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Výměna výplní otvorů..." sheetId="2" r:id="rId2"/>
    <sheet name="02 - Výměna střešní krytiny " sheetId="3" r:id="rId3"/>
    <sheet name="03 - Osvětlení - výměna v..." sheetId="4" r:id="rId4"/>
    <sheet name="04 - Vedlejší a ostatní r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Výměna výplní otvorů...'!$C$93:$K$687</definedName>
    <definedName name="_xlnm.Print_Area" localSheetId="1">'01 - Výměna výplní otvorů...'!$C$4:$J$39,'01 - Výměna výplní otvorů...'!$C$45:$J$75,'01 - Výměna výplní otvorů...'!$C$81:$K$687</definedName>
    <definedName name="_xlnm.Print_Titles" localSheetId="1">'01 - Výměna výplní otvorů...'!$93:$93</definedName>
    <definedName name="_xlnm._FilterDatabase" localSheetId="2" hidden="1">'02 - Výměna střešní krytiny '!$C$92:$K$272</definedName>
    <definedName name="_xlnm.Print_Area" localSheetId="2">'02 - Výměna střešní krytiny '!$C$4:$J$39,'02 - Výměna střešní krytiny '!$C$45:$J$74,'02 - Výměna střešní krytiny '!$C$80:$K$272</definedName>
    <definedName name="_xlnm.Print_Titles" localSheetId="2">'02 - Výměna střešní krytiny '!$92:$92</definedName>
    <definedName name="_xlnm._FilterDatabase" localSheetId="3" hidden="1">'03 - Osvětlení - výměna v...'!$C$80:$K$140</definedName>
    <definedName name="_xlnm.Print_Area" localSheetId="3">'03 - Osvětlení - výměna v...'!$C$4:$J$39,'03 - Osvětlení - výměna v...'!$C$45:$J$62,'03 - Osvětlení - výměna v...'!$C$68:$K$140</definedName>
    <definedName name="_xlnm.Print_Titles" localSheetId="3">'03 - Osvětlení - výměna v...'!$80:$80</definedName>
    <definedName name="_xlnm._FilterDatabase" localSheetId="4" hidden="1">'04 - Vedlejší a ostatní r...'!$C$86:$K$126</definedName>
    <definedName name="_xlnm.Print_Area" localSheetId="4">'04 - Vedlejší a ostatní r...'!$C$4:$J$39,'04 - Vedlejší a ostatní r...'!$C$45:$J$68,'04 - Vedlejší a ostatní r...'!$C$74:$K$126</definedName>
    <definedName name="_xlnm.Print_Titles" localSheetId="4">'04 - Vedlejší a ostatní r...'!$86:$86</definedName>
    <definedName name="_xlnm.Print_Area" localSheetId="5">'Seznam figur'!$C$4:$G$48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94"/>
  <c r="J37"/>
  <c r="J36"/>
  <c i="1" r="AY58"/>
  <c i="5" r="J35"/>
  <c i="1" r="AX58"/>
  <c i="5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T95"/>
  <c r="R96"/>
  <c r="R95"/>
  <c r="P96"/>
  <c r="P95"/>
  <c r="J61"/>
  <c r="BI91"/>
  <c r="BH91"/>
  <c r="BG91"/>
  <c r="BF91"/>
  <c r="T91"/>
  <c r="R91"/>
  <c r="P91"/>
  <c r="BI89"/>
  <c r="BH89"/>
  <c r="BG89"/>
  <c r="BF89"/>
  <c r="T89"/>
  <c r="R89"/>
  <c r="P89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4" r="J37"/>
  <c r="J36"/>
  <c i="1" r="AY57"/>
  <c i="4" r="J35"/>
  <c i="1" r="AX57"/>
  <c i="4"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3" r="J37"/>
  <c r="J36"/>
  <c i="1" r="AY56"/>
  <c i="3" r="J35"/>
  <c i="1" r="AX56"/>
  <c i="3"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T104"/>
  <c r="R105"/>
  <c r="R104"/>
  <c r="P105"/>
  <c r="P104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4"/>
  <c r="F54"/>
  <c r="F52"/>
  <c r="E50"/>
  <c r="J24"/>
  <c r="E24"/>
  <c r="J90"/>
  <c r="J23"/>
  <c r="J18"/>
  <c r="E18"/>
  <c r="F90"/>
  <c r="J17"/>
  <c r="J12"/>
  <c r="J87"/>
  <c r="E7"/>
  <c r="E48"/>
  <c i="2" r="J37"/>
  <c r="J36"/>
  <c i="1" r="AY55"/>
  <c i="2" r="J35"/>
  <c i="1" r="AX55"/>
  <c i="2" r="BI686"/>
  <c r="BH686"/>
  <c r="BG686"/>
  <c r="BF686"/>
  <c r="T686"/>
  <c r="R686"/>
  <c r="P686"/>
  <c r="BI684"/>
  <c r="BH684"/>
  <c r="BG684"/>
  <c r="BF684"/>
  <c r="T684"/>
  <c r="R684"/>
  <c r="P684"/>
  <c r="BI682"/>
  <c r="BH682"/>
  <c r="BG682"/>
  <c r="BF682"/>
  <c r="T682"/>
  <c r="R682"/>
  <c r="P682"/>
  <c r="BI680"/>
  <c r="BH680"/>
  <c r="BG680"/>
  <c r="BF680"/>
  <c r="T680"/>
  <c r="R680"/>
  <c r="P680"/>
  <c r="BI677"/>
  <c r="BH677"/>
  <c r="BG677"/>
  <c r="BF677"/>
  <c r="T677"/>
  <c r="R677"/>
  <c r="P677"/>
  <c r="BI675"/>
  <c r="BH675"/>
  <c r="BG675"/>
  <c r="BF675"/>
  <c r="T675"/>
  <c r="R675"/>
  <c r="P675"/>
  <c r="BI666"/>
  <c r="BH666"/>
  <c r="BG666"/>
  <c r="BF666"/>
  <c r="T666"/>
  <c r="R666"/>
  <c r="P666"/>
  <c r="BI664"/>
  <c r="BH664"/>
  <c r="BG664"/>
  <c r="BF664"/>
  <c r="T664"/>
  <c r="R664"/>
  <c r="P664"/>
  <c r="BI662"/>
  <c r="BH662"/>
  <c r="BG662"/>
  <c r="BF662"/>
  <c r="T662"/>
  <c r="R662"/>
  <c r="P662"/>
  <c r="BI658"/>
  <c r="BH658"/>
  <c r="BG658"/>
  <c r="BF658"/>
  <c r="T658"/>
  <c r="R658"/>
  <c r="P658"/>
  <c r="BI656"/>
  <c r="BH656"/>
  <c r="BG656"/>
  <c r="BF656"/>
  <c r="T656"/>
  <c r="R656"/>
  <c r="P656"/>
  <c r="BI654"/>
  <c r="BH654"/>
  <c r="BG654"/>
  <c r="BF654"/>
  <c r="T654"/>
  <c r="R654"/>
  <c r="P654"/>
  <c r="BI650"/>
  <c r="BH650"/>
  <c r="BG650"/>
  <c r="BF650"/>
  <c r="T650"/>
  <c r="R650"/>
  <c r="P650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2"/>
  <c r="BH632"/>
  <c r="BG632"/>
  <c r="BF632"/>
  <c r="T632"/>
  <c r="R632"/>
  <c r="P632"/>
  <c r="BI631"/>
  <c r="BH631"/>
  <c r="BG631"/>
  <c r="BF631"/>
  <c r="T631"/>
  <c r="R631"/>
  <c r="P631"/>
  <c r="BI629"/>
  <c r="BH629"/>
  <c r="BG629"/>
  <c r="BF629"/>
  <c r="T629"/>
  <c r="R629"/>
  <c r="P629"/>
  <c r="BI628"/>
  <c r="BH628"/>
  <c r="BG628"/>
  <c r="BF628"/>
  <c r="T628"/>
  <c r="R628"/>
  <c r="P628"/>
  <c r="BI626"/>
  <c r="BH626"/>
  <c r="BG626"/>
  <c r="BF626"/>
  <c r="T626"/>
  <c r="R626"/>
  <c r="P626"/>
  <c r="BI625"/>
  <c r="BH625"/>
  <c r="BG625"/>
  <c r="BF625"/>
  <c r="T625"/>
  <c r="R625"/>
  <c r="P625"/>
  <c r="BI622"/>
  <c r="BH622"/>
  <c r="BG622"/>
  <c r="BF622"/>
  <c r="T622"/>
  <c r="R622"/>
  <c r="P622"/>
  <c r="BI620"/>
  <c r="BH620"/>
  <c r="BG620"/>
  <c r="BF620"/>
  <c r="T620"/>
  <c r="R620"/>
  <c r="P620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1"/>
  <c r="BH581"/>
  <c r="BG581"/>
  <c r="BF581"/>
  <c r="T581"/>
  <c r="R581"/>
  <c r="P581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2"/>
  <c r="BH572"/>
  <c r="BG572"/>
  <c r="BF572"/>
  <c r="T572"/>
  <c r="R572"/>
  <c r="P572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51"/>
  <c r="BH551"/>
  <c r="BG551"/>
  <c r="BF551"/>
  <c r="T551"/>
  <c r="R551"/>
  <c r="P551"/>
  <c r="BI550"/>
  <c r="BH550"/>
  <c r="BG550"/>
  <c r="BF550"/>
  <c r="T550"/>
  <c r="R550"/>
  <c r="P550"/>
  <c r="BI549"/>
  <c r="BH549"/>
  <c r="BG549"/>
  <c r="BF549"/>
  <c r="T549"/>
  <c r="R549"/>
  <c r="P549"/>
  <c r="BI548"/>
  <c r="BH548"/>
  <c r="BG548"/>
  <c r="BF548"/>
  <c r="T548"/>
  <c r="R548"/>
  <c r="P548"/>
  <c r="BI547"/>
  <c r="BH547"/>
  <c r="BG547"/>
  <c r="BF547"/>
  <c r="T547"/>
  <c r="R547"/>
  <c r="P547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3"/>
  <c r="BH543"/>
  <c r="BG543"/>
  <c r="BF543"/>
  <c r="T543"/>
  <c r="R543"/>
  <c r="P543"/>
  <c r="BI542"/>
  <c r="BH542"/>
  <c r="BG542"/>
  <c r="BF542"/>
  <c r="T542"/>
  <c r="R542"/>
  <c r="P542"/>
  <c r="BI541"/>
  <c r="BH541"/>
  <c r="BG541"/>
  <c r="BF541"/>
  <c r="T541"/>
  <c r="R541"/>
  <c r="P541"/>
  <c r="BI540"/>
  <c r="BH540"/>
  <c r="BG540"/>
  <c r="BF540"/>
  <c r="T540"/>
  <c r="R540"/>
  <c r="P540"/>
  <c r="BI539"/>
  <c r="BH539"/>
  <c r="BG539"/>
  <c r="BF539"/>
  <c r="T539"/>
  <c r="R539"/>
  <c r="P539"/>
  <c r="BI538"/>
  <c r="BH538"/>
  <c r="BG538"/>
  <c r="BF538"/>
  <c r="T538"/>
  <c r="R538"/>
  <c r="P538"/>
  <c r="BI522"/>
  <c r="BH522"/>
  <c r="BG522"/>
  <c r="BF522"/>
  <c r="T522"/>
  <c r="R522"/>
  <c r="P522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5"/>
  <c r="BH505"/>
  <c r="BG505"/>
  <c r="BF505"/>
  <c r="T505"/>
  <c r="R505"/>
  <c r="P505"/>
  <c r="BI503"/>
  <c r="BH503"/>
  <c r="BG503"/>
  <c r="BF503"/>
  <c r="T503"/>
  <c r="R503"/>
  <c r="P503"/>
  <c r="BI501"/>
  <c r="BH501"/>
  <c r="BG501"/>
  <c r="BF501"/>
  <c r="T501"/>
  <c r="R501"/>
  <c r="P501"/>
  <c r="BI496"/>
  <c r="BH496"/>
  <c r="BG496"/>
  <c r="BF496"/>
  <c r="T496"/>
  <c r="R496"/>
  <c r="P496"/>
  <c r="BI494"/>
  <c r="BH494"/>
  <c r="BG494"/>
  <c r="BF494"/>
  <c r="T494"/>
  <c r="R494"/>
  <c r="P494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78"/>
  <c r="BH478"/>
  <c r="BG478"/>
  <c r="BF478"/>
  <c r="T478"/>
  <c r="R478"/>
  <c r="P478"/>
  <c r="BI475"/>
  <c r="BH475"/>
  <c r="BG475"/>
  <c r="BF475"/>
  <c r="T475"/>
  <c r="R475"/>
  <c r="P475"/>
  <c r="BI474"/>
  <c r="BH474"/>
  <c r="BG474"/>
  <c r="BF474"/>
  <c r="T474"/>
  <c r="R474"/>
  <c r="P474"/>
  <c r="BI470"/>
  <c r="BH470"/>
  <c r="BG470"/>
  <c r="BF470"/>
  <c r="T470"/>
  <c r="R470"/>
  <c r="P470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39"/>
  <c r="BH439"/>
  <c r="BG439"/>
  <c r="BF439"/>
  <c r="T439"/>
  <c r="R439"/>
  <c r="P439"/>
  <c r="BI435"/>
  <c r="BH435"/>
  <c r="BG435"/>
  <c r="BF435"/>
  <c r="T435"/>
  <c r="T434"/>
  <c r="R435"/>
  <c r="R434"/>
  <c r="P435"/>
  <c r="P434"/>
  <c r="BI432"/>
  <c r="BH432"/>
  <c r="BG432"/>
  <c r="BF432"/>
  <c r="T432"/>
  <c r="R432"/>
  <c r="P432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1"/>
  <c r="BH421"/>
  <c r="BG421"/>
  <c r="BF421"/>
  <c r="T421"/>
  <c r="R421"/>
  <c r="P421"/>
  <c r="BI419"/>
  <c r="BH419"/>
  <c r="BG419"/>
  <c r="BF419"/>
  <c r="T419"/>
  <c r="R419"/>
  <c r="P419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3"/>
  <c r="BH373"/>
  <c r="BG373"/>
  <c r="BF373"/>
  <c r="T373"/>
  <c r="R373"/>
  <c r="P373"/>
  <c r="BI367"/>
  <c r="BH367"/>
  <c r="BG367"/>
  <c r="BF367"/>
  <c r="T367"/>
  <c r="R367"/>
  <c r="P367"/>
  <c r="BI364"/>
  <c r="BH364"/>
  <c r="BG364"/>
  <c r="BF364"/>
  <c r="T364"/>
  <c r="R364"/>
  <c r="P364"/>
  <c r="BI357"/>
  <c r="BH357"/>
  <c r="BG357"/>
  <c r="BF357"/>
  <c r="T357"/>
  <c r="R357"/>
  <c r="P357"/>
  <c r="BI353"/>
  <c r="BH353"/>
  <c r="BG353"/>
  <c r="BF353"/>
  <c r="T353"/>
  <c r="R353"/>
  <c r="P353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09"/>
  <c r="BH309"/>
  <c r="BG309"/>
  <c r="BF309"/>
  <c r="T309"/>
  <c r="R309"/>
  <c r="P309"/>
  <c r="BI303"/>
  <c r="BH303"/>
  <c r="BG303"/>
  <c r="BF303"/>
  <c r="T303"/>
  <c r="R303"/>
  <c r="P303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T96"/>
  <c r="R97"/>
  <c r="R96"/>
  <c r="P97"/>
  <c r="P96"/>
  <c r="J90"/>
  <c r="F90"/>
  <c r="F88"/>
  <c r="E86"/>
  <c r="J54"/>
  <c r="F54"/>
  <c r="F52"/>
  <c r="E50"/>
  <c r="J24"/>
  <c r="E24"/>
  <c r="J55"/>
  <c r="J23"/>
  <c r="J18"/>
  <c r="E18"/>
  <c r="F91"/>
  <c r="J17"/>
  <c r="J12"/>
  <c r="J88"/>
  <c r="E7"/>
  <c r="E48"/>
  <c i="1" r="L50"/>
  <c r="AM50"/>
  <c r="AM49"/>
  <c r="L49"/>
  <c r="AM47"/>
  <c r="L47"/>
  <c r="L45"/>
  <c r="L44"/>
  <c i="2" r="BK113"/>
  <c r="BK353"/>
  <c r="J656"/>
  <c r="J593"/>
  <c r="BK522"/>
  <c r="BK474"/>
  <c i="3" r="BK105"/>
  <c r="BK215"/>
  <c r="J264"/>
  <c r="BK131"/>
  <c i="4" r="BK140"/>
  <c i="2" r="J393"/>
  <c r="J380"/>
  <c r="BK449"/>
  <c r="J637"/>
  <c r="J580"/>
  <c r="BK501"/>
  <c i="3" r="J198"/>
  <c r="BK226"/>
  <c r="J239"/>
  <c r="J158"/>
  <c i="4" r="BK106"/>
  <c i="2" r="J389"/>
  <c r="BK336"/>
  <c r="J113"/>
  <c r="BK612"/>
  <c r="BK573"/>
  <c r="J412"/>
  <c i="3" r="BK267"/>
  <c r="J258"/>
  <c i="4" r="BK112"/>
  <c i="5" r="BK91"/>
  <c i="2" r="BK105"/>
  <c r="BK326"/>
  <c r="BK658"/>
  <c r="J607"/>
  <c r="J492"/>
  <c r="BK380"/>
  <c r="BK173"/>
  <c r="BK323"/>
  <c r="BK637"/>
  <c r="BK575"/>
  <c r="BK503"/>
  <c r="J313"/>
  <c i="4" r="J128"/>
  <c i="5" r="BK102"/>
  <c i="2" r="J406"/>
  <c r="BK194"/>
  <c r="J662"/>
  <c r="J605"/>
  <c r="J538"/>
  <c i="3" r="J167"/>
  <c r="BK265"/>
  <c r="J96"/>
  <c r="J267"/>
  <c i="4" r="J134"/>
  <c i="5" r="J98"/>
  <c i="2" r="J386"/>
  <c r="J462"/>
  <c r="BK613"/>
  <c r="J578"/>
  <c r="BK505"/>
  <c r="BK262"/>
  <c i="3" r="BK133"/>
  <c r="BK198"/>
  <c r="BK264"/>
  <c r="BK120"/>
  <c i="4" r="J136"/>
  <c i="2" r="J317"/>
  <c r="BK447"/>
  <c r="BK344"/>
  <c r="J226"/>
  <c r="J611"/>
  <c r="J506"/>
  <c i="3" r="BK148"/>
  <c r="J230"/>
  <c r="J120"/>
  <c i="4" r="J138"/>
  <c i="5" r="BK121"/>
  <c i="2" r="J323"/>
  <c r="J179"/>
  <c r="BK666"/>
  <c r="BK589"/>
  <c r="BK548"/>
  <c r="BK492"/>
  <c i="3" r="BK235"/>
  <c r="J234"/>
  <c r="J125"/>
  <c r="BK266"/>
  <c r="BK116"/>
  <c i="4" r="BK104"/>
  <c i="2" r="J262"/>
  <c r="BK428"/>
  <c r="BK266"/>
  <c r="BK645"/>
  <c r="J589"/>
  <c r="J546"/>
  <c i="3" r="J246"/>
  <c r="J155"/>
  <c r="BK260"/>
  <c i="4" r="BK134"/>
  <c i="5" r="J106"/>
  <c i="2" r="J264"/>
  <c r="BK303"/>
  <c r="J223"/>
  <c r="J658"/>
  <c r="BK599"/>
  <c r="J551"/>
  <c r="BK467"/>
  <c i="3" r="BK118"/>
  <c r="J124"/>
  <c r="J133"/>
  <c i="4" r="J94"/>
  <c i="2" r="J432"/>
  <c r="BK349"/>
  <c r="J176"/>
  <c r="BK643"/>
  <c r="BK549"/>
  <c r="BK401"/>
  <c r="BK183"/>
  <c r="BK309"/>
  <c r="BK115"/>
  <c r="BK664"/>
  <c r="J601"/>
  <c r="J549"/>
  <c r="J414"/>
  <c i="4" r="J102"/>
  <c r="J90"/>
  <c i="2" r="BK410"/>
  <c r="BK185"/>
  <c r="J303"/>
  <c r="J612"/>
  <c r="J575"/>
  <c r="BK509"/>
  <c i="3" r="J160"/>
  <c r="J169"/>
  <c r="J141"/>
  <c i="4" r="BK118"/>
  <c i="2" r="BK451"/>
  <c r="BK421"/>
  <c r="BK407"/>
  <c r="J347"/>
  <c r="J654"/>
  <c r="BK595"/>
  <c r="BK547"/>
  <c r="BK475"/>
  <c i="3" r="J100"/>
  <c r="BK254"/>
  <c r="J268"/>
  <c i="4" r="J140"/>
  <c i="5" r="BK115"/>
  <c i="2" r="BK412"/>
  <c r="BK424"/>
  <c r="BK680"/>
  <c r="J620"/>
  <c r="J569"/>
  <c r="J400"/>
  <c i="3" r="J123"/>
  <c r="BK222"/>
  <c r="J181"/>
  <c r="BK155"/>
  <c i="4" r="BK88"/>
  <c i="2" r="J419"/>
  <c r="J146"/>
  <c r="BK396"/>
  <c r="BK620"/>
  <c r="J541"/>
  <c r="BK291"/>
  <c i="3" r="J256"/>
  <c r="BK194"/>
  <c r="BK151"/>
  <c r="BK270"/>
  <c i="4" r="BK138"/>
  <c i="5" r="BK89"/>
  <c i="2" r="BK228"/>
  <c r="J353"/>
  <c r="BK628"/>
  <c r="BK572"/>
  <c r="BK393"/>
  <c i="3" r="BK177"/>
  <c r="J235"/>
  <c r="BK249"/>
  <c i="5" r="J102"/>
  <c i="2" r="BK108"/>
  <c i="1" r="AS54"/>
  <c i="2" r="J547"/>
  <c r="J344"/>
  <c i="3" r="J265"/>
  <c r="J238"/>
  <c r="BK123"/>
  <c r="J271"/>
  <c i="4" r="J84"/>
  <c i="5" r="J89"/>
  <c i="2" r="J326"/>
  <c r="J221"/>
  <c r="J291"/>
  <c r="J613"/>
  <c r="BK571"/>
  <c r="J503"/>
  <c r="BK200"/>
  <c r="J426"/>
  <c r="BK405"/>
  <c r="J625"/>
  <c r="BK551"/>
  <c r="J487"/>
  <c i="3" r="BK247"/>
  <c i="4" r="BK108"/>
  <c i="5" r="J110"/>
  <c i="2" r="BK258"/>
  <c r="J410"/>
  <c r="BK289"/>
  <c r="BK625"/>
  <c r="BK550"/>
  <c r="J399"/>
  <c i="3" r="BK114"/>
  <c r="BK239"/>
  <c r="J237"/>
  <c r="J131"/>
  <c i="4" r="BK128"/>
  <c i="2" r="BK221"/>
  <c r="BK339"/>
  <c r="BK686"/>
  <c r="J590"/>
  <c r="J539"/>
  <c r="J424"/>
  <c i="3" r="BK146"/>
  <c r="BK137"/>
  <c r="J130"/>
  <c i="4" r="J92"/>
  <c i="5" r="BK104"/>
  <c i="2" r="BK294"/>
  <c r="J408"/>
  <c r="J626"/>
  <c r="J574"/>
  <c r="J514"/>
  <c r="BK203"/>
  <c i="3" r="BK96"/>
  <c r="BK257"/>
  <c r="J215"/>
  <c i="4" r="J104"/>
  <c i="2" r="J373"/>
  <c r="J367"/>
  <c r="J684"/>
  <c r="BK580"/>
  <c r="BK512"/>
  <c r="J183"/>
  <c i="3" r="BK141"/>
  <c r="BK263"/>
  <c r="J242"/>
  <c r="J202"/>
  <c i="5" r="J96"/>
  <c i="2" r="BK439"/>
  <c r="BK101"/>
  <c r="BK675"/>
  <c r="J577"/>
  <c r="J489"/>
  <c i="3" r="J146"/>
  <c r="BK202"/>
  <c r="BK204"/>
  <c r="J210"/>
  <c i="4" r="BK84"/>
  <c i="2" r="BK392"/>
  <c r="BK416"/>
  <c r="J329"/>
  <c r="J629"/>
  <c r="BK579"/>
  <c r="BK514"/>
  <c r="J194"/>
  <c i="3" r="BK236"/>
  <c r="J244"/>
  <c r="BK212"/>
  <c r="BK124"/>
  <c i="5" r="J91"/>
  <c i="2" r="J293"/>
  <c r="J108"/>
  <c r="BK143"/>
  <c r="BK626"/>
  <c r="BK568"/>
  <c r="J439"/>
  <c r="J185"/>
  <c r="BK264"/>
  <c r="BK462"/>
  <c r="BK654"/>
  <c r="BK588"/>
  <c r="BK546"/>
  <c i="3" r="J108"/>
  <c i="5" r="BK124"/>
  <c i="2" r="J405"/>
  <c r="J120"/>
  <c r="BK677"/>
  <c r="BK597"/>
  <c r="J428"/>
  <c i="3" r="J220"/>
  <c r="J112"/>
  <c r="J174"/>
  <c r="J200"/>
  <c i="4" r="BK92"/>
  <c i="2" r="J332"/>
  <c r="BK432"/>
  <c r="J628"/>
  <c r="BK581"/>
  <c r="J516"/>
  <c i="3" r="BK244"/>
  <c r="BK217"/>
  <c r="J208"/>
  <c r="J269"/>
  <c i="4" r="J122"/>
  <c i="2" r="BK426"/>
  <c r="BK285"/>
  <c r="BK662"/>
  <c r="BK577"/>
  <c r="BK487"/>
  <c i="3" r="BK200"/>
  <c r="J137"/>
  <c r="BK158"/>
  <c i="4" r="BK90"/>
  <c r="BK116"/>
  <c i="2" r="J267"/>
  <c r="J285"/>
  <c r="J451"/>
  <c r="BK647"/>
  <c r="BK570"/>
  <c r="J364"/>
  <c i="3" r="J194"/>
  <c r="BK160"/>
  <c r="BK255"/>
  <c i="4" r="BK139"/>
  <c i="2" r="J336"/>
  <c r="BK329"/>
  <c r="J392"/>
  <c r="BK622"/>
  <c r="J548"/>
  <c i="3" r="BK163"/>
  <c r="BK261"/>
  <c r="J144"/>
  <c r="J272"/>
  <c i="4" r="J106"/>
  <c i="5" r="BK100"/>
  <c i="2" r="J118"/>
  <c r="BK367"/>
  <c r="J645"/>
  <c r="BK592"/>
  <c r="BK539"/>
  <c i="3" r="BK234"/>
  <c r="J163"/>
  <c r="J206"/>
  <c r="BK125"/>
  <c r="J189"/>
  <c i="4" r="J132"/>
  <c i="5" r="J115"/>
  <c i="2" r="BK395"/>
  <c r="BK435"/>
  <c r="BK383"/>
  <c r="J599"/>
  <c r="J509"/>
  <c r="BK414"/>
  <c r="J200"/>
  <c r="BK682"/>
  <c r="BK609"/>
  <c r="J572"/>
  <c r="BK516"/>
  <c i="3" r="J222"/>
  <c i="4" r="BK124"/>
  <c i="5" r="J118"/>
  <c i="2" r="BK386"/>
  <c r="J115"/>
  <c r="BK364"/>
  <c r="BK650"/>
  <c r="J571"/>
  <c r="J478"/>
  <c r="J339"/>
  <c i="3" r="BK181"/>
  <c r="J224"/>
  <c i="4" r="J114"/>
  <c i="5" r="BK126"/>
  <c i="2" r="J173"/>
  <c r="BK394"/>
  <c r="J664"/>
  <c r="BK601"/>
  <c r="BK470"/>
  <c i="3" r="BK196"/>
  <c r="J257"/>
  <c r="BK232"/>
  <c r="BK230"/>
  <c r="BK184"/>
  <c i="4" r="BK94"/>
  <c i="2" r="J138"/>
  <c r="BK320"/>
  <c r="J143"/>
  <c r="J650"/>
  <c r="BK593"/>
  <c r="BK545"/>
  <c r="BK453"/>
  <c i="3" r="J186"/>
  <c r="J247"/>
  <c r="J254"/>
  <c r="BK268"/>
  <c i="5" r="BK106"/>
  <c i="2" r="J287"/>
  <c r="J97"/>
  <c r="J197"/>
  <c r="BK635"/>
  <c r="BK574"/>
  <c r="J416"/>
  <c i="3" r="BK189"/>
  <c r="BK246"/>
  <c r="BK165"/>
  <c r="BK210"/>
  <c i="4" r="J116"/>
  <c r="J118"/>
  <c i="2" r="J320"/>
  <c r="J341"/>
  <c r="BK684"/>
  <c r="BK611"/>
  <c r="BK541"/>
  <c r="BK332"/>
  <c i="3" r="J255"/>
  <c r="BK139"/>
  <c r="J148"/>
  <c i="4" r="J112"/>
  <c i="5" r="BK125"/>
  <c i="2" r="J453"/>
  <c r="J467"/>
  <c r="J666"/>
  <c r="BK607"/>
  <c r="J570"/>
  <c r="BK489"/>
  <c i="3" r="J116"/>
  <c r="J249"/>
  <c r="J228"/>
  <c r="J248"/>
  <c i="4" r="BK130"/>
  <c i="2" r="BK430"/>
  <c r="BK347"/>
  <c r="J409"/>
  <c r="BK631"/>
  <c r="BK578"/>
  <c r="J522"/>
  <c r="BK293"/>
  <c r="J407"/>
  <c r="BK226"/>
  <c r="J631"/>
  <c r="J579"/>
  <c r="J543"/>
  <c r="J470"/>
  <c i="3" r="J261"/>
  <c i="4" r="BK132"/>
  <c i="2" r="BK357"/>
  <c r="J294"/>
  <c r="J686"/>
  <c r="J581"/>
  <c r="J542"/>
  <c r="BK260"/>
  <c i="3" r="BK206"/>
  <c r="BK248"/>
  <c r="BK174"/>
  <c i="4" r="J126"/>
  <c i="5" r="J100"/>
  <c i="2" r="BK176"/>
  <c r="BK409"/>
  <c r="BK149"/>
  <c r="J677"/>
  <c r="J609"/>
  <c r="BK543"/>
  <c r="BK120"/>
  <c i="3" r="J270"/>
  <c r="J105"/>
  <c r="J226"/>
  <c r="BK251"/>
  <c i="5" r="BK110"/>
  <c i="2" r="BK292"/>
  <c r="BK138"/>
  <c r="J357"/>
  <c r="BK605"/>
  <c r="BK542"/>
  <c i="3" r="BK237"/>
  <c r="BK192"/>
  <c r="J217"/>
  <c i="4" r="J108"/>
  <c i="5" r="J104"/>
  <c i="2" r="J101"/>
  <c r="BK419"/>
  <c r="BK341"/>
  <c r="BK629"/>
  <c r="J576"/>
  <c r="J505"/>
  <c i="3" r="BK100"/>
  <c r="BK224"/>
  <c i="4" r="J86"/>
  <c i="5" r="J125"/>
  <c i="2" r="J421"/>
  <c r="J260"/>
  <c r="J603"/>
  <c r="BK569"/>
  <c r="J465"/>
  <c i="3" r="BK108"/>
  <c r="BK220"/>
  <c r="J263"/>
  <c i="4" r="J130"/>
  <c r="BK86"/>
  <c i="5" r="BK98"/>
  <c i="2" r="J149"/>
  <c r="J397"/>
  <c r="J680"/>
  <c r="J622"/>
  <c r="BK576"/>
  <c r="J501"/>
  <c i="3" r="BK169"/>
  <c r="J139"/>
  <c r="BK186"/>
  <c r="J262"/>
  <c i="4" r="J124"/>
  <c i="2" r="J289"/>
  <c r="J435"/>
  <c r="J682"/>
  <c r="J587"/>
  <c r="BK540"/>
  <c r="J449"/>
  <c r="BK397"/>
  <c r="BK146"/>
  <c r="J595"/>
  <c r="J494"/>
  <c r="J228"/>
  <c i="4" r="J98"/>
  <c i="5" r="BK113"/>
  <c i="2" r="J292"/>
  <c r="J105"/>
  <c r="J632"/>
  <c r="BK544"/>
  <c r="J474"/>
  <c i="3" r="BK262"/>
  <c r="J204"/>
  <c r="BK245"/>
  <c r="J151"/>
  <c i="5" r="J108"/>
  <c i="2" r="J383"/>
  <c r="BK179"/>
  <c r="J266"/>
  <c r="J568"/>
  <c r="J349"/>
  <c i="3" r="BK167"/>
  <c r="J165"/>
  <c r="J192"/>
  <c i="4" r="J139"/>
  <c i="5" r="J121"/>
  <c i="2" r="J103"/>
  <c r="BK389"/>
  <c r="J643"/>
  <c r="J550"/>
  <c r="BK494"/>
  <c r="BK103"/>
  <c i="3" r="BK130"/>
  <c r="BK256"/>
  <c i="4" r="BK122"/>
  <c i="5" r="BK96"/>
  <c i="2" r="J430"/>
  <c r="J394"/>
  <c r="BK197"/>
  <c r="BK603"/>
  <c r="J544"/>
  <c r="BK478"/>
  <c i="3" r="BK238"/>
  <c r="BK258"/>
  <c r="J251"/>
  <c r="J212"/>
  <c r="J259"/>
  <c i="4" r="BK136"/>
  <c i="5" r="BK108"/>
  <c i="2" r="BK223"/>
  <c r="BK398"/>
  <c r="BK656"/>
  <c r="J597"/>
  <c r="J512"/>
  <c r="BK118"/>
  <c i="3" r="BK269"/>
  <c r="BK112"/>
  <c r="BK144"/>
  <c r="J260"/>
  <c i="4" r="BK102"/>
  <c i="5" r="J113"/>
  <c i="2" r="BK317"/>
  <c r="BK267"/>
  <c r="BK406"/>
  <c r="J635"/>
  <c r="J588"/>
  <c r="BK506"/>
  <c r="BK97"/>
  <c i="3" r="BK228"/>
  <c r="J177"/>
  <c r="J184"/>
  <c i="4" r="J88"/>
  <c i="5" r="J126"/>
  <c i="2" r="J447"/>
  <c r="BK408"/>
  <c r="J675"/>
  <c r="J592"/>
  <c r="J545"/>
  <c r="J475"/>
  <c r="J309"/>
  <c r="BK400"/>
  <c r="BK399"/>
  <c r="J647"/>
  <c r="J540"/>
  <c i="3" r="BK271"/>
  <c i="4" r="BK126"/>
  <c i="2" r="J258"/>
  <c r="BK465"/>
  <c r="BK373"/>
  <c r="J401"/>
  <c r="J639"/>
  <c r="BK590"/>
  <c r="BK496"/>
  <c i="3" r="BK242"/>
  <c r="J266"/>
  <c r="J118"/>
  <c r="J236"/>
  <c i="4" r="BK114"/>
  <c i="2" r="J398"/>
  <c r="BK313"/>
  <c r="J395"/>
  <c r="BK639"/>
  <c r="J573"/>
  <c r="J496"/>
  <c i="3" r="J245"/>
  <c r="J232"/>
  <c r="BK208"/>
  <c i="4" r="BK98"/>
  <c i="5" r="BK118"/>
  <c i="2" r="J396"/>
  <c r="J203"/>
  <c r="BK632"/>
  <c r="BK587"/>
  <c r="BK538"/>
  <c r="BK287"/>
  <c i="3" r="BK259"/>
  <c r="J196"/>
  <c r="J114"/>
  <c r="BK272"/>
  <c i="5" r="J124"/>
  <c l="1" r="R123"/>
  <c i="2" r="R312"/>
  <c r="BK438"/>
  <c r="BK469"/>
  <c r="J469"/>
  <c r="J68"/>
  <c r="R469"/>
  <c r="R477"/>
  <c r="P653"/>
  <c i="3" r="P107"/>
  <c r="T122"/>
  <c r="P154"/>
  <c r="R162"/>
  <c r="R166"/>
  <c r="P253"/>
  <c i="4" r="R83"/>
  <c r="R82"/>
  <c r="R81"/>
  <c i="2" r="P312"/>
  <c r="BK508"/>
  <c r="J508"/>
  <c r="J71"/>
  <c r="T634"/>
  <c r="T642"/>
  <c i="3" r="R107"/>
  <c r="R122"/>
  <c r="R188"/>
  <c r="R241"/>
  <c i="2" r="T100"/>
  <c r="R411"/>
  <c r="R508"/>
  <c r="R634"/>
  <c r="P642"/>
  <c i="3" r="BK107"/>
  <c r="J107"/>
  <c r="J63"/>
  <c r="BK122"/>
  <c r="J122"/>
  <c r="J64"/>
  <c r="P188"/>
  <c r="P241"/>
  <c i="4" r="T83"/>
  <c r="T82"/>
  <c r="T81"/>
  <c i="5" r="BK97"/>
  <c r="J97"/>
  <c r="J63"/>
  <c r="T112"/>
  <c i="2" r="P100"/>
  <c r="P95"/>
  <c r="T411"/>
  <c r="P508"/>
  <c r="BK634"/>
  <c r="J634"/>
  <c r="J72"/>
  <c r="BK642"/>
  <c r="J642"/>
  <c r="J73"/>
  <c i="3" r="T95"/>
  <c r="P136"/>
  <c r="R154"/>
  <c r="T162"/>
  <c r="T166"/>
  <c r="T253"/>
  <c i="2" r="R100"/>
  <c r="R95"/>
  <c r="P411"/>
  <c r="P438"/>
  <c r="P469"/>
  <c r="T469"/>
  <c r="T477"/>
  <c r="T653"/>
  <c i="3" r="R95"/>
  <c r="BK136"/>
  <c r="J136"/>
  <c r="J65"/>
  <c r="BK154"/>
  <c r="J154"/>
  <c r="J68"/>
  <c r="BK162"/>
  <c r="J162"/>
  <c r="J69"/>
  <c r="P166"/>
  <c r="BK253"/>
  <c r="J253"/>
  <c r="J73"/>
  <c i="5" r="T97"/>
  <c r="R112"/>
  <c r="BK123"/>
  <c r="J123"/>
  <c r="J67"/>
  <c i="2" r="BK312"/>
  <c r="J312"/>
  <c r="J63"/>
  <c r="T508"/>
  <c r="P634"/>
  <c r="R642"/>
  <c i="3" r="T107"/>
  <c r="P122"/>
  <c r="T188"/>
  <c r="BK241"/>
  <c r="J241"/>
  <c r="J72"/>
  <c i="4" r="BK83"/>
  <c r="J83"/>
  <c r="J61"/>
  <c i="5" r="P97"/>
  <c r="BK112"/>
  <c r="J112"/>
  <c r="J64"/>
  <c r="P123"/>
  <c i="2" r="BK100"/>
  <c r="J100"/>
  <c r="J62"/>
  <c r="BK411"/>
  <c r="J411"/>
  <c r="J64"/>
  <c r="R438"/>
  <c r="BK477"/>
  <c r="J477"/>
  <c r="J69"/>
  <c r="BK491"/>
  <c r="J491"/>
  <c r="J70"/>
  <c r="R491"/>
  <c r="R653"/>
  <c i="3" r="P95"/>
  <c r="P94"/>
  <c r="T136"/>
  <c r="P162"/>
  <c r="BK166"/>
  <c r="J166"/>
  <c r="J70"/>
  <c r="R253"/>
  <c i="4" r="P83"/>
  <c r="P82"/>
  <c r="P81"/>
  <c i="1" r="AU57"/>
  <c i="5" r="R97"/>
  <c r="R88"/>
  <c r="R87"/>
  <c r="P112"/>
  <c r="T123"/>
  <c i="2" r="T312"/>
  <c r="T438"/>
  <c r="P477"/>
  <c r="P491"/>
  <c r="T491"/>
  <c r="BK653"/>
  <c r="J653"/>
  <c r="J74"/>
  <c i="3" r="BK95"/>
  <c r="R136"/>
  <c r="T154"/>
  <c r="BK188"/>
  <c r="J188"/>
  <c r="J71"/>
  <c r="T241"/>
  <c r="BK150"/>
  <c r="J150"/>
  <c r="J66"/>
  <c i="2" r="BK434"/>
  <c r="J434"/>
  <c r="J65"/>
  <c i="5" r="BK95"/>
  <c r="J95"/>
  <c r="J62"/>
  <c r="BK117"/>
  <c r="J117"/>
  <c r="J65"/>
  <c r="BK120"/>
  <c r="J120"/>
  <c r="J66"/>
  <c i="2" r="BK96"/>
  <c r="J96"/>
  <c r="J61"/>
  <c i="3" r="BK104"/>
  <c r="J104"/>
  <c r="J62"/>
  <c i="5" r="J55"/>
  <c r="F55"/>
  <c r="BE91"/>
  <c r="BE102"/>
  <c r="BE89"/>
  <c r="BE98"/>
  <c i="4" r="BK82"/>
  <c r="BK81"/>
  <c r="J81"/>
  <c r="J59"/>
  <c i="5" r="BE108"/>
  <c r="BE110"/>
  <c r="BE113"/>
  <c r="BE118"/>
  <c r="J52"/>
  <c r="BE96"/>
  <c r="BE125"/>
  <c r="BE124"/>
  <c r="E48"/>
  <c r="BE100"/>
  <c r="BE104"/>
  <c r="BE106"/>
  <c r="BE115"/>
  <c r="BE121"/>
  <c r="BE126"/>
  <c i="4" r="J52"/>
  <c r="J78"/>
  <c r="BE94"/>
  <c r="BE98"/>
  <c r="E48"/>
  <c r="BE90"/>
  <c r="BE126"/>
  <c r="BE130"/>
  <c i="3" r="J95"/>
  <c r="J61"/>
  <c i="4" r="BE84"/>
  <c r="BE88"/>
  <c r="BE104"/>
  <c r="BE112"/>
  <c r="BE114"/>
  <c r="BE116"/>
  <c r="BE124"/>
  <c r="BE140"/>
  <c i="3" r="BK153"/>
  <c r="J153"/>
  <c r="J67"/>
  <c i="4" r="BE128"/>
  <c r="BE102"/>
  <c r="BE106"/>
  <c r="BE139"/>
  <c r="F55"/>
  <c r="BE86"/>
  <c r="BE118"/>
  <c r="BE134"/>
  <c r="BE92"/>
  <c r="BE108"/>
  <c r="BE122"/>
  <c r="BE132"/>
  <c r="BE136"/>
  <c r="BE138"/>
  <c i="3" r="E83"/>
  <c r="BE96"/>
  <c r="BE112"/>
  <c r="BE114"/>
  <c r="BE139"/>
  <c r="BE141"/>
  <c r="BE146"/>
  <c r="BE165"/>
  <c r="BE167"/>
  <c r="BE206"/>
  <c r="BE220"/>
  <c r="BE235"/>
  <c r="BE255"/>
  <c r="BE257"/>
  <c r="BE258"/>
  <c r="BE266"/>
  <c r="BE271"/>
  <c r="BE272"/>
  <c r="J52"/>
  <c r="BE120"/>
  <c r="BE124"/>
  <c r="BE155"/>
  <c r="BE160"/>
  <c r="BE163"/>
  <c r="BE169"/>
  <c r="BE181"/>
  <c r="BE184"/>
  <c r="BE186"/>
  <c r="BE192"/>
  <c r="BE239"/>
  <c r="BE242"/>
  <c r="BE244"/>
  <c r="BE245"/>
  <c r="BE246"/>
  <c r="BE248"/>
  <c r="BE262"/>
  <c r="BE267"/>
  <c r="BE270"/>
  <c r="BE137"/>
  <c r="BE194"/>
  <c r="BE196"/>
  <c r="BE198"/>
  <c r="BE232"/>
  <c r="BE237"/>
  <c r="BE238"/>
  <c r="BE256"/>
  <c r="BE259"/>
  <c r="BE268"/>
  <c r="BE269"/>
  <c i="2" r="BK95"/>
  <c i="3" r="F55"/>
  <c r="BE105"/>
  <c r="BE108"/>
  <c r="BE116"/>
  <c r="BE118"/>
  <c r="BE200"/>
  <c r="BE247"/>
  <c r="BE260"/>
  <c r="BE148"/>
  <c r="BE158"/>
  <c r="BE189"/>
  <c r="BE217"/>
  <c r="BE228"/>
  <c r="BE100"/>
  <c r="BE123"/>
  <c r="BE144"/>
  <c r="BE151"/>
  <c r="BE174"/>
  <c r="BE177"/>
  <c r="BE208"/>
  <c r="BE251"/>
  <c r="BE264"/>
  <c r="BE265"/>
  <c i="2" r="J438"/>
  <c r="J67"/>
  <c i="3" r="BE210"/>
  <c r="BE234"/>
  <c r="BE261"/>
  <c r="BE263"/>
  <c r="J55"/>
  <c r="BE125"/>
  <c r="BE130"/>
  <c r="BE131"/>
  <c r="BE133"/>
  <c r="BE202"/>
  <c r="BE204"/>
  <c r="BE212"/>
  <c r="BE215"/>
  <c r="BE222"/>
  <c r="BE224"/>
  <c r="BE226"/>
  <c r="BE230"/>
  <c r="BE236"/>
  <c r="BE249"/>
  <c r="BE254"/>
  <c i="2" r="J52"/>
  <c r="E84"/>
  <c r="BE105"/>
  <c r="BE113"/>
  <c r="BE115"/>
  <c r="BE173"/>
  <c r="BE179"/>
  <c r="BE294"/>
  <c r="BE303"/>
  <c r="BE373"/>
  <c r="BE407"/>
  <c r="BE432"/>
  <c r="BE435"/>
  <c r="BE453"/>
  <c r="BE467"/>
  <c r="BE470"/>
  <c r="BE474"/>
  <c r="BE475"/>
  <c r="BE478"/>
  <c r="BE487"/>
  <c r="BE489"/>
  <c r="BE492"/>
  <c r="BE494"/>
  <c r="BE496"/>
  <c r="BE501"/>
  <c r="BE503"/>
  <c r="BE505"/>
  <c r="BE506"/>
  <c r="BE509"/>
  <c r="BE512"/>
  <c r="BE514"/>
  <c r="BE516"/>
  <c r="BE522"/>
  <c r="BE538"/>
  <c r="BE539"/>
  <c r="BE540"/>
  <c r="BE541"/>
  <c r="BE542"/>
  <c r="BE543"/>
  <c r="BE544"/>
  <c r="BE545"/>
  <c r="BE546"/>
  <c r="BE547"/>
  <c r="BE548"/>
  <c r="BE549"/>
  <c r="BE550"/>
  <c r="BE551"/>
  <c r="BE568"/>
  <c r="BE569"/>
  <c r="BE570"/>
  <c r="BE571"/>
  <c r="BE572"/>
  <c r="BE573"/>
  <c r="BE574"/>
  <c r="BE575"/>
  <c r="BE576"/>
  <c r="BE577"/>
  <c r="BE578"/>
  <c r="BE579"/>
  <c r="BE580"/>
  <c r="BE581"/>
  <c r="BE587"/>
  <c r="BE588"/>
  <c r="BE589"/>
  <c r="BE590"/>
  <c r="BE592"/>
  <c r="BE593"/>
  <c r="BE595"/>
  <c r="BE597"/>
  <c r="BE599"/>
  <c r="BE601"/>
  <c r="BE603"/>
  <c r="BE605"/>
  <c r="BE607"/>
  <c r="BE609"/>
  <c r="BE611"/>
  <c r="BE612"/>
  <c r="BE613"/>
  <c r="BE620"/>
  <c r="BE622"/>
  <c r="BE625"/>
  <c r="BE626"/>
  <c r="BE628"/>
  <c r="BE629"/>
  <c r="BE631"/>
  <c r="BE632"/>
  <c r="BE635"/>
  <c r="BE637"/>
  <c r="BE639"/>
  <c r="BE643"/>
  <c r="BE645"/>
  <c r="BE647"/>
  <c r="BE650"/>
  <c r="BE654"/>
  <c r="BE656"/>
  <c r="BE658"/>
  <c r="BE662"/>
  <c r="BE664"/>
  <c r="BE666"/>
  <c r="BE675"/>
  <c r="BE677"/>
  <c r="BE680"/>
  <c r="BE682"/>
  <c r="BE684"/>
  <c r="BE686"/>
  <c r="BE97"/>
  <c r="BE267"/>
  <c r="BE419"/>
  <c r="BE462"/>
  <c r="BE465"/>
  <c r="BE146"/>
  <c r="BE221"/>
  <c r="BE258"/>
  <c r="BE289"/>
  <c r="BE293"/>
  <c r="BE313"/>
  <c r="BE320"/>
  <c r="BE323"/>
  <c r="BE332"/>
  <c r="BE353"/>
  <c r="BE357"/>
  <c r="BE380"/>
  <c r="BE412"/>
  <c r="BE421"/>
  <c r="BE449"/>
  <c r="J91"/>
  <c r="BE138"/>
  <c r="BE143"/>
  <c r="BE194"/>
  <c r="BE223"/>
  <c r="BE292"/>
  <c r="BE317"/>
  <c r="BE367"/>
  <c r="BE395"/>
  <c r="BE396"/>
  <c r="BE397"/>
  <c r="BE399"/>
  <c r="BE405"/>
  <c r="BE409"/>
  <c r="F55"/>
  <c r="BE176"/>
  <c r="BE197"/>
  <c r="BE260"/>
  <c r="BE264"/>
  <c r="BE266"/>
  <c r="BE287"/>
  <c r="BE326"/>
  <c r="BE341"/>
  <c r="BE383"/>
  <c r="BE386"/>
  <c r="BE389"/>
  <c r="BE398"/>
  <c r="BE410"/>
  <c r="BE416"/>
  <c r="BE424"/>
  <c r="BE426"/>
  <c r="BE430"/>
  <c r="BE439"/>
  <c r="BE101"/>
  <c r="BE203"/>
  <c r="BE228"/>
  <c r="BE336"/>
  <c r="BE392"/>
  <c r="BE400"/>
  <c r="BE451"/>
  <c r="BE108"/>
  <c r="BE118"/>
  <c r="BE120"/>
  <c r="BE185"/>
  <c r="BE226"/>
  <c r="BE262"/>
  <c r="BE309"/>
  <c r="BE329"/>
  <c r="BE364"/>
  <c r="BE401"/>
  <c r="BE406"/>
  <c r="BE447"/>
  <c r="BE103"/>
  <c r="BE149"/>
  <c r="BE183"/>
  <c r="BE200"/>
  <c r="BE285"/>
  <c r="BE291"/>
  <c r="BE339"/>
  <c r="BE344"/>
  <c r="BE347"/>
  <c r="BE349"/>
  <c r="BE393"/>
  <c r="BE394"/>
  <c r="BE408"/>
  <c r="BE414"/>
  <c r="BE428"/>
  <c r="F36"/>
  <c i="1" r="BC55"/>
  <c i="2" r="F35"/>
  <c i="1" r="BB55"/>
  <c i="2" r="J34"/>
  <c i="1" r="AW55"/>
  <c i="3" r="F37"/>
  <c i="1" r="BD56"/>
  <c i="4" r="F34"/>
  <c i="1" r="BA57"/>
  <c i="5" r="F34"/>
  <c i="1" r="BA58"/>
  <c i="4" r="F35"/>
  <c i="1" r="BB57"/>
  <c i="5" r="J34"/>
  <c i="1" r="AW58"/>
  <c i="5" r="F35"/>
  <c i="1" r="BB58"/>
  <c i="5" r="F36"/>
  <c i="1" r="BC58"/>
  <c i="3" r="F35"/>
  <c i="1" r="BB56"/>
  <c i="4" r="J34"/>
  <c i="1" r="AW57"/>
  <c i="3" r="F36"/>
  <c i="1" r="BC56"/>
  <c i="3" r="F34"/>
  <c i="1" r="BA56"/>
  <c i="4" r="F37"/>
  <c i="1" r="BD57"/>
  <c i="5" r="F37"/>
  <c i="1" r="BD58"/>
  <c i="3" r="J34"/>
  <c i="1" r="AW56"/>
  <c i="4" r="F36"/>
  <c i="1" r="BC57"/>
  <c i="2" r="F34"/>
  <c i="1" r="BA55"/>
  <c i="2" r="F37"/>
  <c i="1" r="BD55"/>
  <c i="5" l="1" r="P88"/>
  <c r="P87"/>
  <c i="1" r="AU58"/>
  <c i="5" r="T88"/>
  <c r="T87"/>
  <c r="BK88"/>
  <c r="BK87"/>
  <c r="J87"/>
  <c r="J59"/>
  <c i="2" r="R437"/>
  <c r="R94"/>
  <c i="3" r="T153"/>
  <c r="R153"/>
  <c r="BK94"/>
  <c r="J94"/>
  <c r="J60"/>
  <c i="2" r="T437"/>
  <c r="T95"/>
  <c r="T94"/>
  <c i="3" r="P153"/>
  <c r="P93"/>
  <c i="1" r="AU56"/>
  <c i="2" r="P437"/>
  <c r="P94"/>
  <c i="1" r="AU55"/>
  <c i="3" r="R94"/>
  <c r="R93"/>
  <c r="T94"/>
  <c r="T93"/>
  <c i="2" r="BK437"/>
  <c r="J437"/>
  <c r="J66"/>
  <c i="5" r="J88"/>
  <c r="J60"/>
  <c i="4" r="J82"/>
  <c r="J60"/>
  <c i="3" r="BK93"/>
  <c r="J93"/>
  <c r="J59"/>
  <c i="2" r="J95"/>
  <c r="J60"/>
  <c i="5" r="J30"/>
  <c i="1" r="AG58"/>
  <c i="2" r="J33"/>
  <c i="1" r="AV55"/>
  <c r="AT55"/>
  <c i="3" r="F33"/>
  <c i="1" r="AZ56"/>
  <c i="3" r="J33"/>
  <c i="1" r="AV56"/>
  <c r="AT56"/>
  <c i="2" r="F33"/>
  <c i="1" r="AZ55"/>
  <c i="4" r="F33"/>
  <c i="1" r="AZ57"/>
  <c r="BA54"/>
  <c r="W30"/>
  <c r="BB54"/>
  <c r="AX54"/>
  <c i="5" r="F33"/>
  <c i="1" r="AZ58"/>
  <c i="4" r="J33"/>
  <c i="1" r="AV57"/>
  <c r="AT57"/>
  <c i="4" r="J30"/>
  <c i="1" r="AG57"/>
  <c r="BD54"/>
  <c r="W33"/>
  <c r="BC54"/>
  <c r="AY54"/>
  <c i="5" r="J33"/>
  <c i="1" r="AV58"/>
  <c r="AT58"/>
  <c r="AN58"/>
  <c i="2" l="1" r="BK94"/>
  <c r="J94"/>
  <c r="J59"/>
  <c i="1" r="AN57"/>
  <c i="5" r="J39"/>
  <c i="4" r="J39"/>
  <c i="1" r="AZ54"/>
  <c r="W29"/>
  <c r="W32"/>
  <c i="3" r="J30"/>
  <c i="1" r="AG56"/>
  <c r="AU54"/>
  <c r="W31"/>
  <c r="AW54"/>
  <c r="AK30"/>
  <c i="3" l="1" r="J39"/>
  <c i="1" r="AN56"/>
  <c i="2" r="J30"/>
  <c i="1" r="AG55"/>
  <c r="AN55"/>
  <c r="AV54"/>
  <c r="AK29"/>
  <c i="2" l="1" r="J39"/>
  <c i="1" r="AT54"/>
  <c r="AG54"/>
  <c r="AK26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<sst xmlns="http://schemas.openxmlformats.org/spreadsheetml/2006/main">
  <si>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</si>
  <si>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</si>
  <si>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</si>
  <si>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</si>
  <si>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</si>
  <si>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{44bddf0e-8da4-4148-bf76-879faa3ccc84}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</si>
  <si>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</si>
  <si>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</si>
  <si>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</si>
  <si>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</si>
  <si>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</si>
  <si>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</si>
  <si>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</si>
  <si>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</si>
  <si>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</si>
  <si>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</si>
  <si>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</si>
  <si>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Snížení energetické náročnosti DM a ŠJ ul. Denisova 212, Jičín</t>
  </si>
  <si>
    <t>KSO:</t>
  </si>
  <si>
    <t/>
  </si>
  <si>
    <t>CC-CZ:</t>
  </si>
  <si>
    <t>Místo:</t>
  </si>
  <si>
    <t>p.č.st.663,k.ú. Jičín</t>
  </si>
  <si>
    <t>Datum:</t>
  </si>
  <si>
    <t>27. 3. 2024</t>
  </si>
  <si>
    <t>Zadavatel:</t>
  </si>
  <si>
    <t>IČ:</t>
  </si>
  <si>
    <t>Královehradecký kraj,Pivovarské náměstí 1245/2,HK</t>
  </si>
  <si>
    <t>DIČ:</t>
  </si>
  <si>
    <t>Uchazeč:</t>
  </si>
  <si>
    <t>Vyplň údaj</t>
  </si>
  <si>
    <t>Projektant:</t>
  </si>
  <si>
    <t xml:space="preserve">Projecticon s.r.o.,A.Kopeckého 151,Nový Hrádek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</si>
  <si>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</si>
  <si>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</si>
  <si>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</si>
  <si>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</si>
  <si>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</si>
  <si>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</si>
  <si>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</si>
  <si>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</si>
  <si>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</si>
  <si>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</si>
  <si>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</si>
  <si>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</si>
  <si>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</si>
  <si>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</si>
  <si>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</si>
  <si>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</si>
  <si>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</si>
  <si>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</si>
  <si>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</si>
  <si>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</si>
  <si>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</si>
  <si>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</si>
  <si>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</si>
  <si>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</si>
  <si>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</si>
  <si>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</si>
  <si>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</si>
  <si>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</si>
  <si>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</si>
  <si>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</si>
  <si>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</si>
  <si>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</si>
  <si>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</si>
  <si>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</si>
  <si>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</si>
  <si>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</si>
  <si>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</si>
  <si>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</si>
  <si>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</si>
  <si>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</si>
  <si>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</si>
  <si>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</si>
  <si>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</si>
  <si>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</si>
  <si>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</si>
  <si>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Výměna výplní otvorů a zateplení části fasády</t>
  </si>
  <si>
    <t>STA</t>
  </si>
  <si>
    <t>1</t>
  </si>
  <si>
    <t>{12db92af-df44-446a-a114-e914ae0bc241}</t>
  </si>
  <si>
    <t>2</t>
  </si>
  <si>
    <t>02</t>
  </si>
  <si>
    <t xml:space="preserve">Výměna střešní krytiny </t>
  </si>
  <si>
    <t>{d6287905-5a6c-42c7-8abf-d933254059db}</t>
  </si>
  <si>
    <t>03</t>
  </si>
  <si>
    <t xml:space="preserve">Osvětlení - výměna vnitřních svítidel </t>
  </si>
  <si>
    <t>{97459c12-6759-41ef-a45e-1ac4530d71dd}</t>
  </si>
  <si>
    <t>04</t>
  </si>
  <si>
    <t>Vedlejší a ostatní rozpočtové náklady</t>
  </si>
  <si>
    <t>{ee09f2eb-acc5-4681-beed-ade76da4b9a1}</t>
  </si>
  <si>
    <t>Lešení</t>
  </si>
  <si>
    <t xml:space="preserve">plocha lešení </t>
  </si>
  <si>
    <t>2348</t>
  </si>
  <si>
    <t>MV_160</t>
  </si>
  <si>
    <t>zateplení mV tl. 160 mm</t>
  </si>
  <si>
    <t>846</t>
  </si>
  <si>
    <t>KRYCÍ LIST SOUPISU PRACÍ</t>
  </si>
  <si>
    <t>MV_50</t>
  </si>
  <si>
    <t>zateplení MV tl. 50 mm</t>
  </si>
  <si>
    <t>3,4</t>
  </si>
  <si>
    <t>OM_C</t>
  </si>
  <si>
    <t xml:space="preserve">Celková plocha vnějších omítek </t>
  </si>
  <si>
    <t>908,539</t>
  </si>
  <si>
    <t>Objekt:</t>
  </si>
  <si>
    <t>01 - Výměna výplní otvorů a zateplení části fasády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</si>
  <si>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</si>
  <si>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</si>
  <si>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</si>
  <si>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</si>
  <si>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</si>
  <si>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</si>
  <si>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</si>
  <si>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</si>
  <si>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</si>
  <si>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</si>
  <si>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</si>
  <si>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</si>
  <si>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761 - Konstrukce prosvětlovací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</si>
  <si>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</si>
  <si>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</si>
  <si>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</si>
  <si>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</si>
  <si>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</si>
  <si>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</si>
  <si>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</si>
  <si>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</si>
  <si>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</si>
  <si>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</si>
  <si>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</si>
  <si>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</si>
  <si>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</si>
  <si>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</si>
  <si>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</si>
  <si>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</si>
  <si>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</si>
  <si>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</si>
  <si>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</si>
  <si>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</si>
  <si>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</si>
  <si>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</si>
  <si>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</si>
  <si>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</si>
  <si>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</si>
  <si>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340239212</t>
  </si>
  <si>
    <t>Zazdívka otvorů v příčkách nebo stěnách cihlami pálenými plnými plochy přes 1 m2 do 4 m2, tloušťky přes 100 mm</t>
  </si>
  <si>
    <t>m2</t>
  </si>
  <si>
    <t>CS ÚRS 2024 01</t>
  </si>
  <si>
    <t>4</t>
  </si>
  <si>
    <t>981051397</t>
  </si>
  <si>
    <t>Online PSC</t>
  </si>
  <si>
    <t>https://podminky.urs.cz/item/CS_URS_2024_01/340239212</t>
  </si>
  <si>
    <t>VV</t>
  </si>
  <si>
    <t>"zazdění otvoru po luxferech nade dveřmi" 0,36*1,05</t>
  </si>
  <si>
    <t>6</t>
  </si>
  <si>
    <t>Úpravy povrchů, podlahy a osazování výplní</t>
  </si>
  <si>
    <t>612131121</t>
  </si>
  <si>
    <t>Podkladní a spojovací vrstva vnitřních omítaných ploch penetrace disperzní nanášená ručně stěn</t>
  </si>
  <si>
    <t>592111801</t>
  </si>
  <si>
    <t>https://podminky.urs.cz/item/CS_URS_2024_01/612131121</t>
  </si>
  <si>
    <t>612142001</t>
  </si>
  <si>
    <t>Pletivo vnitřních ploch v ploše nebo pruzích, na plném podkladu sklovláknité vtlačené do tmelu včetně tmelu stěn</t>
  </si>
  <si>
    <t>504703664</t>
  </si>
  <si>
    <t>https://podminky.urs.cz/item/CS_URS_2024_01/612142001</t>
  </si>
  <si>
    <t>612321111</t>
  </si>
  <si>
    <t>Omítka vápenocementová vnitřních ploch nanášená ručně jednovrstvá, tloušťky do 10 mm hrubá zatřená svislých konstrukcí stěn</t>
  </si>
  <si>
    <t>919697817</t>
  </si>
  <si>
    <t>https://podminky.urs.cz/item/CS_URS_2024_01/612321111</t>
  </si>
  <si>
    <t>" zateplení stěny v podkroví"50</t>
  </si>
  <si>
    <t>5</t>
  </si>
  <si>
    <t>612135001</t>
  </si>
  <si>
    <t>Vyrovnání nerovností podkladu vnitřních omítaných ploch maltou, tloušťky do 10 mm vápenocementovou stěn</t>
  </si>
  <si>
    <t>-1021337129</t>
  </si>
  <si>
    <t>https://podminky.urs.cz/item/CS_URS_2024_01/612135001</t>
  </si>
  <si>
    <t>" po osazení oken a dveří</t>
  </si>
  <si>
    <t>797,5*0,4</t>
  </si>
  <si>
    <t>Součet</t>
  </si>
  <si>
    <t>612135091</t>
  </si>
  <si>
    <t>Vyrovnání nerovností podkladu vnitřních omítaných ploch Příplatek k ceně za každých dalších 5 mm tloušťky podkladní vrstvy přes 10 mm maltou vápenocementovou stěn</t>
  </si>
  <si>
    <t>-756998845</t>
  </si>
  <si>
    <t>https://podminky.urs.cz/item/CS_URS_2024_01/612135091</t>
  </si>
  <si>
    <t>7</t>
  </si>
  <si>
    <t>612325301</t>
  </si>
  <si>
    <t>Vápenocementová omítka ostění nebo nadpraží hladká</t>
  </si>
  <si>
    <t>-1210325226</t>
  </si>
  <si>
    <t>https://podminky.urs.cz/item/CS_URS_2024_01/612325301</t>
  </si>
  <si>
    <t>" balkonové dveře - 2.NP" (1,5+3,37*2)*0,45</t>
  </si>
  <si>
    <t>8</t>
  </si>
  <si>
    <t>612325412</t>
  </si>
  <si>
    <t>Oprava vápenocementové omítky vnitřních ploch hladké, tloušťky do 20 mm stěn, v rozsahu opravované plochy přes 10 do 30%</t>
  </si>
  <si>
    <t>-1472895304</t>
  </si>
  <si>
    <t>https://podminky.urs.cz/item/CS_URS_2024_01/612325412</t>
  </si>
  <si>
    <t>9</t>
  </si>
  <si>
    <t>619995001</t>
  </si>
  <si>
    <t>Začištění omítek (s dodáním hmot) kolem oken, dveří, podlah, obkladů apod.</t>
  </si>
  <si>
    <t>m</t>
  </si>
  <si>
    <t>293274612</t>
  </si>
  <si>
    <t>https://podminky.urs.cz/item/CS_URS_2024_01/619995001</t>
  </si>
  <si>
    <t xml:space="preserve">"okna" </t>
  </si>
  <si>
    <t xml:space="preserve">"3.NP" </t>
  </si>
  <si>
    <t xml:space="preserve"> (1,2*2+1,2*2)*1+(1,15*2+0,84*2)*1+(1,42*2+1,16*2)*1+(2,05*2+2,15*2)*10+(1,4*2+1,15*2)*1</t>
  </si>
  <si>
    <t>+(1,4*2+0,86*2)*3+(0,896*2+0,64*2)*3+(0,9*2+0,65*2)*2+(1,15*2+1,23*2)*2</t>
  </si>
  <si>
    <t>Mezisoučet</t>
  </si>
  <si>
    <t xml:space="preserve">"2.NP" </t>
  </si>
  <si>
    <t>(2,05*2+2,55*2)*10+(1,55*2+2,55*2)*16+(1,15*2+0,84*2)*1+(1,2*2+1,0*2)*1+(1,2*2+1,0*2)*1+(1,5*2+2,5*2)*3</t>
  </si>
  <si>
    <t>(1,35*2+2,4*2)*3+(1,15*2+2,47*2)*2+(1,14*2+2,45*2)*2+(1,25*2+2,4*2)*1+(1,35*2+2,4*2)*2</t>
  </si>
  <si>
    <t xml:space="preserve">"1.NP" </t>
  </si>
  <si>
    <t>(1,55*2+2,5*2)*13+(1,55*2+2,55*2)*2+(2,05*2+2,5*2)*4+(2,05*2+2,2*2)*6+(1,15*2+2,2*2)*1+(1,2*2+1,3*2)*1+(1,3*2+1,3*2)*2+(1,25*2+2,45*2)*1</t>
  </si>
  <si>
    <t>(1,5*2+1,3*2)*2+(0,5*2+1,5*2)*1+(0,4*2+0,4*2)*1+(1,4*2+1,65*2)*1+(1,14*2+2,45*2)*2+(1,55*2+2,6*2)*2</t>
  </si>
  <si>
    <t>"dveře " (1,4*2+2,15*2)*1+(0,9*2+2,0*2)*1+(1,4*2+2,25*2)*1+(1,5*2+3,37*2)*1</t>
  </si>
  <si>
    <t>10</t>
  </si>
  <si>
    <t>622131321</t>
  </si>
  <si>
    <t>Podkladní a spojovací vrstva vnějších omítaných ploch penetrace nanášená strojně stěn</t>
  </si>
  <si>
    <t>870382006</t>
  </si>
  <si>
    <t>https://podminky.urs.cz/item/CS_URS_2024_01/622131321</t>
  </si>
  <si>
    <t>MV_160+MV_50</t>
  </si>
  <si>
    <t>" ostění a nadpraží" 59,139</t>
  </si>
  <si>
    <t>11</t>
  </si>
  <si>
    <t>622142001</t>
  </si>
  <si>
    <t>Pletivo vnějších ploch v ploše nebo pruzích, na plném podkladu sklovláknité vtlačené do tmelu stěn</t>
  </si>
  <si>
    <t>-1676178377</t>
  </si>
  <si>
    <t>https://podminky.urs.cz/item/CS_URS_2024_01/622142001</t>
  </si>
  <si>
    <t>622521022</t>
  </si>
  <si>
    <t>Omítka tenkovrstvá silikátová vnějších ploch probarvená bez penetrace zatíraná (škrábaná ), zrnitost 2,0 mm stěn</t>
  </si>
  <si>
    <t>-1119321670</t>
  </si>
  <si>
    <t>https://podminky.urs.cz/item/CS_URS_2024_01/622521022</t>
  </si>
  <si>
    <t>13</t>
  </si>
  <si>
    <t>622212051</t>
  </si>
  <si>
    <t>Montáž kontaktního zateplení vnějšího ostění, nadpraží nebo parapetu lepením z polystyrenových desek (dodávka ve specifikaci) hloubky špalet přes 200 do 400 mm, tloušťky desek do 40 mm</t>
  </si>
  <si>
    <t>-576604060</t>
  </si>
  <si>
    <t>https://podminky.urs.cz/item/CS_URS_2024_01/622212051</t>
  </si>
  <si>
    <t xml:space="preserve">" zateplení parapet - Perimetr  tl. 20 mm</t>
  </si>
  <si>
    <t xml:space="preserve"> 1,2*1+1,4*1+1,4*3+0,86*3+0,9*2+1,15*2</t>
  </si>
  <si>
    <t>1,2*1+1,2*1+1,5*3+1,35*3+1,15*2+1,14*2+1,25*1+1,35*2</t>
  </si>
  <si>
    <t>1,2*1+1,3*2+1,25*1+1,5*2+0,5*1+0,4*1+1,4*1+1,14*2+1,55*2</t>
  </si>
  <si>
    <t>zateplení ostění a nadpraží . PIR tl. 40 mm</t>
  </si>
  <si>
    <t xml:space="preserve"> (1,2+1,2*2)*1+(1,42+1,16*2)*1+(1,4+1,15*2)*1</t>
  </si>
  <si>
    <t>+(1,4+0,86*2)*3+(0,86+0,64*2)*3+(0,9+0,65*2)*2+(1,15+1,23*2)*2</t>
  </si>
  <si>
    <t>(1,2+1,0*2)*1+(1,2+1,0*2)*1+(1,5+2,5*2)*3</t>
  </si>
  <si>
    <t>(1,35+2,4*2)*3+(1,15+2,47*2)*2+(1,14+2,45*2)*2+(1,25+2,4*2)*1+(1,35+2,4*2)*2</t>
  </si>
  <si>
    <t>(1,2+1,3*2)*1+(1,3+1,3*2)*2+(1,25+2,45*2)*1</t>
  </si>
  <si>
    <t>(1,5+1,3*2)*2+(0,5+1,5*2)*1+(0,4+0,4*2)*1+(1,4+1,65*2)*1+(1,14+2,45*2)*2+(1,55+2,6*2)*2</t>
  </si>
  <si>
    <t>"dveře " (0,9+2,0*2)*1+(1,4+2,25*2)*1</t>
  </si>
  <si>
    <t>14</t>
  </si>
  <si>
    <t>M</t>
  </si>
  <si>
    <t>28376010</t>
  </si>
  <si>
    <t>deska perimetrická fasádní soklová 150kPa λ=0,035 tl 20mm</t>
  </si>
  <si>
    <t>-484080570</t>
  </si>
  <si>
    <t>48,29*0,3</t>
  </si>
  <si>
    <t>14,487*1,1 'Přepočtené koeficientem množství</t>
  </si>
  <si>
    <t>15</t>
  </si>
  <si>
    <t>28376524</t>
  </si>
  <si>
    <t>deska izolační PIR s oboustranným textilním rounem λ=0,026 tl 40mm</t>
  </si>
  <si>
    <t>1482050591</t>
  </si>
  <si>
    <t>197,13*0,3</t>
  </si>
  <si>
    <t>59,139*1,1 'Přepočtené koeficientem množství</t>
  </si>
  <si>
    <t>16</t>
  </si>
  <si>
    <t>622221011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</si>
  <si>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40 do 80 mm</t>
  </si>
  <si>
    <t>-250933207</t>
  </si>
  <si>
    <t>https://podminky.urs.cz/item/CS_URS_2024_01/622221011</t>
  </si>
  <si>
    <t>"1.NP - zateplaní stěny u zadního vchodu" 2*1,7</t>
  </si>
  <si>
    <t>17</t>
  </si>
  <si>
    <t>63142038</t>
  </si>
  <si>
    <t>deska tepelně izolační minerální kontaktních fasád podélné vlákno λ=0,037-0,038 tl 50mm</t>
  </si>
  <si>
    <t>-1484075043</t>
  </si>
  <si>
    <t>3,4*1,05 'Přepočtené koeficientem množství</t>
  </si>
  <si>
    <t>18</t>
  </si>
  <si>
    <t>622221031</t>
  </si>
  <si>
    <t>Montáž kontaktního zateplení lepením a mechanickým kotvením z desek minerální vlny s podélnou orientací vláken nebo kombinovaných (dodávka ve specifikaci) na vnější stěny, na podklad betonový nebo z lehčeného betonu, z tvárnic keramických nebo vápenopískových, tloušťky desek přes 120 do 160 mm</t>
  </si>
  <si>
    <t>822170035</t>
  </si>
  <si>
    <t>https://podminky.urs.cz/item/CS_URS_2024_01/622221031</t>
  </si>
  <si>
    <t>" SZ" 155+64</t>
  </si>
  <si>
    <t xml:space="preserve">"SV" </t>
  </si>
  <si>
    <t>41+44+15+34</t>
  </si>
  <si>
    <t>25+37+85+47+155+70+29+45</t>
  </si>
  <si>
    <t>19</t>
  </si>
  <si>
    <t>63142046</t>
  </si>
  <si>
    <t>deska tepelně izolační minerální kontaktních fasád podélné vlákno λ=0,037-0,038 tl 160mm</t>
  </si>
  <si>
    <t>1052590160</t>
  </si>
  <si>
    <t>846*1,1 'Přepočtené koeficientem množství</t>
  </si>
  <si>
    <t>20</t>
  </si>
  <si>
    <t>622251105</t>
  </si>
  <si>
    <t>Montáž kontaktního zateplení lepením a mechanickým kotvením Příplatek k cenám za zápustnou montáž kotev s použitím tepelněizolačních zátek na vnější stěny z minerální vlny</t>
  </si>
  <si>
    <t>-388052296</t>
  </si>
  <si>
    <t>https://podminky.urs.cz/item/CS_URS_2024_01/622251105</t>
  </si>
  <si>
    <t>622251201</t>
  </si>
  <si>
    <t>Montáž kontaktního zateplení lepením a mechanickým kotvením Příplatek k cenám za použití disperzní (organické) armovací hmoty při stěrkování izolačních desek</t>
  </si>
  <si>
    <t>-507102846</t>
  </si>
  <si>
    <t>https://podminky.urs.cz/item/CS_URS_2024_01/622251201</t>
  </si>
  <si>
    <t>22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</si>
  <si>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</si>
  <si>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</si>
  <si>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1588387106</t>
  </si>
  <si>
    <t>https://podminky.urs.cz/item/CS_URS_2024_01/622143004</t>
  </si>
  <si>
    <t xml:space="preserve"> (1,2+1,2*2)*1+(1,15+0,84*2)*1+(1,42+1,16*2)*1+(2,05+2,15*2)*10+(1,4+1,15*2)*1</t>
  </si>
  <si>
    <t>+(1,4+0,86*2)*3+(0,896+0,64*2)*3+(0,9+0,65*2)*2+(1,15+1,23*2)*2</t>
  </si>
  <si>
    <t>(2,05+2,55*2)*10+(1,55+2,55*2)*16+(1,15+0,84*2)*1+(1,2+1,0*2)*1+(1,2+1,0*2)*1+(1,5+2,5*2)*3</t>
  </si>
  <si>
    <t>(1,55+2,5*2)*13+(1,55+2,55*2)*2+(2,05+2,5*2)*10+(1,15+2,2*2)*1+(1,2+1,3*2)*1+(1,3+1,3*2)*2+(1,25+2,45*2)*1</t>
  </si>
  <si>
    <t>"dveře " (1,4+2,15*2)*1+(0,9+2,0*2)*1+(1,4+2,25*2)*1+(1,5+3,37*2)*1</t>
  </si>
  <si>
    <t>23</t>
  </si>
  <si>
    <t>59051476</t>
  </si>
  <si>
    <t>profil začišťovací PVC 9mm s výztužnou tkaninou pro ostění ETICS</t>
  </si>
  <si>
    <t>1127766267</t>
  </si>
  <si>
    <t>632,738*1,1 'Přepočtené koeficientem množství</t>
  </si>
  <si>
    <t>24</t>
  </si>
  <si>
    <t>622252001</t>
  </si>
  <si>
    <t>Montáž profilů kontaktního zateplení zakládacích soklových připevněných hmoždinkami</t>
  </si>
  <si>
    <t>933181031</t>
  </si>
  <si>
    <t>https://podminky.urs.cz/item/CS_URS_2024_01/622252001</t>
  </si>
  <si>
    <t>11,76+6,11+0,16+0,35+6,39+19,6+0,95</t>
  </si>
  <si>
    <t>25</t>
  </si>
  <si>
    <t>28342212</t>
  </si>
  <si>
    <t>profil zakládací sada upevňovacího a nasouvacího profilu pro ETICS pro izolant tl 140-180mm</t>
  </si>
  <si>
    <t>386270809</t>
  </si>
  <si>
    <t>45,32*1,1 'Přepočtené koeficientem množství</t>
  </si>
  <si>
    <t>26</t>
  </si>
  <si>
    <t>622252002</t>
  </si>
  <si>
    <t>Montáž profilů kontaktního zateplení ostatních stěnových, dilatačních apod. lepených do tmelu</t>
  </si>
  <si>
    <t>600222581</t>
  </si>
  <si>
    <t>https://podminky.urs.cz/item/CS_URS_2024_01/622252002</t>
  </si>
  <si>
    <t>" parapet "0,85*2+1,15*4+4+3,65+4</t>
  </si>
  <si>
    <t xml:space="preserve"> 1,2*1+1,15*1+1,42*1+2,05*10+1,4*1+1,4*3+0,86*3+0,9*2+1,15*2</t>
  </si>
  <si>
    <t>2,05*10+1,55*16+1,15*1+1,2*1+1,2*1+1,5*3+1,35*3+1,15*2+1,14*2+1,25*1+1,35*2</t>
  </si>
  <si>
    <t>1,55*13+1,55*2+2,05*10+1,15*1+1,2*1+1,3*2+1,25*1+1,5*2+0,5*1+0,4*1+1,4*1+1,14*2+1,55*2</t>
  </si>
  <si>
    <t>"nadpraží"181,06</t>
  </si>
  <si>
    <t xml:space="preserve">" rohové profily - okna a dveře " </t>
  </si>
  <si>
    <t>" římsy"245</t>
  </si>
  <si>
    <t xml:space="preserve">" rohové profily  - ostatní" </t>
  </si>
  <si>
    <t>54</t>
  </si>
  <si>
    <t>27</t>
  </si>
  <si>
    <t>59051512</t>
  </si>
  <si>
    <t>profil začišťovací s okapnicí PVC s výztužnou tkaninou pro parapet ETICS</t>
  </si>
  <si>
    <t>-1334498164</t>
  </si>
  <si>
    <t>181,06*1,1 'Přepočtené koeficientem množství</t>
  </si>
  <si>
    <t>28</t>
  </si>
  <si>
    <t>59051510</t>
  </si>
  <si>
    <t>profil začišťovací s okapnicí PVC s výztužnou tkaninou pro nadpraží ETICS</t>
  </si>
  <si>
    <t>-1640077685</t>
  </si>
  <si>
    <t>29</t>
  </si>
  <si>
    <t>59051486</t>
  </si>
  <si>
    <t>profil rohový PVC 15x15mm s výztužnou tkaninou š 100mm pro ETICS</t>
  </si>
  <si>
    <t>-527194450</t>
  </si>
  <si>
    <t>442,238*1,1 'Přepočtené koeficientem množství</t>
  </si>
  <si>
    <t>30</t>
  </si>
  <si>
    <t>63127416</t>
  </si>
  <si>
    <t>profil rohový PVC 23x23mm s výztužnou tkaninou š 100mm pro ETICS</t>
  </si>
  <si>
    <t>242893253</t>
  </si>
  <si>
    <t>54*1,1 'Přepočtené koeficientem množství</t>
  </si>
  <si>
    <t>31</t>
  </si>
  <si>
    <t>628110R01</t>
  </si>
  <si>
    <t>Příprava podkladu pro parotěsné pásky oken - stěrkování podkladu</t>
  </si>
  <si>
    <t>kpl</t>
  </si>
  <si>
    <t>-935345009</t>
  </si>
  <si>
    <t>32</t>
  </si>
  <si>
    <t>767627306</t>
  </si>
  <si>
    <t>Ostatní práce a doplňky při montáži oken a stěn připojovací spára oken a stěn mezi ostěním a rámem vnitřní parotěsná páska</t>
  </si>
  <si>
    <t>-2091983342</t>
  </si>
  <si>
    <t>https://podminky.urs.cz/item/CS_URS_2024_01/767627306</t>
  </si>
  <si>
    <t>(1,55*2+2,5*2)*13+(1,55*2+2,55*2)*2+(2,05*2+2,5*2)*10+(1,15*2+2,2*2)*1+(1,2*2+1,3*2)*1+(1,3*2+1,3*2)*2+(1,25*2+2,45*2)*1</t>
  </si>
  <si>
    <t>33</t>
  </si>
  <si>
    <t>767627307</t>
  </si>
  <si>
    <t>Ostatní práce a doplňky při montáži oken a stěn připojovací spára oken a stěn mezi ostěním a rámem venkovní paropropustna páska</t>
  </si>
  <si>
    <t>-1254479291</t>
  </si>
  <si>
    <t>https://podminky.urs.cz/item/CS_URS_2024_01/767627307</t>
  </si>
  <si>
    <t>34</t>
  </si>
  <si>
    <t>629135101</t>
  </si>
  <si>
    <t>Vyrovnávací vrstva z cementové malty pod klempířskými prvky šířky do 150 mm</t>
  </si>
  <si>
    <t>2044240348</t>
  </si>
  <si>
    <t>https://podminky.urs.cz/item/CS_URS_2024_01/629135101</t>
  </si>
  <si>
    <t>35</t>
  </si>
  <si>
    <t>629135102</t>
  </si>
  <si>
    <t>Vyrovnávací vrstva z cementové malty pod klempířskými prvky šířky přes 150 do 300 mm</t>
  </si>
  <si>
    <t>455898888</t>
  </si>
  <si>
    <t>https://podminky.urs.cz/item/CS_URS_2024_01/629135102</t>
  </si>
  <si>
    <t>36</t>
  </si>
  <si>
    <t>628110R05</t>
  </si>
  <si>
    <t>Požadavek na vysazení 3 barevných vzorků silikonové omítky od každé barvy dle barevného řešení</t>
  </si>
  <si>
    <t>515130976</t>
  </si>
  <si>
    <t>37</t>
  </si>
  <si>
    <t>628195R03</t>
  </si>
  <si>
    <t>Výtažné zkoušky na hmoždinky</t>
  </si>
  <si>
    <t>985985663</t>
  </si>
  <si>
    <t>38</t>
  </si>
  <si>
    <t>628110R04</t>
  </si>
  <si>
    <t>Zkouška přídržnosti a soudržnosti systému ETICS</t>
  </si>
  <si>
    <t>ks</t>
  </si>
  <si>
    <t>-2146785970</t>
  </si>
  <si>
    <t>39</t>
  </si>
  <si>
    <t>629991011</t>
  </si>
  <si>
    <t>Zakrytí vnějších ploch před znečištěním včetně pozdějšího odkrytí výplní otvorů a svislých ploch fólií přilepenou lepící páskou</t>
  </si>
  <si>
    <t>2139012194</t>
  </si>
  <si>
    <t>https://podminky.urs.cz/item/CS_URS_2024_01/629991011</t>
  </si>
  <si>
    <t>"3.NP" 1,2*1,2*1+1,15*0,84*1+1,42*1,16*1+2,05*2,15*10+1,4*1,15*1+1,4*0,86*3+0,86*0,64*3+0,9*0,65*2+1,15*1,23*2</t>
  </si>
  <si>
    <t>"2.NP" 2,05*2,55*10+1,55*2,55*16+1,15*0,84*1+1,2*1,0*1+1,2*1,0*1+1,5*2,5*3+1,35*2,4*3+1,15*2,47*2+1,14*2,45*2+1,25*2,4*1+1,35*2,4*2</t>
  </si>
  <si>
    <t>"1.NP" 1,55*2,5*13+1,55*2,55*2+2,05*2,5*4+2,05*2,2*6+1,15*2,2*1+1,2*1,3*1+1,3*1,3*2+1,25*2,45*1</t>
  </si>
  <si>
    <t>1,5*1,3*2+0,5*1,5*1+0,4*0,4*1+1,4*1,65*1+1,14*2,45*2+1,55*2,6*2</t>
  </si>
  <si>
    <t>"dveře vstupní " 1,4*2,15*1+0,9*2,0*1+1,4*2,25*1+1,5*3,37*1</t>
  </si>
  <si>
    <t>40</t>
  </si>
  <si>
    <t>629995101</t>
  </si>
  <si>
    <t>Očištění vnějších ploch tlakovou vodou omytím</t>
  </si>
  <si>
    <t>-79077136</t>
  </si>
  <si>
    <t>https://podminky.urs.cz/item/CS_URS_2024_01/629995101</t>
  </si>
  <si>
    <t>" zateplená část fasády " 909</t>
  </si>
  <si>
    <t>" nezateplená část fasády " 755</t>
  </si>
  <si>
    <t>" vnější cihlový obklad" 165</t>
  </si>
  <si>
    <t>41</t>
  </si>
  <si>
    <t>629995213</t>
  </si>
  <si>
    <t>Očištění vnějších ploch tryskáním křemičitým pískem nesušeným ( metodou torbo tryskání), povrchu kamenného přírodního tvrdého</t>
  </si>
  <si>
    <t>17753673</t>
  </si>
  <si>
    <t>https://podminky.urs.cz/item/CS_URS_2024_01/629995213</t>
  </si>
  <si>
    <t xml:space="preserve">" kamenný obklad  fasády" 200</t>
  </si>
  <si>
    <t>Ostatní konstrukce a práce-bourání</t>
  </si>
  <si>
    <t>42</t>
  </si>
  <si>
    <t>941111132</t>
  </si>
  <si>
    <t>Lešení řadové trubkové lehké pracovní s podlahami s provozním zatížením tř. 3 do 200 kg/m2 šířky tř. W12 od 1,2 do 1,5 m, výšky výšky přes 10 do 25 m montáž</t>
  </si>
  <si>
    <t>-725842865</t>
  </si>
  <si>
    <t>https://podminky.urs.cz/item/CS_URS_2024_01/941111132</t>
  </si>
  <si>
    <t>15*14+63*15+18*14+21*12+18*12+43*11</t>
  </si>
  <si>
    <t>43</t>
  </si>
  <si>
    <t>941111232</t>
  </si>
  <si>
    <t>Lešení řadové trubkové lehké pracovní s podlahami s provozním zatížením tř. 3 do 200 kg/m2 šířky tř. W12 od 1,2 do 1,5 m, výšky výšky přes 10 do 25 m příplatek k ceně za každý den použití</t>
  </si>
  <si>
    <t>517094086</t>
  </si>
  <si>
    <t>https://podminky.urs.cz/item/CS_URS_2024_01/941111232</t>
  </si>
  <si>
    <t>Lešení*60</t>
  </si>
  <si>
    <t>44</t>
  </si>
  <si>
    <t>941111832</t>
  </si>
  <si>
    <t>Lešení řadové trubkové lehké pracovní s podlahami s provozním zatížením tř. 3 do 200 kg/m2 šířky tř. W12 od 1,2 do 1,5 m, výšky výšky přes 10 do 25 m demontáž</t>
  </si>
  <si>
    <t>-1829648285</t>
  </si>
  <si>
    <t>https://podminky.urs.cz/item/CS_URS_2024_01/941111832</t>
  </si>
  <si>
    <t>45</t>
  </si>
  <si>
    <t>944511111</t>
  </si>
  <si>
    <t>Síť ochranná zavěšená na konstrukci lešení z textilie z umělých vláken montáž</t>
  </si>
  <si>
    <t>333497539</t>
  </si>
  <si>
    <t>https://podminky.urs.cz/item/CS_URS_2024_01/944511111</t>
  </si>
  <si>
    <t>46</t>
  </si>
  <si>
    <t>944511211</t>
  </si>
  <si>
    <t>Síť ochranná zavěšená na konstrukci lešení z textilie z umělých vláken příplatek k ceně za každý den použití</t>
  </si>
  <si>
    <t>1092935408</t>
  </si>
  <si>
    <t>https://podminky.urs.cz/item/CS_URS_2024_01/944511211</t>
  </si>
  <si>
    <t>47</t>
  </si>
  <si>
    <t>944511811</t>
  </si>
  <si>
    <t>Síť ochranná zavěšená na konstrukci lešení z textilie z umělých vláken demontáž</t>
  </si>
  <si>
    <t>-1067785074</t>
  </si>
  <si>
    <t>https://podminky.urs.cz/item/CS_URS_2024_01/944511811</t>
  </si>
  <si>
    <t>48</t>
  </si>
  <si>
    <t>944611111</t>
  </si>
  <si>
    <t>Plachta ochranná zavěšená na konstrukci lešení z textilie z umělých vláken montáž</t>
  </si>
  <si>
    <t>-142353123</t>
  </si>
  <si>
    <t>https://podminky.urs.cz/item/CS_URS_2024_01/944611111</t>
  </si>
  <si>
    <t>63*15+43*10</t>
  </si>
  <si>
    <t>49</t>
  </si>
  <si>
    <t>944611211</t>
  </si>
  <si>
    <t>Plachta ochranná zavěšená na konstrukci lešení z textilie z umělých vláken příplatek k ceně za každý den použití</t>
  </si>
  <si>
    <t>-1405668604</t>
  </si>
  <si>
    <t>https://podminky.urs.cz/item/CS_URS_2024_01/944611211</t>
  </si>
  <si>
    <t>1375*60</t>
  </si>
  <si>
    <t>50</t>
  </si>
  <si>
    <t>944611811</t>
  </si>
  <si>
    <t>Plachta ochranná zavěšená na konstrukci lešení z textilie z umělých vláken demontáž</t>
  </si>
  <si>
    <t>-1031377563</t>
  </si>
  <si>
    <t>https://podminky.urs.cz/item/CS_URS_2024_01/944611811</t>
  </si>
  <si>
    <t>51</t>
  </si>
  <si>
    <t>993111111</t>
  </si>
  <si>
    <t>Dovoz a odvoz lešení včetně naložení a složení řadového, na vzdálenost do 10 km</t>
  </si>
  <si>
    <t>1482174269</t>
  </si>
  <si>
    <t>https://podminky.urs.cz/item/CS_URS_2024_01/993111111</t>
  </si>
  <si>
    <t>52</t>
  </si>
  <si>
    <t>993111119</t>
  </si>
  <si>
    <t>Dovoz a odvoz lešení včetně naložení a složení řadového, na vzdálenost Příplatek k ceně za každých dalších i započatých 10 km přes 10 km</t>
  </si>
  <si>
    <t>674388</t>
  </si>
  <si>
    <t>https://podminky.urs.cz/item/CS_URS_2024_01/993111119</t>
  </si>
  <si>
    <t>Lešení*5</t>
  </si>
  <si>
    <t>53</t>
  </si>
  <si>
    <t>949101111</t>
  </si>
  <si>
    <t>Lešení pomocné pracovní pro objekty pozemních staveb pro zatížení do 150 kg/m2, o výšce lešeňové podlahy do 1,9 m</t>
  </si>
  <si>
    <t>-1878241877</t>
  </si>
  <si>
    <t>https://podminky.urs.cz/item/CS_URS_2024_01/949101111</t>
  </si>
  <si>
    <t>952901111</t>
  </si>
  <si>
    <t>Vyčištění budov nebo objektů před předáním do užívání budov bytové nebo občanské výstavby, světlé výšky podlaží do 4 m</t>
  </si>
  <si>
    <t>440384940</t>
  </si>
  <si>
    <t>https://podminky.urs.cz/item/CS_URS_2024_01/952901111</t>
  </si>
  <si>
    <t>1x po bouracích pracích, 2x po stavebních pracích</t>
  </si>
  <si>
    <t>900</t>
  </si>
  <si>
    <t>55</t>
  </si>
  <si>
    <t>962081141</t>
  </si>
  <si>
    <t>Bourání příček nebo přizdívek ze skleněných tvárnic, tl. přes 100 do 150 mm</t>
  </si>
  <si>
    <t>-2028629588</t>
  </si>
  <si>
    <t>https://podminky.urs.cz/item/CS_URS_2024_01/962081141</t>
  </si>
  <si>
    <t xml:space="preserve">"1.NP"  1,26*1,05+1,74++0,4*0,4</t>
  </si>
  <si>
    <t>56</t>
  </si>
  <si>
    <t>978059541</t>
  </si>
  <si>
    <t>Odsekání obkladů stěn včetně otlučení podkladní omítky až na zdivo z obkládaček vnitřních, z jakýchkoliv materiálů, plochy přes 1 m2</t>
  </si>
  <si>
    <t>348111714</t>
  </si>
  <si>
    <t>https://podminky.urs.cz/item/CS_URS_2024_01/978059541</t>
  </si>
  <si>
    <t>parapety z dlaždic</t>
  </si>
  <si>
    <t>"1.NP" (1,55*8+1,1+1,2+1,3*2+1,25+1,5*2+1,4+0,5+0,4+1,14*2+1,55*2)*0,3</t>
  </si>
  <si>
    <t>"2.NP" (1,55*4+1,55*12+2,05*4+2,05*5+2,05+1,15+1,2*2+1,5*2)*0,3</t>
  </si>
  <si>
    <t>"3.NP" (2,05*10+1,15+1,4*3+1,15*2)*0,3</t>
  </si>
  <si>
    <t>57</t>
  </si>
  <si>
    <t>968062355</t>
  </si>
  <si>
    <t>Vybourání dřevěných rámů oken s křídly, dveřních zárubní, vrat, stěn, ostění nebo obkladů rámů oken s křídly dvojitých, plochy do 2 m2</t>
  </si>
  <si>
    <t>345136892</t>
  </si>
  <si>
    <t>https://podminky.urs.cz/item/CS_URS_2024_01/968062355</t>
  </si>
  <si>
    <t>"SV" 0,5*1,5+1,2*1*2+1,15*0,84*1+0,9*0,65*2+1,15*1,23*2+1,4*0,86*3+1,42*1,16*1+1,4*1,15*1+0,86*0,64*3+1,4*1,15*1</t>
  </si>
  <si>
    <t>58</t>
  </si>
  <si>
    <t>968062356</t>
  </si>
  <si>
    <t>Vybourání dřevěných rámů oken s křídly, dveřních zárubní, vrat, stěn, ostění nebo obkladů rámů oken s křídly dvojitých, plochy do 4 m2</t>
  </si>
  <si>
    <t>-1979749712</t>
  </si>
  <si>
    <t>https://podminky.urs.cz/item/CS_URS_2024_01/968062356</t>
  </si>
  <si>
    <t>"JZ" 1,55*2,5*13+1,55*2,55*18</t>
  </si>
  <si>
    <t>" SZ" 1,14*2,45*4</t>
  </si>
  <si>
    <t>"SV"1,4*1,65*1+1,25*2,45*1+1,1*2,2*1+1,35*2,4*5+1,25*2,4*1+1,15*2,47*2+1,5*2,5*3+1,8*2,15*1</t>
  </si>
  <si>
    <t>59</t>
  </si>
  <si>
    <t>968062357</t>
  </si>
  <si>
    <t>Vybourání dřevěných rámů oken s křídly, dveřních zárubní, vrat, stěn, ostění nebo obkladů rámů oken s křídly dvojitých, plochy přes 4 m2</t>
  </si>
  <si>
    <t>1367099406</t>
  </si>
  <si>
    <t>https://podminky.urs.cz/item/CS_URS_2024_01/968062357</t>
  </si>
  <si>
    <t>"JZ" 2,05*2,5*12</t>
  </si>
  <si>
    <t>"SZ" 1,55*2,6*2</t>
  </si>
  <si>
    <t>"JV" 2,05*2,2*5+2,05*2,55*5+2,05*2,15*5</t>
  </si>
  <si>
    <t>"SV"2,05*2,2*1+2,05*2,55*1</t>
  </si>
  <si>
    <t>60</t>
  </si>
  <si>
    <t>968072456</t>
  </si>
  <si>
    <t>Vybourání kovových rámů oken s křídly, dveřních zárubní, vrat, stěn, ostění nebo obkladů dveřních zárubní, plochy přes 2 m2</t>
  </si>
  <si>
    <t>2146436691</t>
  </si>
  <si>
    <t>https://podminky.urs.cz/item/CS_URS_2024_01/968072456</t>
  </si>
  <si>
    <t>"dveře" 0,9*2,0*1+1,4*2,25*1+0,8*2,0</t>
  </si>
  <si>
    <t>61</t>
  </si>
  <si>
    <t>968062456</t>
  </si>
  <si>
    <t>Vybourání dřevěných rámů oken s křídly, dveřních zárubní, vrat, stěn, ostění nebo obkladů dveřních zárubní, plochy přes 2 m2</t>
  </si>
  <si>
    <t>-1600847781</t>
  </si>
  <si>
    <t>https://podminky.urs.cz/item/CS_URS_2024_01/968062456</t>
  </si>
  <si>
    <t>" balkonové dveře - 2.NP" 1,5*3,37</t>
  </si>
  <si>
    <t>62</t>
  </si>
  <si>
    <t>968082016</t>
  </si>
  <si>
    <t>Vybourání plastových rámů oken s křídly, dveřních zárubní, vrat rámu oken s křídly, plochy přes 1 do 2 m2</t>
  </si>
  <si>
    <t>-15439424</t>
  </si>
  <si>
    <t>https://podminky.urs.cz/item/CS_URS_2024_01/968082016</t>
  </si>
  <si>
    <t>1,5*1,3*4+1,2*1,3*1+1,2*1*2</t>
  </si>
  <si>
    <t>63</t>
  </si>
  <si>
    <t>968082022</t>
  </si>
  <si>
    <t>Vybourání plastových rámů oken s křídly, dveřních zárubní, vrat dveřních zárubní, plochy přes 2 do 4 m2</t>
  </si>
  <si>
    <t>-1744005835</t>
  </si>
  <si>
    <t>https://podminky.urs.cz/item/CS_URS_2024_01/968082022</t>
  </si>
  <si>
    <t>"vstupní dveře" 1,4*2,15</t>
  </si>
  <si>
    <t>64</t>
  </si>
  <si>
    <t>9 R-01</t>
  </si>
  <si>
    <t xml:space="preserve">Dvířka na fasádě - elektro rozvaděče + plyn+ rozvaděč na dvoře - očistit a natřít - specifikace dle PD </t>
  </si>
  <si>
    <t>1314216740</t>
  </si>
  <si>
    <t>65</t>
  </si>
  <si>
    <t>9 R-02</t>
  </si>
  <si>
    <t xml:space="preserve">Informační tabule "Domov mládeže a Školní jídelna " sejmout a znovu osadit po stavebních pracích - specifikace dle PD </t>
  </si>
  <si>
    <t>1474097517</t>
  </si>
  <si>
    <t>66</t>
  </si>
  <si>
    <t>9 R-03</t>
  </si>
  <si>
    <t xml:space="preserve">Stávající vývody vzduchotechniky - délkově nastaveny a znovu osazeny mřížkami - specifikace dle PD </t>
  </si>
  <si>
    <t>-1131643626</t>
  </si>
  <si>
    <t>67</t>
  </si>
  <si>
    <t>9 R-04</t>
  </si>
  <si>
    <t xml:space="preserve">Prodloužení vývodu odvětrání WC (3.NP), vč. ukončení větrací mřížkou </t>
  </si>
  <si>
    <t>-349506164</t>
  </si>
  <si>
    <t>68</t>
  </si>
  <si>
    <t>9 R-05</t>
  </si>
  <si>
    <t>Přesunutí elektrické krabičky na fasádě do nové pozice</t>
  </si>
  <si>
    <t>-1438244486</t>
  </si>
  <si>
    <t>69</t>
  </si>
  <si>
    <t>9 R-06</t>
  </si>
  <si>
    <t xml:space="preserve">Přesunutí rozvodu slaboproudu na fasádě </t>
  </si>
  <si>
    <t>224889292</t>
  </si>
  <si>
    <t>70</t>
  </si>
  <si>
    <t>9 R-07</t>
  </si>
  <si>
    <t xml:space="preserve">Zrušení ocelového sloupku brány </t>
  </si>
  <si>
    <t>736423820</t>
  </si>
  <si>
    <t>71</t>
  </si>
  <si>
    <t>9 R-08</t>
  </si>
  <si>
    <t xml:space="preserve">Úprava kovového roštu v místě VZT jednotky ( dle potřeby ) - specifikace dle PD </t>
  </si>
  <si>
    <t>858393570</t>
  </si>
  <si>
    <t>72</t>
  </si>
  <si>
    <t>9 R-09</t>
  </si>
  <si>
    <t xml:space="preserve">Demontáž stávajících vnějších rozvodů topení délky cca 53 m. Po provedení zateplení osazeno na nové konzoly - specifikace dle PD </t>
  </si>
  <si>
    <t>-290619133</t>
  </si>
  <si>
    <t>73</t>
  </si>
  <si>
    <t>9 R-10</t>
  </si>
  <si>
    <t xml:space="preserve">Demontáž stávajících ocelových mříží , provedení repase( očištění, broušení a nátěr ) a následná montáž - specifikace dle PD </t>
  </si>
  <si>
    <t>-1987648826</t>
  </si>
  <si>
    <t xml:space="preserve">"1.NP"  0,5*1,5+1,5*1,3*2</t>
  </si>
  <si>
    <t>"2.NP" 1,15*2,47*2</t>
  </si>
  <si>
    <t>74</t>
  </si>
  <si>
    <t>9 R-11</t>
  </si>
  <si>
    <t xml:space="preserve">Úprava otvoru v m.č.3.16 pro nové interiérové dveře (zvětšení a začištění otvoru) - specifikace dle PD </t>
  </si>
  <si>
    <t>2076059883</t>
  </si>
  <si>
    <t>75</t>
  </si>
  <si>
    <t>9 R-12</t>
  </si>
  <si>
    <t xml:space="preserve">Demontáž venkovního osvětlení a osazení novými svítidly do venkovního prostřed, vč. zapojení </t>
  </si>
  <si>
    <t>1048131104</t>
  </si>
  <si>
    <t>76</t>
  </si>
  <si>
    <t>9 R-13</t>
  </si>
  <si>
    <t>Ostatní bourací, demontážní a vyklízecí práce nespecifikové v PD</t>
  </si>
  <si>
    <t>hod</t>
  </si>
  <si>
    <t>-1879551668</t>
  </si>
  <si>
    <t>77</t>
  </si>
  <si>
    <t>9 R-14</t>
  </si>
  <si>
    <t>Stavební úpravy balkonu nad vstupem - překládka a vyčištění dlažby, oprava zábradlí , nové oplechování, vč. povrchových úprav - dle situace na stavbě</t>
  </si>
  <si>
    <t>-787492948</t>
  </si>
  <si>
    <t>78</t>
  </si>
  <si>
    <t>9 R-15</t>
  </si>
  <si>
    <t xml:space="preserve">Sochy na balkoně - ručně očistit </t>
  </si>
  <si>
    <t>398388842</t>
  </si>
  <si>
    <t>79</t>
  </si>
  <si>
    <t>9 R-16</t>
  </si>
  <si>
    <t>Kabel vedený z vedlejší budovy - demontovat a po provedení zateplení znovu osadit</t>
  </si>
  <si>
    <t>-990176308</t>
  </si>
  <si>
    <t>997</t>
  </si>
  <si>
    <t>Přesun sutě</t>
  </si>
  <si>
    <t>80</t>
  </si>
  <si>
    <t>997013213</t>
  </si>
  <si>
    <t>Vnitrostaveništní doprava suti a vybouraných hmot vodorovně do 50 m s naložením ručně pro budovy a haly výšky přes 9 do 12 m</t>
  </si>
  <si>
    <t>t</t>
  </si>
  <si>
    <t>888199116</t>
  </si>
  <si>
    <t>https://podminky.urs.cz/item/CS_URS_2024_01/997013213</t>
  </si>
  <si>
    <t>81</t>
  </si>
  <si>
    <t>997013312</t>
  </si>
  <si>
    <t>Shoz na stavební suť montáž a demontáž shozu výšky přes 10 do 20 m</t>
  </si>
  <si>
    <t>-100610883</t>
  </si>
  <si>
    <t>https://podminky.urs.cz/item/CS_URS_2024_01/997013312</t>
  </si>
  <si>
    <t>82</t>
  </si>
  <si>
    <t>997013322</t>
  </si>
  <si>
    <t>Shoz na stavební suť montáž a demontáž shozu výšky Příplatek za první a každý další den použití shozu výšky přes 10 do 20 m</t>
  </si>
  <si>
    <t>949673791</t>
  </si>
  <si>
    <t>https://podminky.urs.cz/item/CS_URS_2024_01/997013322</t>
  </si>
  <si>
    <t>10*15</t>
  </si>
  <si>
    <t>83</t>
  </si>
  <si>
    <t>997013501</t>
  </si>
  <si>
    <t>Odvoz suti a vybouraných hmot na skládku nebo meziskládku se složením, na vzdálenost do 1 km</t>
  </si>
  <si>
    <t>-1969274200</t>
  </si>
  <si>
    <t>https://podminky.urs.cz/item/CS_URS_2024_01/997013501</t>
  </si>
  <si>
    <t>84</t>
  </si>
  <si>
    <t>997013509</t>
  </si>
  <si>
    <t>Odvoz suti a vybouraných hmot na skládku nebo meziskládku se složením, na vzdálenost Příplatek k ceně za každý další započatý 1 km přes 1 km</t>
  </si>
  <si>
    <t>-1120865739</t>
  </si>
  <si>
    <t>https://podminky.urs.cz/item/CS_URS_2024_01/997013509</t>
  </si>
  <si>
    <t>26,177*12</t>
  </si>
  <si>
    <t>85</t>
  </si>
  <si>
    <t>997013631</t>
  </si>
  <si>
    <t>Poplatek za uložení stavebního odpadu na skládce (skládkovné) směsného stavebního a demoličního zatříděného do Katalogu odpadů pod kódem 17 09 04</t>
  </si>
  <si>
    <t>-747520031</t>
  </si>
  <si>
    <t>https://podminky.urs.cz/item/CS_URS_2024_01/997013631</t>
  </si>
  <si>
    <t>86</t>
  </si>
  <si>
    <t>997013804</t>
  </si>
  <si>
    <t>Poplatek za uložení stavebního odpadu na skládce (skládkovné) ze skla zatříděného do Katalogu odpadů pod kódem 17 02 02</t>
  </si>
  <si>
    <t>-441768327</t>
  </si>
  <si>
    <t>https://podminky.urs.cz/item/CS_URS_2024_01/997013804</t>
  </si>
  <si>
    <t>87</t>
  </si>
  <si>
    <t>997013811</t>
  </si>
  <si>
    <t>Poplatek za uložení stavebního odpadu na skládce (skládkovné) dřevěného zatříděného do Katalogu odpadů pod kódem 17 02 01</t>
  </si>
  <si>
    <t>-896702992</t>
  </si>
  <si>
    <t>https://podminky.urs.cz/item/CS_URS_2024_01/997013811</t>
  </si>
  <si>
    <t>88</t>
  </si>
  <si>
    <t>997013813</t>
  </si>
  <si>
    <t>Poplatek za uložení stavebního odpadu na skládce (skládkovné) z plastických hmot zatříděného do Katalogu odpadů pod kódem 17 02 03</t>
  </si>
  <si>
    <t>1077889280</t>
  </si>
  <si>
    <t>https://podminky.urs.cz/item/CS_URS_2024_01/997013813</t>
  </si>
  <si>
    <t>89</t>
  </si>
  <si>
    <t>997013841</t>
  </si>
  <si>
    <t>Poplatek za uložení stavebního odpadu na skládce (skládkovné) odpadního materiálu po otryskávání bez obsahu nebezpečných látek zatříděného do Katalogu odpadů pod kódem 12 01 17</t>
  </si>
  <si>
    <t>-1126157390</t>
  </si>
  <si>
    <t>https://podminky.urs.cz/item/CS_URS_2024_01/997013841</t>
  </si>
  <si>
    <t>998</t>
  </si>
  <si>
    <t>Přesun hmot</t>
  </si>
  <si>
    <t>90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</si>
  <si>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</si>
  <si>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 12 do 24 m</t>
  </si>
  <si>
    <t>-1763868319</t>
  </si>
  <si>
    <t>https://podminky.urs.cz/item/CS_URS_2024_01/998011003</t>
  </si>
  <si>
    <t>PSV</t>
  </si>
  <si>
    <t>Práce a dodávky PSV</t>
  </si>
  <si>
    <t>713</t>
  </si>
  <si>
    <t>Izolace tepelné</t>
  </si>
  <si>
    <t>91</t>
  </si>
  <si>
    <t>713111111</t>
  </si>
  <si>
    <t>Montáž tepelné izolace stropů rohožemi, pásy, dílci, deskami, bloky (izolační materiál ve specifikaci) vrchem bez překrytí lepenkou kladenými volně</t>
  </si>
  <si>
    <t>2112221547</t>
  </si>
  <si>
    <t>https://podminky.urs.cz/item/CS_URS_2024_01/713111111</t>
  </si>
  <si>
    <t xml:space="preserve"> zateplení stropu - 3. NP </t>
  </si>
  <si>
    <t>268+146</t>
  </si>
  <si>
    <t xml:space="preserve">zateplení stropu - podkroví </t>
  </si>
  <si>
    <t>99+170</t>
  </si>
  <si>
    <t>92</t>
  </si>
  <si>
    <t>63148106</t>
  </si>
  <si>
    <t>deska tepelně izolační minerální univerzální λ=0,038-0,039 tl 140mm</t>
  </si>
  <si>
    <t>1995779662</t>
  </si>
  <si>
    <t>683*1,1 'Přepočtené koeficientem množství</t>
  </si>
  <si>
    <t>93</t>
  </si>
  <si>
    <t>63148107</t>
  </si>
  <si>
    <t>deska tepelně izolační minerální univerzální λ=0,038-0,039 tl 160mm</t>
  </si>
  <si>
    <t>1754046292</t>
  </si>
  <si>
    <t>94</t>
  </si>
  <si>
    <t>713122111</t>
  </si>
  <si>
    <t>Izolace pro pochozí půdy parotěsná vrstva na ploše vodorovné V</t>
  </si>
  <si>
    <t>1115081779</t>
  </si>
  <si>
    <t>https://podminky.urs.cz/item/CS_URS_2024_01/713122111</t>
  </si>
  <si>
    <t>95</t>
  </si>
  <si>
    <t>713122125</t>
  </si>
  <si>
    <t>Izolace pro pochozí půdy nosný rošt z EPS trámců, osová vzdálenost trámů do 600 mm tloušťky 300 mm</t>
  </si>
  <si>
    <t>-1457242275</t>
  </si>
  <si>
    <t>https://podminky.urs.cz/item/CS_URS_2024_01/713122125</t>
  </si>
  <si>
    <t xml:space="preserve"> strop - 3. NP  - lávka šířky 1 m</t>
  </si>
  <si>
    <t>108+64</t>
  </si>
  <si>
    <t xml:space="preserve">strop - podkroví  - lávka šířky 1 m</t>
  </si>
  <si>
    <t>96</t>
  </si>
  <si>
    <t>713131111</t>
  </si>
  <si>
    <t>Montáž tepelné izolace stěn rohožemi, pásy, deskami, dílci, bloky (izolační materiál ve specifikaci) přibitím na dřevěnou konstrukci</t>
  </si>
  <si>
    <t>-168049386</t>
  </si>
  <si>
    <t>https://podminky.urs.cz/item/CS_URS_2024_01/713131111</t>
  </si>
  <si>
    <t>97</t>
  </si>
  <si>
    <t>1183573974</t>
  </si>
  <si>
    <t>50*1,1 'Přepočtené koeficientem množství</t>
  </si>
  <si>
    <t>98</t>
  </si>
  <si>
    <t>998713103</t>
  </si>
  <si>
    <t>Přesun hmot pro izolace tepelné stanovený z hmotnosti přesunovaného materiálu vodorovná dopravní vzdálenost do 50 m s užitím mechanizace v objektech výšky přes 12 m do 24 m</t>
  </si>
  <si>
    <t>1035296589</t>
  </si>
  <si>
    <t>https://podminky.urs.cz/item/CS_URS_2024_01/998713103</t>
  </si>
  <si>
    <t>761</t>
  </si>
  <si>
    <t>Konstrukce prosvětlovací</t>
  </si>
  <si>
    <t>99</t>
  </si>
  <si>
    <t>761111791</t>
  </si>
  <si>
    <t>Stěny a příčky ze skleněných tvárnic zděné montáž rozměr 190 x 190 x 80 mm</t>
  </si>
  <si>
    <t>-848909698</t>
  </si>
  <si>
    <t>https://podminky.urs.cz/item/CS_URS_2024_01/761111791</t>
  </si>
  <si>
    <t>" nad dveřmi D02" 0,95*1,14</t>
  </si>
  <si>
    <t>100</t>
  </si>
  <si>
    <t>63482104</t>
  </si>
  <si>
    <t>tvárnice skleněná bezbarvá 190x190x80mm vzor vlna</t>
  </si>
  <si>
    <t>kus</t>
  </si>
  <si>
    <t>39615706</t>
  </si>
  <si>
    <t>101</t>
  </si>
  <si>
    <t>998761103</t>
  </si>
  <si>
    <t>Přesun hmot pro konstrukce prosvětlovací stanovený z hmotnosti přesunovaného materiálu vodorovná dopravní vzdálenost do 50 m základní v objektech výšky přes 12 do 24 m</t>
  </si>
  <si>
    <t>1353665898</t>
  </si>
  <si>
    <t>https://podminky.urs.cz/item/CS_URS_2024_01/998761103</t>
  </si>
  <si>
    <t>762</t>
  </si>
  <si>
    <t>Konstrukce tesařské</t>
  </si>
  <si>
    <t>102</t>
  </si>
  <si>
    <t>762511246</t>
  </si>
  <si>
    <t>Podlahové konstrukce podkladové z dřevoštěpkových desek OSB jednovrstvých šroubovaných na sraz, tloušťky desky 22 mm</t>
  </si>
  <si>
    <t>553573959</t>
  </si>
  <si>
    <t>https://podminky.urs.cz/item/CS_URS_2024_01/762511246</t>
  </si>
  <si>
    <t>103</t>
  </si>
  <si>
    <t>762595001</t>
  </si>
  <si>
    <t>Spojovací prostředky podlah a podkladových konstrukcí hřebíky, vruty</t>
  </si>
  <si>
    <t>1370922719</t>
  </si>
  <si>
    <t>https://podminky.urs.cz/item/CS_URS_2024_01/762595001</t>
  </si>
  <si>
    <t>104</t>
  </si>
  <si>
    <t>998762103</t>
  </si>
  <si>
    <t>Přesun hmot pro konstrukce tesařské stanovený z hmotnosti přesunovaného materiálu vodorovná dopravní vzdálenost do 50 m základní v objektech výšky přes 12 do 24 m</t>
  </si>
  <si>
    <t>-337015598</t>
  </si>
  <si>
    <t>https://podminky.urs.cz/item/CS_URS_2024_01/998762103</t>
  </si>
  <si>
    <t>764</t>
  </si>
  <si>
    <t>Konstrukce klempířské</t>
  </si>
  <si>
    <t>105</t>
  </si>
  <si>
    <t>764002851</t>
  </si>
  <si>
    <t>Demontáž klempířských konstrukcí oplechování parapetů do suti</t>
  </si>
  <si>
    <t>-721368624</t>
  </si>
  <si>
    <t>https://podminky.urs.cz/item/CS_URS_2024_01/764002851</t>
  </si>
  <si>
    <t>106</t>
  </si>
  <si>
    <t>764002861</t>
  </si>
  <si>
    <t>Demontáž klempířských konstrukcí oplechování říms do suti</t>
  </si>
  <si>
    <t>945372302</t>
  </si>
  <si>
    <t>https://podminky.urs.cz/item/CS_URS_2024_01/764002861</t>
  </si>
  <si>
    <t>107</t>
  </si>
  <si>
    <t>764216646</t>
  </si>
  <si>
    <t>Oplechování parapetů z pozinkovaného plechu s povrchovou úpravou rovných celoplošně lepené, bez rohů rš 500 mm</t>
  </si>
  <si>
    <t>1409860299</t>
  </si>
  <si>
    <t>https://podminky.urs.cz/item/CS_URS_2024_01/764216646</t>
  </si>
  <si>
    <t xml:space="preserve">" výpis klempířských prvků  KL01 - KL14 - barva cihlově červená" </t>
  </si>
  <si>
    <t>1,42*1+1,15*7+2,05*30+1,4*2+1,2*3+1,5*6+1,35*5+1,14*4+1,2*2+1,55*33+1,3*2+1,25*2+0,5*1+0,4*1</t>
  </si>
  <si>
    <t>108</t>
  </si>
  <si>
    <t>764218R02</t>
  </si>
  <si>
    <t>Oplechování říms a ozdobných prvků z pozinkovaného plechu s povrchovou úpravou rovných, bez rohů celoplošně lepené rš 150 mm</t>
  </si>
  <si>
    <t>-1519104271</t>
  </si>
  <si>
    <t>" nové římsy " 155+185</t>
  </si>
  <si>
    <t>109</t>
  </si>
  <si>
    <t>764218R01</t>
  </si>
  <si>
    <t>Oplechování říms a ozdobných prvků z pozinkovaného plechu s povrchovou úpravou rovných, bez rohů celoplošně lepené přes rš 750 mm</t>
  </si>
  <si>
    <t>426355279</t>
  </si>
  <si>
    <t>"3.NP" 50</t>
  </si>
  <si>
    <t>110</t>
  </si>
  <si>
    <t>764218R03</t>
  </si>
  <si>
    <t xml:space="preserve">Zvýšená pracnost při montáži oplechování říms a parapetů </t>
  </si>
  <si>
    <t>-2115236869</t>
  </si>
  <si>
    <t>111</t>
  </si>
  <si>
    <t>998764103</t>
  </si>
  <si>
    <t>Přesun hmot pro konstrukce klempířské stanovený z hmotnosti přesunovaného materiálu vodorovná dopravní vzdálenost do 50 m základní v objektech výšky přes 12 do 24 m</t>
  </si>
  <si>
    <t>-689596075</t>
  </si>
  <si>
    <t>https://podminky.urs.cz/item/CS_URS_2024_01/998764103</t>
  </si>
  <si>
    <t>766</t>
  </si>
  <si>
    <t>Konstrukce truhlářské</t>
  </si>
  <si>
    <t>112</t>
  </si>
  <si>
    <t>766431821</t>
  </si>
  <si>
    <t>Demontáž obložení sloupů nebo pilířů palubkami</t>
  </si>
  <si>
    <t>381579320</t>
  </si>
  <si>
    <t>https://podminky.urs.cz/item/CS_URS_2024_01/766431821</t>
  </si>
  <si>
    <t>" demontáž obložení balkonových dveří ve 2.NP" (1,5+3,37*2)*0,5</t>
  </si>
  <si>
    <t>113</t>
  </si>
  <si>
    <t>766491851</t>
  </si>
  <si>
    <t>Demontáž ostatních truhlářských konstrukcí prahů dveří jednokřídlových</t>
  </si>
  <si>
    <t>2095973940</t>
  </si>
  <si>
    <t>https://podminky.urs.cz/item/CS_URS_2024_01/766491851</t>
  </si>
  <si>
    <t>114</t>
  </si>
  <si>
    <t>766674811</t>
  </si>
  <si>
    <t>Demontáž střešních oken na krytině hladké a drážkové, sklonu přes 30 do 45°</t>
  </si>
  <si>
    <t>-493670249</t>
  </si>
  <si>
    <t>https://podminky.urs.cz/item/CS_URS_2024_01/766674811</t>
  </si>
  <si>
    <t>115</t>
  </si>
  <si>
    <t>766691812</t>
  </si>
  <si>
    <t>Demontáž parapetních desek šířky přes 300 mm</t>
  </si>
  <si>
    <t>-761197072</t>
  </si>
  <si>
    <t>https://podminky.urs.cz/item/CS_URS_2024_01/766691812</t>
  </si>
  <si>
    <t>" 1.NP" 1,55*7+2,05*10+1,4*1</t>
  </si>
  <si>
    <t>"2.NP" 1,35*2+1,25*1+1,14*2+1,15*2+1,35*3+1,5*1+1,5</t>
  </si>
  <si>
    <t>"3.NP" 1,4+1,42</t>
  </si>
  <si>
    <t>116</t>
  </si>
  <si>
    <t>766621211</t>
  </si>
  <si>
    <t>Montáž oken dřevěných včetně montáže rámu plochy přes 1 m2 otevíravých do zdiva, výšky do 1,5 m</t>
  </si>
  <si>
    <t>-641216857</t>
  </si>
  <si>
    <t>https://podminky.urs.cz/item/CS_URS_2024_01/766621211</t>
  </si>
  <si>
    <t>"O01"1,42*1,2*1</t>
  </si>
  <si>
    <t>"O04"1,4*1,15*1</t>
  </si>
  <si>
    <t>"O05"1,4*0,86*3</t>
  </si>
  <si>
    <t>"O06"0,86*0,64*3</t>
  </si>
  <si>
    <t>"O07" 0,9*0,65*2</t>
  </si>
  <si>
    <t>"O08"1,15*1,23*2</t>
  </si>
  <si>
    <t>"O09"1,05*0,84*2</t>
  </si>
  <si>
    <t>"O14"1,2*1,0*1</t>
  </si>
  <si>
    <t>"O24"1,2*1,3*1</t>
  </si>
  <si>
    <t>"O25"1,3*1,3*2</t>
  </si>
  <si>
    <t>"O27"1,3*1,5*2</t>
  </si>
  <si>
    <t>"O28"0,5*1,5*1</t>
  </si>
  <si>
    <t>"O29"0,4*0,4*1</t>
  </si>
  <si>
    <t>117</t>
  </si>
  <si>
    <t>611O01</t>
  </si>
  <si>
    <t xml:space="preserve">sestava - okno dřevěné,otevíravé/sklopné, z profilu EURO IV78, rozměr 1420x1200 mm, izolační dvojsklo, systémový pokladní profil, vč. kování  a příslušenství -  specifikace dle PD</t>
  </si>
  <si>
    <t>-1020930133</t>
  </si>
  <si>
    <t>118</t>
  </si>
  <si>
    <t>611O04</t>
  </si>
  <si>
    <t xml:space="preserve">sestava - okno dřevěné,otevíravé/sklopné, z profilu EURO IV78, rozměr 1400x1150 mm, izolační dvojsklo, systémový pokladní profil, vč. kování  a příslušenství -  specifikace dle PD</t>
  </si>
  <si>
    <t>-1719864255</t>
  </si>
  <si>
    <t>119</t>
  </si>
  <si>
    <t>611O05</t>
  </si>
  <si>
    <t xml:space="preserve">sestava - okno dřevěné,sklopné, z profilu EURO IV78, rozměr 1400x860 mm, izolační dvojsklo, systémový pokladní profil, vč. kování  a příslušenství -  specifikace dle PD</t>
  </si>
  <si>
    <t>747034529</t>
  </si>
  <si>
    <t>120</t>
  </si>
  <si>
    <t>611O06</t>
  </si>
  <si>
    <t xml:space="preserve">okno dřevěné, sklopné, z profilu EURO IV78, rozměr 860x640 mm, izolační dvojsklo, systémový pokladní profil, vč. kování  a příslušenství -  specifikace dle PD</t>
  </si>
  <si>
    <t>1616646948</t>
  </si>
  <si>
    <t>121</t>
  </si>
  <si>
    <t>611O07</t>
  </si>
  <si>
    <t xml:space="preserve">okno dřevěné, sklopné, z profilu EURO IV78, rozměr 900x650 mm, izolační dvojsklo, systémový podkladní profil, vč. kování  a příslušenství -  specifikace dle PD</t>
  </si>
  <si>
    <t>976052442</t>
  </si>
  <si>
    <t>122</t>
  </si>
  <si>
    <t>611O08</t>
  </si>
  <si>
    <t xml:space="preserve">sestava - okno dřevěné, otevíravé/sklopné, z profilu EURO IV78, rozměr 1150x1230 mm, izolační dvojsklo,systémový podkladní profil, vč. kování  a příslušenství -  specifikace dle PD</t>
  </si>
  <si>
    <t>2116986712</t>
  </si>
  <si>
    <t>123</t>
  </si>
  <si>
    <t>611O09</t>
  </si>
  <si>
    <t xml:space="preserve">okno dřevěné, otevíravé/sklopné, z profilu EURO IV78, rozměr 1050x840 mm, izolační dvojsklo,systémový podkladní profil, vč. kování  a příslušenství -  specifikace dle PD</t>
  </si>
  <si>
    <t>-1619994937</t>
  </si>
  <si>
    <t>124</t>
  </si>
  <si>
    <t>611O14</t>
  </si>
  <si>
    <t xml:space="preserve">sestava - okno dřevěné,otevíravé/sklopné, z profilu EURO IV78, rozměr1200x1000 mm, izolační dvojsklo,systémový podkladní profil, vč. kování  a příslušenství -  specifikace dle PD</t>
  </si>
  <si>
    <t>-2047033728</t>
  </si>
  <si>
    <t>125</t>
  </si>
  <si>
    <t>611O24</t>
  </si>
  <si>
    <t xml:space="preserve">sestava - okno dřevěné, otevíravé/sklopné, z profilu EURO IV78, rozměr 1200x1300 mm, izolační dvojsklo,systémový podkladní profil, vč. kování  a příslušenství -  specifikace dle PD</t>
  </si>
  <si>
    <t>-620260966</t>
  </si>
  <si>
    <t>126</t>
  </si>
  <si>
    <t>611O25</t>
  </si>
  <si>
    <t xml:space="preserve">sestava - okno dřevěné,otevíravé/sklopné, z profilu EURO IV78, rozměr 1300x1300 mm, izolační dvojsklo, systémový podkladní profil, vč. kování  a příslušenství -  specifikace dle PD</t>
  </si>
  <si>
    <t>1923499862</t>
  </si>
  <si>
    <t>127</t>
  </si>
  <si>
    <t>611O27</t>
  </si>
  <si>
    <t xml:space="preserve">sestava - okno dřevěné, otevíravé/sklopné, z profilu EURO IV78, rozměr 1300x1500 mm, izolační dvojsklo, systémový podkladní profil, vč. kování  a příslušenství -  specifikace dle PD</t>
  </si>
  <si>
    <t>-334875418</t>
  </si>
  <si>
    <t>128</t>
  </si>
  <si>
    <t>611O28</t>
  </si>
  <si>
    <t xml:space="preserve">okno dřevěné, otevíravé/sklopné, z profilu EURO IV78, rozměr 500x1500 mm, izolační dvojsklo, systémový podkladní profil, vč. kování  a příslušenství -  specifikace dle PD</t>
  </si>
  <si>
    <t>-364865312</t>
  </si>
  <si>
    <t>129</t>
  </si>
  <si>
    <t>611O29</t>
  </si>
  <si>
    <t xml:space="preserve">okno dřevěné, otevíravé, z profilu EURO IV78, rozměr 400x400 mm, izolační dvojsklo, systémový podkladní profil, vč. kování  a příslušenství -  specifikace dle PD</t>
  </si>
  <si>
    <t>2137660429</t>
  </si>
  <si>
    <t>130</t>
  </si>
  <si>
    <t>766621212</t>
  </si>
  <si>
    <t>Montáž oken dřevěných včetně montáže rámu plochy přes 1 m2 otevíravých do zdiva, výšky přes 1,5 do 2,5 m</t>
  </si>
  <si>
    <t>396475889</t>
  </si>
  <si>
    <t>https://podminky.urs.cz/item/CS_URS_2024_01/766621212</t>
  </si>
  <si>
    <t>"O03" 2,05*2,15*10</t>
  </si>
  <si>
    <t>"O13"1,2*2,4*1</t>
  </si>
  <si>
    <t>"O15" 1,5*2,5*3</t>
  </si>
  <si>
    <t>"O16" 1,35*2,4*5</t>
  </si>
  <si>
    <t>"O17" 1,15*2,47*2</t>
  </si>
  <si>
    <t>"O18" 1,14*2,45*2</t>
  </si>
  <si>
    <t>"O19"1,25*2,4*1</t>
  </si>
  <si>
    <t>"O20" 1,35*2,4*2</t>
  </si>
  <si>
    <t>"O22"2,05*2,5*10</t>
  </si>
  <si>
    <t>"O23"1,15*2,2*1</t>
  </si>
  <si>
    <t>"O26"1,25*2,45*1</t>
  </si>
  <si>
    <t>"O30" 1,4*1,65*1</t>
  </si>
  <si>
    <t>"O31" 1,14*2,45*2</t>
  </si>
  <si>
    <t>"O33" 1,55*2,5*13</t>
  </si>
  <si>
    <t>131</t>
  </si>
  <si>
    <t>611O03</t>
  </si>
  <si>
    <t xml:space="preserve">sestava - okno dřevěné,otevíravé s nadsvětlíkem, z profilu EURO IV78, rozměr 2050x2150 mm, izolační dvojsklo, systémový pokladní profil, vč. kování  a příslušenství -  specifikace dle PD</t>
  </si>
  <si>
    <t>603390679</t>
  </si>
  <si>
    <t>132</t>
  </si>
  <si>
    <t>611O13</t>
  </si>
  <si>
    <t xml:space="preserve">sestava - okno dřevěné, otevíravé/sklopné s nadsvětlíkem, z profilu EURO IV78, rozměr 1200x2400 mm, izolační dvojsklo, systémový podkladní profil,vč. kování  a příslušenství -  specifikace dle PD</t>
  </si>
  <si>
    <t>-1045410368</t>
  </si>
  <si>
    <t>133</t>
  </si>
  <si>
    <t>611O15</t>
  </si>
  <si>
    <t xml:space="preserve">sestava - okno dřevěné, otevíravé/sklopné s nadsvětlíkem, z profilu EURO IV78, rozměr1500x2500 mm, izolační dvojsklo, systémový podkladní profil, vč. kování  a příslušenství -  specifikace dle PD</t>
  </si>
  <si>
    <t>-922283928</t>
  </si>
  <si>
    <t>134</t>
  </si>
  <si>
    <t>611O16</t>
  </si>
  <si>
    <t xml:space="preserve">sestava - okno dřevěné, otevíravé/sklopné s nadsvětlíkem, z profilu EURO Iotevíravé/sklopné s nadsvětlíkem78, rozměr 1350x2400 mm, izolační dvojsklo,systémový podkladní profil, vč. kování  a příslušenství -  specifikace dle PD</t>
  </si>
  <si>
    <t>1038726249</t>
  </si>
  <si>
    <t>135</t>
  </si>
  <si>
    <t>611O17</t>
  </si>
  <si>
    <t xml:space="preserve">sestava - okno dřevěné,otevíravé/sklopné s nadsvětlíkem, z profilu EURO IV78, rozměr 1150x2470 mm, izolační dvojsklo,systémový podkladní profil, vč. kování  a příslušenství -  specifikace dle PD</t>
  </si>
  <si>
    <t>1276864654</t>
  </si>
  <si>
    <t>136</t>
  </si>
  <si>
    <t>611O18</t>
  </si>
  <si>
    <t xml:space="preserve">sestava - okno dřevěné, otevíravé/sklopné s nadsvětlíkem, z profilu EURO IV78, rozměr 1140x2450 mm, izolační dvojsklo,systémový podkladní profil, vč. kování  a příslušenství -  specifikace dle PD</t>
  </si>
  <si>
    <t>1887191629</t>
  </si>
  <si>
    <t>137</t>
  </si>
  <si>
    <t>611O19</t>
  </si>
  <si>
    <t xml:space="preserve">sestava - okno dřevěné,otevíravé/sklopné s nadsvětlíkem, z profilu EURO IV78, rozměr 1250x2400 mm, izolační dvojsklo, systémový podkladní profil,  vč. kování  a příslušenství -  specifikace dle PD</t>
  </si>
  <si>
    <t>-992497451</t>
  </si>
  <si>
    <t>138</t>
  </si>
  <si>
    <t>611O22</t>
  </si>
  <si>
    <t xml:space="preserve">sestava - okno dřevěné,otevíravé s nadsvětlíkem, z profilu EURO IV78, rozměr 2050x2200 mm, izolační dvojsklo,systémový podkladní profil, vč. kování  a příslušenství -  specifikace dle PD</t>
  </si>
  <si>
    <t>1756213778</t>
  </si>
  <si>
    <t>139</t>
  </si>
  <si>
    <t>611O23</t>
  </si>
  <si>
    <t xml:space="preserve">sestava - okno dřevěné, otevíravé s nadsvětlíkem,z profilu EURO IV78, rozměr 1150x2200 mm, izolační dvojsklo,systémový podkladní profil, vč. kování  a příslušenství -  specifikace dle PD</t>
  </si>
  <si>
    <t>182664920</t>
  </si>
  <si>
    <t>140</t>
  </si>
  <si>
    <t>611O26</t>
  </si>
  <si>
    <t xml:space="preserve">sestava - okno dřevěné, otevíravé/sklopné s nadsvětlíkem, z profilu EURO IW78, rozměr 1250x2450 mm, izolační dvojsklo, systémový podkladní profil,vč. kování  a příslušenství -  specifikace dle PD</t>
  </si>
  <si>
    <t>1387681188</t>
  </si>
  <si>
    <t>141</t>
  </si>
  <si>
    <t>611O30</t>
  </si>
  <si>
    <t xml:space="preserve">sestava  - okno dřevěné, otevíravé/sklopné, z profilu EURO IV78, rozměr 1400x1650 mm, izolační dvojsklo, systémový podkladní profil, vč. kování  a příslušenství -  specifikace dle PD</t>
  </si>
  <si>
    <t>-1330791341</t>
  </si>
  <si>
    <t>142</t>
  </si>
  <si>
    <t>611O31</t>
  </si>
  <si>
    <t xml:space="preserve">sestava  - okno dřevěné, otevíravé/sklopné s nadsvětlíkem,  z profilu EURO IV78, rozměr 1140x2450 mm, izolační dvojsklo, systémový podkladní profil, vč. kování  a příslušenství -  specifikace dle PD</t>
  </si>
  <si>
    <t>-1228993702</t>
  </si>
  <si>
    <t>143</t>
  </si>
  <si>
    <t>611O33</t>
  </si>
  <si>
    <t xml:space="preserve">sestava - okno dřevěné,otevíravé/sklopné  s nadsvětlíkem, z profilu EURO IV78, rozměr 1550x2500 mm, izolační dvojsklo, systémový podkladní profil, vč. kování  a příslušenství -  specifikace dle PD</t>
  </si>
  <si>
    <t>-519166250</t>
  </si>
  <si>
    <t>144</t>
  </si>
  <si>
    <t>766621213</t>
  </si>
  <si>
    <t>Montáž oken dřevěných včetně montáže rámu plochy přes 1 m2 otevíravých do zdiva, výšky přes 2,5 m</t>
  </si>
  <si>
    <t>150300929</t>
  </si>
  <si>
    <t>https://podminky.urs.cz/item/CS_URS_2024_01/766621213</t>
  </si>
  <si>
    <t>"O12" 2,05*2,55*10</t>
  </si>
  <si>
    <t>"O21" 1,55*2,55*18</t>
  </si>
  <si>
    <t>"O32" 1,55*2,6*2</t>
  </si>
  <si>
    <t>145</t>
  </si>
  <si>
    <t>611O12</t>
  </si>
  <si>
    <t xml:space="preserve">sestava - okno dřevěné, otevíravé s nadsvětlíkem, z profilu EURO IV78, rozměr 2050x2550 mm, izolační dvojsklo, systémový podkladní profil,  vč. kování  a příslušenství -  specifikace dle PD</t>
  </si>
  <si>
    <t>192418104</t>
  </si>
  <si>
    <t>146</t>
  </si>
  <si>
    <t>611O21</t>
  </si>
  <si>
    <t xml:space="preserve">sestava - okno dřevěné, otevíravé s nadsvětlíkem, z profilu EURO IV78, rozměr1550x2550 mm, izolační dvojsklo, systémový podkladní profil, vč. kování  a příslušenství -  specifikace dle PD</t>
  </si>
  <si>
    <t>-48161405</t>
  </si>
  <si>
    <t>147</t>
  </si>
  <si>
    <t>611O32</t>
  </si>
  <si>
    <t xml:space="preserve">sestava  - okno dřevěné, otevíravé s nadsvětlíkem, z profilu EURO IV78, rozměr 1550x2600 mm, izolační dvojsklo, systémový podkladní profil, vč. kování  a příslušenství -  specifikace dle PD</t>
  </si>
  <si>
    <t>1006098320</t>
  </si>
  <si>
    <t>148</t>
  </si>
  <si>
    <t>766642163</t>
  </si>
  <si>
    <t>Montáž balkónových dveří dřevěných nebo plastových včetně rámu dvojitých do zdiva dvoukřídlových s nadsvětlíkem</t>
  </si>
  <si>
    <t>1182589865</t>
  </si>
  <si>
    <t>https://podminky.urs.cz/item/CS_URS_2024_01/766642163</t>
  </si>
  <si>
    <t>149</t>
  </si>
  <si>
    <t>611O20</t>
  </si>
  <si>
    <t xml:space="preserve">sestava - balkonové dveře dřevěné otevírané s nadsvětlíkem,z profilu EURO IV78, rozměr otvoru 1500x3370 mm - dveře 1500x2600 mm,nadsvětlík 1500x770 mm, izolační dvojsklo, vč.rámu, kování  a příslušenství -  specifikace dle PD</t>
  </si>
  <si>
    <t>834552145</t>
  </si>
  <si>
    <t>150</t>
  </si>
  <si>
    <t>766660411</t>
  </si>
  <si>
    <t>Montáž vchodových dveří včetně rámu do zdiva jednokřídlových bez nadsvětlíku</t>
  </si>
  <si>
    <t>1244188719</t>
  </si>
  <si>
    <t>https://podminky.urs.cz/item/CS_URS_2024_01/766660411</t>
  </si>
  <si>
    <t>151</t>
  </si>
  <si>
    <t>611D04</t>
  </si>
  <si>
    <t xml:space="preserve">dveře jednokřídlé dřevěné, profil EURO IV78, prosklené , rozměr otvoru 900x3050 mm,dveře 900x2000mm, nadsvětlík 900x1050 mm, členění křídla dle výběru investora, vč. kování a příslušenství - specifikace dle PD </t>
  </si>
  <si>
    <t>654130715</t>
  </si>
  <si>
    <t>"D02"1</t>
  </si>
  <si>
    <t>152</t>
  </si>
  <si>
    <t>766660461</t>
  </si>
  <si>
    <t>Montáž vchodových dveří včetně rámu do zdiva dvoukřídlových s nadsvětlíkem</t>
  </si>
  <si>
    <t>1446657955</t>
  </si>
  <si>
    <t>https://podminky.urs.cz/item/CS_URS_2024_01/766660461</t>
  </si>
  <si>
    <t>153</t>
  </si>
  <si>
    <t>611D01</t>
  </si>
  <si>
    <t xml:space="preserve">vstupní dveře dvoukřídlé dřevěné, profil EURO IV78, rozměr otvoru 1700x3350 mm, dveře 1700x2500mm  s nadsvětlíkem o výšce 850 mm,výplň 2/3 prosklení + prosklený nadsvětlík ,vč.rámu, kování, podkladního profilu a příslušenství  - specifikace dle PD </t>
  </si>
  <si>
    <t>-921711562</t>
  </si>
  <si>
    <t>"D01"1</t>
  </si>
  <si>
    <t>154</t>
  </si>
  <si>
    <t>766660451</t>
  </si>
  <si>
    <t>Montáž vchodových dveří včetně rámu do zdiva dvoukřídlových bez nadsvětlíku</t>
  </si>
  <si>
    <t>-613694821</t>
  </si>
  <si>
    <t>https://podminky.urs.cz/item/CS_URS_2024_01/766660451</t>
  </si>
  <si>
    <t>155</t>
  </si>
  <si>
    <t>611D03</t>
  </si>
  <si>
    <t xml:space="preserve">dveře dvoukřídlé dřevěné plné, profil EURO IV78, rozměr otvoru 1400x2250 mm, vč.rámum kování a příslušenství  - specifikace dle PD </t>
  </si>
  <si>
    <t>322885768</t>
  </si>
  <si>
    <t>"D03"1</t>
  </si>
  <si>
    <t>156</t>
  </si>
  <si>
    <t>766660021</t>
  </si>
  <si>
    <t>Montáž dveřních křídel dřevěných nebo plastových otevíravých do ocelové zárubně protipožárních jednokřídlových, šířky do 800 mm</t>
  </si>
  <si>
    <t>-578895832</t>
  </si>
  <si>
    <t>https://podminky.urs.cz/item/CS_URS_2024_01/766660021</t>
  </si>
  <si>
    <t>157</t>
  </si>
  <si>
    <t>611 D02</t>
  </si>
  <si>
    <t xml:space="preserve">dveře jednokřídlé dřevěné plné, profil EURO IV78, s požární odolností, rozměr otvoru 900x2100 mm, vč.zárubně a kování - specifikace dle PD </t>
  </si>
  <si>
    <t>-18509631</t>
  </si>
  <si>
    <t xml:space="preserve">  " D02 - dveře na půdu" 1</t>
  </si>
  <si>
    <t>158</t>
  </si>
  <si>
    <t>766671001</t>
  </si>
  <si>
    <t xml:space="preserve">Montáž střešních oken dřevěných nebo plastových kyvných, výklopných/kyvných s okenním rámem a lemováním, s plisovaným límcem, s napojením na krytinu do krytiny ploché, rozměru </t>
  </si>
  <si>
    <t>-755862120</t>
  </si>
  <si>
    <t>https://podminky.urs.cz/item/CS_URS_2024_01/766671001</t>
  </si>
  <si>
    <t>159</t>
  </si>
  <si>
    <t>611O11</t>
  </si>
  <si>
    <t xml:space="preserve">okno střešní dřevěné kyvné, dřevěný profil IV78,  izolační dvojsklo , rozměr 500x500 mm, vč. kování a příslušenství  - specifikace dle PD </t>
  </si>
  <si>
    <t>837794303</t>
  </si>
  <si>
    <t>160</t>
  </si>
  <si>
    <t>611O11a</t>
  </si>
  <si>
    <t xml:space="preserve">okno střešní dřevěné kyvné, dřevěný profil IV78,  izolační dvojsklo , rozměr 500x750 mm, vč. kování a příslušenství  - specifikace dle PD </t>
  </si>
  <si>
    <t>839460234</t>
  </si>
  <si>
    <t>161</t>
  </si>
  <si>
    <t>766694126</t>
  </si>
  <si>
    <t>Montáž ostatních truhlářských konstrukcí parapetních desek dřevěných nebo plastových šířky přes 300 mm</t>
  </si>
  <si>
    <t>-1991378774</t>
  </si>
  <si>
    <t>https://podminky.urs.cz/item/CS_URS_2024_01/766694126</t>
  </si>
  <si>
    <t xml:space="preserve"> š. 350 mm - TR01-TR14</t>
  </si>
  <si>
    <t>1,42*1+1,15*7+2,05*30+1,4*2+1,2*3+1,5*5+1,35*5+1,14*4+1,2*2+1,55*33+1,3*2+1,25*2+0,5*1+0,4*1</t>
  </si>
  <si>
    <t xml:space="preserve">"š.450 mm - TR06a" </t>
  </si>
  <si>
    <t>1,5</t>
  </si>
  <si>
    <t>162</t>
  </si>
  <si>
    <t>60794104</t>
  </si>
  <si>
    <t>parapet dřevotřískový vnitřní povrch laminátový š 350mm</t>
  </si>
  <si>
    <t>163251560</t>
  </si>
  <si>
    <t>155,705*1,1 'Přepočtené koeficientem množství</t>
  </si>
  <si>
    <t>163</t>
  </si>
  <si>
    <t>60794106</t>
  </si>
  <si>
    <t>parapet dřevotřískový vnitřní povrch laminátový š 450mm</t>
  </si>
  <si>
    <t>295035905</t>
  </si>
  <si>
    <t>"TR11" 1,5</t>
  </si>
  <si>
    <t>1,5*1,1 'Přepočtené koeficientem množství</t>
  </si>
  <si>
    <t>164</t>
  </si>
  <si>
    <t>60794121</t>
  </si>
  <si>
    <t>koncovka PVC k parapetním dřevotřískovým deskám 600mm</t>
  </si>
  <si>
    <t>-600058797</t>
  </si>
  <si>
    <t>165</t>
  </si>
  <si>
    <t>766695213</t>
  </si>
  <si>
    <t>Montáž ostatních truhlářských konstrukcí prahů dveří jednokřídlových, šířky přes 100 mm</t>
  </si>
  <si>
    <t>-1671389788</t>
  </si>
  <si>
    <t>https://podminky.urs.cz/item/CS_URS_2024_01/766695213</t>
  </si>
  <si>
    <t>166</t>
  </si>
  <si>
    <t>61187181</t>
  </si>
  <si>
    <t>práh dveřní dřevěný dubový tl 20mm dl 920mm š 150mm</t>
  </si>
  <si>
    <t>-741539121</t>
  </si>
  <si>
    <t>167</t>
  </si>
  <si>
    <t>766695233</t>
  </si>
  <si>
    <t>Montáž ostatních truhlářských konstrukcí prahů dveří dvoukřídlových, šířky přes 100 mm</t>
  </si>
  <si>
    <t>-648121795</t>
  </si>
  <si>
    <t>https://podminky.urs.cz/item/CS_URS_2024_01/766695233</t>
  </si>
  <si>
    <t>168</t>
  </si>
  <si>
    <t>61187261</t>
  </si>
  <si>
    <t>práh dveřní dřevěný dubový tl 20mm dl 1470mm š 150mm</t>
  </si>
  <si>
    <t>508717861</t>
  </si>
  <si>
    <t>169</t>
  </si>
  <si>
    <t>998766103</t>
  </si>
  <si>
    <t>Přesun hmot pro konstrukce truhlářské stanovený z hmotnosti přesunovaného materiálu vodorovná dopravní vzdálenost do 50 m základní v objektech výšky přes 12 do 24 m</t>
  </si>
  <si>
    <t>1408047954</t>
  </si>
  <si>
    <t>https://podminky.urs.cz/item/CS_URS_2024_01/998766103</t>
  </si>
  <si>
    <t>782</t>
  </si>
  <si>
    <t>Dokončovací práce - obklady z kamene</t>
  </si>
  <si>
    <t>170</t>
  </si>
  <si>
    <t>782992911</t>
  </si>
  <si>
    <t>Oprava spárování obkladů z kamene včetně vyškrábání a vymytí spar spárovací hmotou do 9 ks/m2</t>
  </si>
  <si>
    <t>-850007945</t>
  </si>
  <si>
    <t>https://podminky.urs.cz/item/CS_URS_2024_01/782992911</t>
  </si>
  <si>
    <t>171</t>
  </si>
  <si>
    <t>782994913</t>
  </si>
  <si>
    <t>Obklady z kamene oprava - ostatní práce očištění tlakovou vodou</t>
  </si>
  <si>
    <t>-259702825</t>
  </si>
  <si>
    <t>https://podminky.urs.cz/item/CS_URS_2024_01/782994913</t>
  </si>
  <si>
    <t>172</t>
  </si>
  <si>
    <t>782994922</t>
  </si>
  <si>
    <t>Obklady z kamene oprava - ostatní práce nátěr impregnační a zpevňující</t>
  </si>
  <si>
    <t>-1934614155</t>
  </si>
  <si>
    <t>https://podminky.urs.cz/item/CS_URS_2024_01/782994922</t>
  </si>
  <si>
    <t>"kamenný obklad fasády" 200</t>
  </si>
  <si>
    <t>783</t>
  </si>
  <si>
    <t>Dokončovací práce - nátěry</t>
  </si>
  <si>
    <t>173</t>
  </si>
  <si>
    <t>783823143</t>
  </si>
  <si>
    <t>Penetrační nátěr omítek hladkých zdiva lícového silikátový</t>
  </si>
  <si>
    <t>1520427629</t>
  </si>
  <si>
    <t>https://podminky.urs.cz/item/CS_URS_2024_01/783823143</t>
  </si>
  <si>
    <t>174</t>
  </si>
  <si>
    <t>783823163</t>
  </si>
  <si>
    <t>Penetrační nátěr omítek hladkých omítek hladkých, zrnitých tenkovrstvých nebo štukových stupně členitosti 3 silikátový</t>
  </si>
  <si>
    <t>-942542863</t>
  </si>
  <si>
    <t>https://podminky.urs.cz/item/CS_URS_2024_01/783823163</t>
  </si>
  <si>
    <t>175</t>
  </si>
  <si>
    <t>783827143</t>
  </si>
  <si>
    <t>Krycí (ochranný ) nátěr omítek jednonásobný hladkých omítek hladkých, zrnitých tenkovrstvých nebo štukových stupně členitosti 3 silikátový</t>
  </si>
  <si>
    <t>-25368358</t>
  </si>
  <si>
    <t>https://podminky.urs.cz/item/CS_URS_2024_01/783827143</t>
  </si>
  <si>
    <t>176</t>
  </si>
  <si>
    <t>783827203</t>
  </si>
  <si>
    <t>Krycí (ochranný ) nátěr omítek jednonásobný hladkých zdiva lícového silikátový</t>
  </si>
  <si>
    <t>1236689793</t>
  </si>
  <si>
    <t>https://podminky.urs.cz/item/CS_URS_2024_01/783827203</t>
  </si>
  <si>
    <t>784</t>
  </si>
  <si>
    <t>Dokončovací práce - malby a tapety</t>
  </si>
  <si>
    <t>177</t>
  </si>
  <si>
    <t>784111001</t>
  </si>
  <si>
    <t>Oprášení (ometení) podkladu v místnostech výšky do 3,80 m</t>
  </si>
  <si>
    <t>126305397</t>
  </si>
  <si>
    <t>https://podminky.urs.cz/item/CS_URS_2024_01/784111001</t>
  </si>
  <si>
    <t>178</t>
  </si>
  <si>
    <t>784181121</t>
  </si>
  <si>
    <t>Penetrace podkladu jednonásobná hloubková akrylátová bezbarvá v místnostech výšky do 3,80 m</t>
  </si>
  <si>
    <t>285413220</t>
  </si>
  <si>
    <t>https://podminky.urs.cz/item/CS_URS_2024_01/784181121</t>
  </si>
  <si>
    <t>179</t>
  </si>
  <si>
    <t>784211101</t>
  </si>
  <si>
    <t>Malby z malířských směsí oděruvzdorných za mokra dvojnásobné, bílé za mokra oděruvzdorné výborně v místnostech výšky do 3,80 m</t>
  </si>
  <si>
    <t>816447798</t>
  </si>
  <si>
    <t>https://podminky.urs.cz/item/CS_URS_2024_01/784211101</t>
  </si>
  <si>
    <t>"nová výmalba - po osazení oken a dveří "1250</t>
  </si>
  <si>
    <t>180</t>
  </si>
  <si>
    <t>784171101</t>
  </si>
  <si>
    <t>Zakrytí nemalovaných ploch (materiál ve specifikaci) včetně pozdějšího odkrytí podlah</t>
  </si>
  <si>
    <t>-731568925</t>
  </si>
  <si>
    <t>https://podminky.urs.cz/item/CS_URS_2024_01/784171101</t>
  </si>
  <si>
    <t>181</t>
  </si>
  <si>
    <t>28323157</t>
  </si>
  <si>
    <t>fólie pro malířské potřeby zakrývací tl 14µ 4x5m</t>
  </si>
  <si>
    <t>2105193729</t>
  </si>
  <si>
    <t>2193*1,05 'Přepočtené koeficientem množství</t>
  </si>
  <si>
    <t>182</t>
  </si>
  <si>
    <t>784171111</t>
  </si>
  <si>
    <t>Zakrytí nemalovaných ploch (materiál ve specifikaci) včetně pozdějšího odkrytí svislých ploch např. stěn, oken, dveří v místnostech výšky do 3,80</t>
  </si>
  <si>
    <t>-32388142</t>
  </si>
  <si>
    <t>https://podminky.urs.cz/item/CS_URS_2024_01/784171111</t>
  </si>
  <si>
    <t>183</t>
  </si>
  <si>
    <t>563450661</t>
  </si>
  <si>
    <t>369,752*1,05 'Přepočtené koeficientem množství</t>
  </si>
  <si>
    <t>184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</si>
  <si>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</si>
  <si>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</si>
  <si>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826571066</t>
  </si>
  <si>
    <t>https://podminky.urs.cz/item/CS_URS_2024_01/784171121</t>
  </si>
  <si>
    <t>"ostatní prvky - raditory, dřevěné obložení , apod. " 750</t>
  </si>
  <si>
    <t>185</t>
  </si>
  <si>
    <t>1040610834</t>
  </si>
  <si>
    <t>750*1,05 'Přepočtené koeficientem množství</t>
  </si>
  <si>
    <t>186</t>
  </si>
  <si>
    <t>784191003</t>
  </si>
  <si>
    <t>Čištění vnitřních ploch hrubý úklid po provedení malířských prací omytím oken dvojitých nebo zdvojených</t>
  </si>
  <si>
    <t>249912065</t>
  </si>
  <si>
    <t>https://podminky.urs.cz/item/CS_URS_2024_01/784191003</t>
  </si>
  <si>
    <t>187</t>
  </si>
  <si>
    <t>784191005</t>
  </si>
  <si>
    <t>Čištění vnitřních ploch hrubý úklid po provedení malířských prací omytím dveří nebo vrat</t>
  </si>
  <si>
    <t>698022562</t>
  </si>
  <si>
    <t>https://podminky.urs.cz/item/CS_URS_2024_01/784191005</t>
  </si>
  <si>
    <t>188</t>
  </si>
  <si>
    <t>784191007</t>
  </si>
  <si>
    <t>Čištění vnitřních ploch hrubý úklid po provedení malířských prací omytím podlah</t>
  </si>
  <si>
    <t>564553148</t>
  </si>
  <si>
    <t>https://podminky.urs.cz/item/CS_URS_2024_01/784191007</t>
  </si>
  <si>
    <t xml:space="preserve">02 - Výměna střešní krytiny </t>
  </si>
  <si>
    <t xml:space="preserve">    1 - Zemní práce</t>
  </si>
  <si>
    <t xml:space="preserve">    5 - Komunikace</t>
  </si>
  <si>
    <t xml:space="preserve">    721 - Zdravotechnika - vnitřní kanalizace</t>
  </si>
  <si>
    <t xml:space="preserve">    767 - Konstrukce zámečnické</t>
  </si>
  <si>
    <t xml:space="preserve">    D8 - Bleskosvod </t>
  </si>
  <si>
    <t>Zemní práce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</si>
  <si>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</si>
  <si>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</si>
  <si>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642488278</t>
  </si>
  <si>
    <t>https://podminky.urs.cz/item/CS_URS_2024_01/113106121</t>
  </si>
  <si>
    <t xml:space="preserve">"rozebrání  části dlažby z důvodu injektáže " 65*0,5</t>
  </si>
  <si>
    <t>113107124</t>
  </si>
  <si>
    <t>Odstranění podkladů nebo krytů ručně s přemístěním hmot na skládku na vzdálenost do 3 m nebo s naložením na dopravní prostředek z kameniva hrubého drceného, o tl. vrstvy přes 300 do 400 mm</t>
  </si>
  <si>
    <t>-1420676202</t>
  </si>
  <si>
    <t>https://podminky.urs.cz/item/CS_URS_2024_01/113107124</t>
  </si>
  <si>
    <t>"dlažba" 65*0,4</t>
  </si>
  <si>
    <t>319202115</t>
  </si>
  <si>
    <t>Dodatečná izolace zdiva injektáží nízkotlakou metodou silikonovou mikroemulzí, tloušťka zdiva přes 600 do 900 mm</t>
  </si>
  <si>
    <t>1941266012</t>
  </si>
  <si>
    <t>https://podminky.urs.cz/item/CS_URS_2024_01/319202115</t>
  </si>
  <si>
    <t>Komunikace</t>
  </si>
  <si>
    <t>451577777</t>
  </si>
  <si>
    <t>Podklad nebo lože pod dlažbu (přídlažbu) v ploše vodorovné nebo ve sklonu do 1:5, tloušťky od 30 do 100 mm z kameniva těženého</t>
  </si>
  <si>
    <t>232787357</t>
  </si>
  <si>
    <t>https://podminky.urs.cz/item/CS_URS_2024_01/451577777</t>
  </si>
  <si>
    <t>"lože 30mm" 65*0,5</t>
  </si>
  <si>
    <t>564750001</t>
  </si>
  <si>
    <t>Podklad nebo kryt z kameniva hrubého drceného vel. 8-16 mm s rozprostřením a zhutněním plochy jednotlivě do 100 m2, po zhutnění tl. 150 mm</t>
  </si>
  <si>
    <t>-633336778</t>
  </si>
  <si>
    <t>https://podminky.urs.cz/item/CS_URS_2024_01/564750001</t>
  </si>
  <si>
    <t>564861011</t>
  </si>
  <si>
    <t>Podklad ze štěrkodrti ŠD s rozprostřením a zhutněním plochy jednotlivě do 100 m2, po zhutnění tl. 200 mm</t>
  </si>
  <si>
    <t>-1748110529</t>
  </si>
  <si>
    <t>https://podminky.urs.cz/item/CS_URS_2024_01/564861011</t>
  </si>
  <si>
    <t>596211120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</si>
  <si>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</si>
  <si>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>-71773907</t>
  </si>
  <si>
    <t>https://podminky.urs.cz/item/CS_URS_2024_01/596211120</t>
  </si>
  <si>
    <t>596211125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</si>
  <si>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Příplatek k cenám za dlažbu z prvků více než dvou barev</t>
  </si>
  <si>
    <t>182149424</t>
  </si>
  <si>
    <t>https://podminky.urs.cz/item/CS_URS_2024_01/596211125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</si>
  <si>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</si>
  <si>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</si>
  <si>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1653035056</t>
  </si>
  <si>
    <t>https://podminky.urs.cz/item/CS_URS_2024_01/979054441</t>
  </si>
  <si>
    <t xml:space="preserve">Demontáž stávajícího hromosvodu, vč. kotvících prvků - specifikace dle PD </t>
  </si>
  <si>
    <t>-362997907</t>
  </si>
  <si>
    <t xml:space="preserve">Demontáž a následná montáž antén, vč. zapojení a odzkoušení </t>
  </si>
  <si>
    <t>336803645</t>
  </si>
  <si>
    <t xml:space="preserve">Stavební úpravy stávajících komínů na střeše - dle specifikace </t>
  </si>
  <si>
    <t>-755744794</t>
  </si>
  <si>
    <t xml:space="preserve"> vyškrábání spár do min. hloubky 20 mm , provedení nového vyspárování  cementovou spárovací  maltou,</t>
  </si>
  <si>
    <t xml:space="preserve">odbourání stávajících zákrytových desek , nově vybetonovány zákrytové desky betonem C25/30  s vloženou KARI sítí 100/100/8, vč. bednění </t>
  </si>
  <si>
    <t xml:space="preserve">bude upřesněno na stavbě </t>
  </si>
  <si>
    <t xml:space="preserve">Komín na severovýchodní straně - povrch opraven a opatřen nátěrem , stávající stoupačky zachovány. </t>
  </si>
  <si>
    <t>-1806175801</t>
  </si>
  <si>
    <t>765192001</t>
  </si>
  <si>
    <t>Nouzové zakrytí střechy plachtou</t>
  </si>
  <si>
    <t>1422775616</t>
  </si>
  <si>
    <t>https://podminky.urs.cz/item/CS_URS_2024_01/765192001</t>
  </si>
  <si>
    <t>-1491259667</t>
  </si>
  <si>
    <t>250*2</t>
  </si>
  <si>
    <t>562254134</t>
  </si>
  <si>
    <t>-1916162561</t>
  </si>
  <si>
    <t>1313267919</t>
  </si>
  <si>
    <t>33,672*15</t>
  </si>
  <si>
    <t>-2141011250</t>
  </si>
  <si>
    <t>997013655</t>
  </si>
  <si>
    <t>Poplatek za uložení stavebního odpadu na skládce (skládkovné) zeminy a kamení zatříděného do Katalogu odpadů pod kódem 17 05 04</t>
  </si>
  <si>
    <t>1760570102</t>
  </si>
  <si>
    <t>https://podminky.urs.cz/item/CS_URS_2024_01/997013655</t>
  </si>
  <si>
    <t>417966851</t>
  </si>
  <si>
    <t>38195501</t>
  </si>
  <si>
    <t>713191114</t>
  </si>
  <si>
    <t>Montáž tepelné izolace stavebních konstrukcí - doplňky a konstrukční součásti podlah, stropů vrchem nebo střech překrytí pásem asfaltovým položeném volně</t>
  </si>
  <si>
    <t>-563870149</t>
  </si>
  <si>
    <t>https://podminky.urs.cz/item/CS_URS_2024_01/713191114</t>
  </si>
  <si>
    <t>"nová střecha" 1250</t>
  </si>
  <si>
    <t>62855001</t>
  </si>
  <si>
    <t>pás asfaltový natavitelný modifikovaný SBS s vložkou z polyesterové rohože a spalitelnou PE fólií nebo jemnozrnným minerálním posypem na horním povrchu tl 4,0mm</t>
  </si>
  <si>
    <t>-1600522492</t>
  </si>
  <si>
    <t>1250*1,15 'Přepočtené koeficientem množství</t>
  </si>
  <si>
    <t>-721052257</t>
  </si>
  <si>
    <t>721</t>
  </si>
  <si>
    <t>Zdravotechnika - vnitřní kanalizace</t>
  </si>
  <si>
    <t>721249109</t>
  </si>
  <si>
    <t>Lapače střešních splavenin montáž lapačů střešních splavenin ostatních typů litinových DN 150</t>
  </si>
  <si>
    <t>-1956965569</t>
  </si>
  <si>
    <t>https://podminky.urs.cz/item/CS_URS_2024_01/721249109</t>
  </si>
  <si>
    <t>55244102</t>
  </si>
  <si>
    <t>lapač litinový střešních splavenin DN 150</t>
  </si>
  <si>
    <t>1267036512</t>
  </si>
  <si>
    <t>762083111</t>
  </si>
  <si>
    <t>Impregnace řeziva máčením proti dřevokaznému hmyzu a houbám, třída ohrožení 1 a 2 (dřevo v interiéru)</t>
  </si>
  <si>
    <t>m3</t>
  </si>
  <si>
    <t>-1428583436</t>
  </si>
  <si>
    <t>https://podminky.urs.cz/item/CS_URS_2024_01/762083111</t>
  </si>
  <si>
    <t>762341250</t>
  </si>
  <si>
    <t>Montáž bednění střech rovných a šikmých sklonu do 60° s vyřezáním otvorů z prken hoblovaných</t>
  </si>
  <si>
    <t>-1571606837</t>
  </si>
  <si>
    <t>https://podminky.urs.cz/item/CS_URS_2024_01/762341250</t>
  </si>
  <si>
    <t xml:space="preserve">výměna záklopu  dle potřeby  cca 60% celkové plochy střechy</t>
  </si>
  <si>
    <t>750</t>
  </si>
  <si>
    <t>60511112</t>
  </si>
  <si>
    <t>řezivo jehličnaté smrk, borovice š přes 80mm tl 24mm dl 4-5m</t>
  </si>
  <si>
    <t>-1151580003</t>
  </si>
  <si>
    <t>750*0,024</t>
  </si>
  <si>
    <t>18*1,2 'Přepočtené koeficientem množství</t>
  </si>
  <si>
    <t>762342511</t>
  </si>
  <si>
    <t>Montáž laťování montáž kontralatí na podklad bez tepelné izolace</t>
  </si>
  <si>
    <t>-2043065726</t>
  </si>
  <si>
    <t>https://podminky.urs.cz/item/CS_URS_2024_01/762342511</t>
  </si>
  <si>
    <t>" střecha " 1300</t>
  </si>
  <si>
    <t>60514106</t>
  </si>
  <si>
    <t>řezivo jehličnaté lať pevnostní třída S10-13 průřez 40x60mm</t>
  </si>
  <si>
    <t>1899582401</t>
  </si>
  <si>
    <t>0,04*0,06*1300</t>
  </si>
  <si>
    <t>3,12*1,1 'Přepočtené koeficientem množství</t>
  </si>
  <si>
    <t>762395000</t>
  </si>
  <si>
    <t>Spojovací prostředky krovů, bednění a laťování, nadstřešních konstrukcí svorníky, prkna, hřebíky, pásová ocel, vruty</t>
  </si>
  <si>
    <t>1073180737</t>
  </si>
  <si>
    <t>https://podminky.urs.cz/item/CS_URS_2024_01/762395000</t>
  </si>
  <si>
    <t>-1150898478</t>
  </si>
  <si>
    <t>764001821</t>
  </si>
  <si>
    <t>Demontáž klempířských konstrukcí krytiny ze svitků nebo tabulí do suti</t>
  </si>
  <si>
    <t>-1852714701</t>
  </si>
  <si>
    <t>https://podminky.urs.cz/item/CS_URS_2024_01/764001821</t>
  </si>
  <si>
    <t>" demontáž střešní krytiny"1250</t>
  </si>
  <si>
    <t>764001861</t>
  </si>
  <si>
    <t>Demontáž klempířských konstrukcí oplechování hřebene z hřebenáčů do suti</t>
  </si>
  <si>
    <t>143614204</t>
  </si>
  <si>
    <t>https://podminky.urs.cz/item/CS_URS_2024_01/764001861</t>
  </si>
  <si>
    <t>764001891</t>
  </si>
  <si>
    <t>Demontáž klempířských konstrukcí oplechování úžlabí do suti</t>
  </si>
  <si>
    <t>-1195790443</t>
  </si>
  <si>
    <t>https://podminky.urs.cz/item/CS_URS_2024_01/764001891</t>
  </si>
  <si>
    <t>764002812</t>
  </si>
  <si>
    <t>Demontáž klempířských konstrukcí okapového plechu do suti, v krytině skládané</t>
  </si>
  <si>
    <t>-907718781</t>
  </si>
  <si>
    <t>https://podminky.urs.cz/item/CS_URS_2024_01/764002812</t>
  </si>
  <si>
    <t>764002821</t>
  </si>
  <si>
    <t>Demontáž klempířských konstrukcí střešního výlezu do suti</t>
  </si>
  <si>
    <t>-830584821</t>
  </si>
  <si>
    <t>https://podminky.urs.cz/item/CS_URS_2024_01/764002821</t>
  </si>
  <si>
    <t>764002831</t>
  </si>
  <si>
    <t>Demontáž klempířských konstrukcí sněhového zachytávače průběžného do suti</t>
  </si>
  <si>
    <t>-255493078</t>
  </si>
  <si>
    <t>https://podminky.urs.cz/item/CS_URS_2024_01/764002831</t>
  </si>
  <si>
    <t>764004821</t>
  </si>
  <si>
    <t>Demontáž klempířských konstrukcí žlabu nástřešního do suti</t>
  </si>
  <si>
    <t>-198740377</t>
  </si>
  <si>
    <t>https://podminky.urs.cz/item/CS_URS_2024_01/764004821</t>
  </si>
  <si>
    <t>764004861</t>
  </si>
  <si>
    <t>Demontáž klempířských konstrukcí svodu do suti</t>
  </si>
  <si>
    <t>482044765</t>
  </si>
  <si>
    <t>https://podminky.urs.cz/item/CS_URS_2024_01/764004861</t>
  </si>
  <si>
    <t>764021448</t>
  </si>
  <si>
    <t>Podkladní plech z hliníkového plechu pod falcované šablony nebo šindele</t>
  </si>
  <si>
    <t>-316235917</t>
  </si>
  <si>
    <t>https://podminky.urs.cz/item/CS_URS_2024_01/764021448</t>
  </si>
  <si>
    <t>764002414</t>
  </si>
  <si>
    <t>Montáž strukturované oddělovací rohože jakékoli rš</t>
  </si>
  <si>
    <t>1475366651</t>
  </si>
  <si>
    <t>https://podminky.urs.cz/item/CS_URS_2024_01/764002414</t>
  </si>
  <si>
    <t>28329223</t>
  </si>
  <si>
    <t>fólie difuzně propustné s nakašírovanou strukturovanou rohoží pod hladkou plechovou krytinu</t>
  </si>
  <si>
    <t>1052867716</t>
  </si>
  <si>
    <t>764101173</t>
  </si>
  <si>
    <t>Montáž krytiny z plechu s úpravou u okapů, prostupů a výčnělků střechy rovné ze šablon, počet kusů přes 10 ks/m2 přes 30 do 60°</t>
  </si>
  <si>
    <t>773069333</t>
  </si>
  <si>
    <t>https://podminky.urs.cz/item/CS_URS_2024_01/764101173</t>
  </si>
  <si>
    <t>55351082</t>
  </si>
  <si>
    <t>šablony falcované Al s barevným povrchem ( cihlově červená) včetně spojovacího materiálu přes 10ks/m2</t>
  </si>
  <si>
    <t>939978128</t>
  </si>
  <si>
    <t>764221405</t>
  </si>
  <si>
    <t>Oplechování střešních prvků z hliníkového plechu hřebene větraného, včetně větrací mřížky rš 400 mm</t>
  </si>
  <si>
    <t>-885011401</t>
  </si>
  <si>
    <t>https://podminky.urs.cz/item/CS_URS_2024_01/764221405</t>
  </si>
  <si>
    <t>" odvětrávací hřebenáč" 125</t>
  </si>
  <si>
    <t>764221466</t>
  </si>
  <si>
    <t>Oplechování střešních prvků z hliníkového plechu úžlabí rš 500 mm</t>
  </si>
  <si>
    <t>282691300</t>
  </si>
  <si>
    <t>https://podminky.urs.cz/item/CS_URS_2024_01/764221466</t>
  </si>
  <si>
    <t>764222404</t>
  </si>
  <si>
    <t>Oplechování střešních prvků z hliníkového plechu štítu závětrnou lištou rš 330 mm</t>
  </si>
  <si>
    <t>-442330570</t>
  </si>
  <si>
    <t>https://podminky.urs.cz/item/CS_URS_2024_01/764222404</t>
  </si>
  <si>
    <t>764222435</t>
  </si>
  <si>
    <t>Oplechování střešních prvků z hliníkového plechu okapu okapovým plechem střechy rovné rš 400 mm</t>
  </si>
  <si>
    <t>-1648852129</t>
  </si>
  <si>
    <t>https://podminky.urs.cz/item/CS_URS_2024_01/764222435</t>
  </si>
  <si>
    <t>764223451</t>
  </si>
  <si>
    <t>Oplechování střešních prvků z hliníkového plechu střešní výlez rozměru 600 x 600 mm, střechy s krytinou skládanou ze šablon</t>
  </si>
  <si>
    <t>359264149</t>
  </si>
  <si>
    <t>https://podminky.urs.cz/item/CS_URS_2024_01/764223451</t>
  </si>
  <si>
    <t>764223456</t>
  </si>
  <si>
    <t>Oplechování střešních prvků z hliníkového plechu sněhový zachytávač průbežný dvoutrubkový</t>
  </si>
  <si>
    <t>-218158714</t>
  </si>
  <si>
    <t>https://podminky.urs.cz/item/CS_URS_2024_01/764223456</t>
  </si>
  <si>
    <t>764513406</t>
  </si>
  <si>
    <t>Žlab nadokapní (nástřešní) z pozinkovaného plechu s povrchovou úpravou oblého tvaru, včetně háků, čel a hrdel rš 500 mm</t>
  </si>
  <si>
    <t>1695524656</t>
  </si>
  <si>
    <t>https://podminky.urs.cz/item/CS_URS_2024_01/764513406</t>
  </si>
  <si>
    <t>764518623</t>
  </si>
  <si>
    <t>Svod z pozinkovaného plechu s upraveným povrchem včetně objímek, kolen a odskoků kruhový, průměru 120 mm</t>
  </si>
  <si>
    <t>-918689770</t>
  </si>
  <si>
    <t>https://podminky.urs.cz/item/CS_URS_2024_01/764518623</t>
  </si>
  <si>
    <t>764 K01</t>
  </si>
  <si>
    <t xml:space="preserve">D+M střešní univerzální nášlap , rozměr 250x420 mm, vč. kotvení - specifikace dle PD </t>
  </si>
  <si>
    <t>-1378809395</t>
  </si>
  <si>
    <t>764 K02</t>
  </si>
  <si>
    <t>Nové odplechování odvětrání vzduchotechniky - specifikace dle PD</t>
  </si>
  <si>
    <t>-1525364418</t>
  </si>
  <si>
    <t>764 K03</t>
  </si>
  <si>
    <t>Odplechování střešních oken hliníkovým falcovaným plechem tl. 0,8 mm - specifikace dle PD</t>
  </si>
  <si>
    <t>bm</t>
  </si>
  <si>
    <t>-954491886</t>
  </si>
  <si>
    <t>764 K04</t>
  </si>
  <si>
    <t>Oplechování komínových těles hliníkovým falcovaným plechem tl. 0,8 mm - dle specifikace PD</t>
  </si>
  <si>
    <t>-2139102825</t>
  </si>
  <si>
    <t>764 K05</t>
  </si>
  <si>
    <t xml:space="preserve">Napojení nových svodů do stávající dešťové kanalizace </t>
  </si>
  <si>
    <t>-1232667453</t>
  </si>
  <si>
    <t>-1368920886</t>
  </si>
  <si>
    <t>767</t>
  </si>
  <si>
    <t>Konstrukce zámečnické</t>
  </si>
  <si>
    <t>767851104</t>
  </si>
  <si>
    <t>Montáž komínových lávek kompletní celé lávky</t>
  </si>
  <si>
    <t>-860359666</t>
  </si>
  <si>
    <t>https://podminky.urs.cz/item/CS_URS_2024_01/767851104</t>
  </si>
  <si>
    <t>55344R01</t>
  </si>
  <si>
    <t xml:space="preserve">lávka komínová 250x1000 mm,s jednostranným zábradlím, komplet </t>
  </si>
  <si>
    <t>-767845000</t>
  </si>
  <si>
    <t>55344R02</t>
  </si>
  <si>
    <t xml:space="preserve">lávka komínová 250x1000 mm,s dvoustranným zábradlím, komplet </t>
  </si>
  <si>
    <t>894925300</t>
  </si>
  <si>
    <t>55344R03</t>
  </si>
  <si>
    <t xml:space="preserve">lávka komínová 250x2200 mm,s dvoustranným zábradlím, komplet </t>
  </si>
  <si>
    <t>2082387133</t>
  </si>
  <si>
    <t>55344R04</t>
  </si>
  <si>
    <t xml:space="preserve">lávka komínová 250x1000 mm,s třístranným zábradlím, komplet </t>
  </si>
  <si>
    <t>660513174</t>
  </si>
  <si>
    <t>55344R05</t>
  </si>
  <si>
    <t xml:space="preserve">lávka komínová 250x2200 mm,s třístranným zábradlím, komplet </t>
  </si>
  <si>
    <t>49450513</t>
  </si>
  <si>
    <t>767851803</t>
  </si>
  <si>
    <t>Demontáž komínových lávek kompletní celé lávky</t>
  </si>
  <si>
    <t>-502841182</t>
  </si>
  <si>
    <t>https://podminky.urs.cz/item/CS_URS_2024_01/767851803</t>
  </si>
  <si>
    <t>998767103</t>
  </si>
  <si>
    <t>Přesun hmot pro zámečnické konstrukce stanovený z hmotnosti přesunovaného materiálu vodorovná dopravní vzdálenost do 50 m základní v objektech výšky přes 12 do 24 m</t>
  </si>
  <si>
    <t>-460145119</t>
  </si>
  <si>
    <t>https://podminky.urs.cz/item/CS_URS_2024_01/998767103</t>
  </si>
  <si>
    <t>D8</t>
  </si>
  <si>
    <t xml:space="preserve">Bleskosvod </t>
  </si>
  <si>
    <t>Pol146</t>
  </si>
  <si>
    <t>AlMgSi prům. 10 mm</t>
  </si>
  <si>
    <t>1479714638</t>
  </si>
  <si>
    <t>Pol152</t>
  </si>
  <si>
    <t>Al svorka spojovací</t>
  </si>
  <si>
    <t>1988296796</t>
  </si>
  <si>
    <t>Pol153</t>
  </si>
  <si>
    <t>FeZn 30x4 (0,95kg/m)</t>
  </si>
  <si>
    <t>1324932260</t>
  </si>
  <si>
    <t>Pol154</t>
  </si>
  <si>
    <t>Svorka SZ NIRO nerezová</t>
  </si>
  <si>
    <t>866809432</t>
  </si>
  <si>
    <t>Pol155</t>
  </si>
  <si>
    <t>Al svorka Multi</t>
  </si>
  <si>
    <t>-2014909185</t>
  </si>
  <si>
    <t>Pol156</t>
  </si>
  <si>
    <t>Al svorka křížová</t>
  </si>
  <si>
    <t>966871127</t>
  </si>
  <si>
    <t>Pol158</t>
  </si>
  <si>
    <t>Jímací tyč AlMgSi v. 2,0m + podpěra</t>
  </si>
  <si>
    <t>-86423609</t>
  </si>
  <si>
    <t>Pol160</t>
  </si>
  <si>
    <t>Izolovaná jímací tyč na anténním stožáru pr. 16mm, L2000(3000)mm, včetně izolovaného držáku pro tyč pr. 16mm a trubku pr. 48-60mm, včetně svorky pro jímací týč pr. 16mm</t>
  </si>
  <si>
    <t>512</t>
  </si>
  <si>
    <t>827212937</t>
  </si>
  <si>
    <t>Pol161</t>
  </si>
  <si>
    <t>Al koncovka jímače</t>
  </si>
  <si>
    <t>-894959944</t>
  </si>
  <si>
    <t>Pol162</t>
  </si>
  <si>
    <t>Tvarování montážních dílů</t>
  </si>
  <si>
    <t>1803414607</t>
  </si>
  <si>
    <t>Pol163</t>
  </si>
  <si>
    <t>Štítek pro označení svodu</t>
  </si>
  <si>
    <t>1999466817</t>
  </si>
  <si>
    <t>Pol165</t>
  </si>
  <si>
    <t>Zjištění stavu ochrany</t>
  </si>
  <si>
    <t>-1351895084</t>
  </si>
  <si>
    <t>Pol166</t>
  </si>
  <si>
    <t>Měření zemního odporu</t>
  </si>
  <si>
    <t>-210624009</t>
  </si>
  <si>
    <t>Pol167</t>
  </si>
  <si>
    <t>Měření přechodového odporu</t>
  </si>
  <si>
    <t>993216455</t>
  </si>
  <si>
    <t>Pol168</t>
  </si>
  <si>
    <t>Měření celkového zemního odporu</t>
  </si>
  <si>
    <t>-1361765211</t>
  </si>
  <si>
    <t>Pol 150</t>
  </si>
  <si>
    <t>D+M zemnící desky o rozměru 500x1000 mm pro nové svody (4 ks), vč. připojení FeZn</t>
  </si>
  <si>
    <t>1297262872</t>
  </si>
  <si>
    <t>Pol103</t>
  </si>
  <si>
    <t>Propojení se střešními prvky ( anténa, komín)</t>
  </si>
  <si>
    <t>-489977559</t>
  </si>
  <si>
    <t>Pol169</t>
  </si>
  <si>
    <t>Pomocný montážní materiál (smršťovací bužírky, samovulkanizační páska, příchytky, hmoždinky, šrouby, zinkový sprej atd.)</t>
  </si>
  <si>
    <t>-1087341410</t>
  </si>
  <si>
    <t>Pol170</t>
  </si>
  <si>
    <t>Zemní práce pro hromosvod - výkopy, záhozy , pískové lože, výstražná fólie, doprava a skládkovné</t>
  </si>
  <si>
    <t>989678464</t>
  </si>
  <si>
    <t xml:space="preserve">03 - Osvětlení - výměna vnitřních svítidel </t>
  </si>
  <si>
    <t xml:space="preserve">    741 - Elektroinstalace - silnoproud</t>
  </si>
  <si>
    <t>741</t>
  </si>
  <si>
    <t>Elektroinstalace - silnoproud</t>
  </si>
  <si>
    <t>741371823</t>
  </si>
  <si>
    <t>Demontáž svítidel bez zachování funkčnosti (do suti) interiérových modulového systému zářivkových, délky přes 1100 mm</t>
  </si>
  <si>
    <t>-435797615</t>
  </si>
  <si>
    <t>https://podminky.urs.cz/item/CS_URS_2024_01/741371823</t>
  </si>
  <si>
    <t>741372062</t>
  </si>
  <si>
    <t>Montáž svítidel s integrovaným zdrojem LED se zapojením vodičů interiérových přisazených stropních hranatých nebo kruhových, plochy přes 0,09 do 0,36 m2</t>
  </si>
  <si>
    <t>-2077634242</t>
  </si>
  <si>
    <t>https://podminky.urs.cz/item/CS_URS_2024_01/741372062</t>
  </si>
  <si>
    <t>741 A</t>
  </si>
  <si>
    <t xml:space="preserve">D svítidlo LED stropní přisazené, difuzor mikroprismatický, rozměr 1248x239x62 mm, příkon 24,9W, IP20, 3194 lm -  specifikace dle knihy svítidel </t>
  </si>
  <si>
    <t>-1418785910</t>
  </si>
  <si>
    <t>"3.NP" 14</t>
  </si>
  <si>
    <t>741 B</t>
  </si>
  <si>
    <t xml:space="preserve">D svítidlo LED stropní přisazené, difuzor mikroprismatický, rozměr 1248x355x62 mm, příkon 26,3W, IP20, 3638 lm -  specifikace dle knihy svítidel </t>
  </si>
  <si>
    <t>1918569211</t>
  </si>
  <si>
    <t>"3.NP" 8</t>
  </si>
  <si>
    <t>741 C</t>
  </si>
  <si>
    <t xml:space="preserve">D svítidlo LED stropní přisazené, difuzor mikroprismatický, rozměr 1248x239x62 mm, příkon 21,2W, IP20, 2777 lm - specifikace dle knihy svítidel </t>
  </si>
  <si>
    <t>-1869842461</t>
  </si>
  <si>
    <t>"3.NP" 6</t>
  </si>
  <si>
    <t>741 D</t>
  </si>
  <si>
    <t xml:space="preserve">D svítidlo LED stropní přisazené, difuzor mikroprismatický, rozměr 1548x355x62 mm, příkon 43,1W, IP20, 5636 lm -  specifikace dle knihy svítidel </t>
  </si>
  <si>
    <t>-2069715424</t>
  </si>
  <si>
    <t>"2.NP" 6</t>
  </si>
  <si>
    <t>"3.NP" 2</t>
  </si>
  <si>
    <t>741 E1</t>
  </si>
  <si>
    <t xml:space="preserve">D svítidlo LED stropní přisazené, difuzor opalizovaný, rozměr 1200x160x58 mm, příkon 26W, IP54, 3150 lm, senzor pohybu - specifikace dle knihy svítidel </t>
  </si>
  <si>
    <t>547939886</t>
  </si>
  <si>
    <t>"1.NP"4</t>
  </si>
  <si>
    <t>"3.NP" 5</t>
  </si>
  <si>
    <t>741 E2</t>
  </si>
  <si>
    <t xml:space="preserve">D svítidlo LED stropní přisazené, difuzor opalizovaný, rozměr 1200x160x58 mm, příkon 31W, IP54, 3700 lm, senzor pohybu - specifikace dle knihy svítidel </t>
  </si>
  <si>
    <t>1962331260</t>
  </si>
  <si>
    <t>"2.NP"11</t>
  </si>
  <si>
    <t>741 E3</t>
  </si>
  <si>
    <t xml:space="preserve">D svítidlo LED stropní přisazené, difuzor opalizovaný, rozměr 1200x160x58 mm, příkon 39W, IP54, 4600 lm, senzor pohybu - specifikace dle knihy svítidel </t>
  </si>
  <si>
    <t>-819915448</t>
  </si>
  <si>
    <t>"2.NP"2</t>
  </si>
  <si>
    <t>741 F</t>
  </si>
  <si>
    <t xml:space="preserve">D svítidlo LED stropní přisazené, difuzor opalizovaný vně- uvnitř prismatický, rozměr 1680x61x50 mm, příkon 47W, IP66, 6700 lm - specifikace dle knihy svítidel </t>
  </si>
  <si>
    <t>1707974102</t>
  </si>
  <si>
    <t>"2.NP"1</t>
  </si>
  <si>
    <t>741 G</t>
  </si>
  <si>
    <t xml:space="preserve">D svítidlo LED stropní přisazené, difuzor opalizovaný vně- uvnitř prismatický, rozměr 1369x61x50 mm, příkon 37W, IP66, 4600 lm - specifikace dle knihy svítidel </t>
  </si>
  <si>
    <t>-1154726961</t>
  </si>
  <si>
    <t>"1.NP" 4</t>
  </si>
  <si>
    <t>741 H1</t>
  </si>
  <si>
    <t xml:space="preserve">D svítidlo LED stropní přisazené, difuzor opalizovaný, rozměr 1200x160x58 mm, příkon 25W, IP54, 3100 lm,  senzor pohybu- specifikace dle knihy svítidel </t>
  </si>
  <si>
    <t>-1733217114</t>
  </si>
  <si>
    <t>"1.NP"2</t>
  </si>
  <si>
    <t>741 H2</t>
  </si>
  <si>
    <t xml:space="preserve">D svítidlo LED stropní přisazené, difuzor opalizovaný, rozměr 1200x160x58 mm, příkon 34W, IP54, 4150 lm, senzor pohybu - specifikace dle knihy svítidel </t>
  </si>
  <si>
    <t>597206569</t>
  </si>
  <si>
    <t>"2NP"2</t>
  </si>
  <si>
    <t>741 H3</t>
  </si>
  <si>
    <t xml:space="preserve">D svítidlo LED stropní přisazené, difuzor opalizovaný, rozměr 1200x160x58 mm, příkon 39W, IP54, 4750 lm, senzor pohybu - specifikace dle knihy svítidel </t>
  </si>
  <si>
    <t>2016252385</t>
  </si>
  <si>
    <t>741 I</t>
  </si>
  <si>
    <t xml:space="preserve">D svítidlo LED stropní přisazené, difuzor mikroprismatický, rozměr 1248x355x62 mm, příkon 31,8W, IP20, 4296 lm- specifikace dle knihy svítidel </t>
  </si>
  <si>
    <t>2132762613</t>
  </si>
  <si>
    <t>"1.NP"8</t>
  </si>
  <si>
    <t>"2.NP"50</t>
  </si>
  <si>
    <t>741 J</t>
  </si>
  <si>
    <t xml:space="preserve">D svítidlo LED stropní přisazené, difuzor mikroprismatický, rozměr 1548x355x62 mm, příkon 43,1W, IP20, 6071 lm- specifikace dle knihy svítidel </t>
  </si>
  <si>
    <t>-1077797151</t>
  </si>
  <si>
    <t>"2.NP"4</t>
  </si>
  <si>
    <t>741 K1</t>
  </si>
  <si>
    <t xml:space="preserve">D svítidlo LED stropní přisazené, difuzor opalizovaný, rozměr 1500x160x58 mm, příkon 43W, IP54, 5500 lm, senzor pohybu -  specifikace dle knihy svítidel </t>
  </si>
  <si>
    <t>1638906521</t>
  </si>
  <si>
    <t>741 K2</t>
  </si>
  <si>
    <t xml:space="preserve">D svítidlo LED stropní přisazené, difuzor opalizovaný, rozměr 1500x160x58 mm, příkon 52W, IP54, 6300 lm, senzor pohybu -  specifikace dle knihy svítidel </t>
  </si>
  <si>
    <t>1489840237</t>
  </si>
  <si>
    <t>741 M1</t>
  </si>
  <si>
    <t xml:space="preserve">D svítidlo LED stropní přisazené, difuzor opalizovaný vně - uvnitř prismatický, rozměr 1669x61x50 mm, příkon  33W, IP66, 4700 lm  -  specifikace dle knihy svítidel </t>
  </si>
  <si>
    <t>-1748738438</t>
  </si>
  <si>
    <t>741 M2</t>
  </si>
  <si>
    <t xml:space="preserve">D svítidlo LED stropní přisazené, difuzor opalizovaný vně- uvnitř prismatický, rozměr 1669x61x50 mm, příkon  54W, IP66, 6800 lm  -  specifikace dle knihy svítidel </t>
  </si>
  <si>
    <t>-1157150061</t>
  </si>
  <si>
    <t>"1.NP"29</t>
  </si>
  <si>
    <t>741 N</t>
  </si>
  <si>
    <t xml:space="preserve">D svítidlo LED stropní přisazené, difuzor opalizovaný, rozměr 1200x160x58 mm, příkon 26W, IP54, 3300 lm, senzor pohybu - specifikace dle knihy svítidel </t>
  </si>
  <si>
    <t>1098295791</t>
  </si>
  <si>
    <t>741 O</t>
  </si>
  <si>
    <t xml:space="preserve">D svítidlo LED stropní přisazené, difuzor opalizovaný, rozměr 600x160x58 mm, příkon 13W, IP54, 1550 lm, senzor pohybu - specifikace dle knihy svítidel </t>
  </si>
  <si>
    <t>1123008123</t>
  </si>
  <si>
    <t>741 L</t>
  </si>
  <si>
    <t xml:space="preserve">D svítidlo LED stropní zavěšené, difuzor opalizovaný s prizmatickým  povrchem , rozměr 1155x145x570 mm, příkon 20W, IP44, 2370 lm - specifikace dle knihy svítidel </t>
  </si>
  <si>
    <t>900039346</t>
  </si>
  <si>
    <t>SV 015</t>
  </si>
  <si>
    <t>Drobný úložný a montážní materiál (PVC příchytky, hmoždinky, vruty, stahovací pásky atd.)</t>
  </si>
  <si>
    <t>-1176527330</t>
  </si>
  <si>
    <t>OS05</t>
  </si>
  <si>
    <t>Stavební přípomoce</t>
  </si>
  <si>
    <t>1198377890</t>
  </si>
  <si>
    <t>OS07</t>
  </si>
  <si>
    <t xml:space="preserve">Stavební úpravy po dokončení instalace svítidel (začištění interiéru, případná výmalba ) </t>
  </si>
  <si>
    <t>1602039937</t>
  </si>
  <si>
    <t>04 - Vedlejší a ostatní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</si>
  <si>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</si>
  <si>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</si>
  <si>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</si>
  <si>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</si>
  <si>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</si>
  <si>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</si>
  <si>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VRN7 - Provozní vlivy</t>
  </si>
  <si>
    <t xml:space="preserve">    0 - Ostatní</t>
  </si>
  <si>
    <t>VRN</t>
  </si>
  <si>
    <t>Vedlejší rozpočtové náklady</t>
  </si>
  <si>
    <t>013254000</t>
  </si>
  <si>
    <t>Dokumentace skutečného provedení stavby</t>
  </si>
  <si>
    <t>Kč</t>
  </si>
  <si>
    <t>1024</t>
  </si>
  <si>
    <t>1582386091</t>
  </si>
  <si>
    <t>https://podminky.urs.cz/item/CS_URS_2024_01/013254000</t>
  </si>
  <si>
    <t>013294000</t>
  </si>
  <si>
    <t>Ostatní dokumentace</t>
  </si>
  <si>
    <t>1415125974</t>
  </si>
  <si>
    <t>https://podminky.urs.cz/item/CS_URS_2024_01/013294000</t>
  </si>
  <si>
    <t>"Zpracování dílenských dokumentací při realizaci stavby" 1</t>
  </si>
  <si>
    <t>VRN1</t>
  </si>
  <si>
    <t>Průzkumné, geodetické a projektové práce</t>
  </si>
  <si>
    <t>VRN2</t>
  </si>
  <si>
    <t>Příprava staveniště</t>
  </si>
  <si>
    <t>R-04</t>
  </si>
  <si>
    <t>Stěhovací práce spojené se stavební činností (odstavování, přistavování, přemísťování nábytku,půdní prostory, apod...)</t>
  </si>
  <si>
    <t>-2147274564</t>
  </si>
  <si>
    <t>VRN3</t>
  </si>
  <si>
    <t>Zařízení staveniště</t>
  </si>
  <si>
    <t>030001000</t>
  </si>
  <si>
    <t>-1816448263</t>
  </si>
  <si>
    <t>https://podminky.urs.cz/item/CS_URS_2024_01/030001000</t>
  </si>
  <si>
    <t>032803000</t>
  </si>
  <si>
    <t>Ostatní vybavení staveniště- mobilní WC</t>
  </si>
  <si>
    <t>1479720850</t>
  </si>
  <si>
    <t>https://podminky.urs.cz/item/CS_URS_2024_01/032803000</t>
  </si>
  <si>
    <t>032903000</t>
  </si>
  <si>
    <t>Náklady na provoz a údržbu vybavení staveniště</t>
  </si>
  <si>
    <t>-2011743896</t>
  </si>
  <si>
    <t>https://podminky.urs.cz/item/CS_URS_2024_01/032903000</t>
  </si>
  <si>
    <t>033002000</t>
  </si>
  <si>
    <t>Připojení staveniště na inženýrské sítě</t>
  </si>
  <si>
    <t>1597193707</t>
  </si>
  <si>
    <t>https://podminky.urs.cz/item/CS_URS_2024_01/033002000</t>
  </si>
  <si>
    <t>034002000</t>
  </si>
  <si>
    <t>Zabezpečení staveniště</t>
  </si>
  <si>
    <t>1312407308</t>
  </si>
  <si>
    <t>https://podminky.urs.cz/item/CS_URS_2024_01/034002000</t>
  </si>
  <si>
    <t>034503000</t>
  </si>
  <si>
    <t>Informační tabule na staveništi</t>
  </si>
  <si>
    <t>-1878660543</t>
  </si>
  <si>
    <t>https://podminky.urs.cz/item/CS_URS_2024_01/034503000</t>
  </si>
  <si>
    <t>039002000</t>
  </si>
  <si>
    <t>Zrušení zařízení staveniště</t>
  </si>
  <si>
    <t>-1852373320</t>
  </si>
  <si>
    <t>https://podminky.urs.cz/item/CS_URS_2024_01/039002000</t>
  </si>
  <si>
    <t>VRN4</t>
  </si>
  <si>
    <t>Inženýrská činnost</t>
  </si>
  <si>
    <t>043002000</t>
  </si>
  <si>
    <t>Zkoušky a ostatní měření</t>
  </si>
  <si>
    <t>-559608149</t>
  </si>
  <si>
    <t>https://podminky.urs.cz/item/CS_URS_2024_01/043002000</t>
  </si>
  <si>
    <t>045002000</t>
  </si>
  <si>
    <t>Kompletační a koordinační činnost</t>
  </si>
  <si>
    <t>392345681</t>
  </si>
  <si>
    <t>https://podminky.urs.cz/item/CS_URS_2024_01/045002000</t>
  </si>
  <si>
    <t>VRN5</t>
  </si>
  <si>
    <t>Finanční náklady</t>
  </si>
  <si>
    <t>051002000</t>
  </si>
  <si>
    <t>Pojistné</t>
  </si>
  <si>
    <t>254451622</t>
  </si>
  <si>
    <t>https://podminky.urs.cz/item/CS_URS_2024_01/051002000</t>
  </si>
  <si>
    <t>VRN7</t>
  </si>
  <si>
    <t>Provozní vlivy</t>
  </si>
  <si>
    <t>072002000</t>
  </si>
  <si>
    <t>Silniční provoz</t>
  </si>
  <si>
    <t>-1599047536</t>
  </si>
  <si>
    <t>https://podminky.urs.cz/item/CS_URS_2024_01/072002000</t>
  </si>
  <si>
    <t>Ostatní</t>
  </si>
  <si>
    <t>R-01</t>
  </si>
  <si>
    <t>Zábor pozemků, kompletní vyřízení včetně místních a obecních poplatků</t>
  </si>
  <si>
    <t>262144</t>
  </si>
  <si>
    <t>1851292333</t>
  </si>
  <si>
    <t>R-02</t>
  </si>
  <si>
    <t>Oplocení části veřejných komunikací - oplocení výšky 2 m s dotykovou lištou pro nevidomé délky cca 77 m dle specifikace</t>
  </si>
  <si>
    <t>-1337286288</t>
  </si>
  <si>
    <t>R-03</t>
  </si>
  <si>
    <t>Každodenní úklid veřejných komunikací znečištěných stavebním provozem</t>
  </si>
  <si>
    <t>den</t>
  </si>
  <si>
    <t>-2098434960</t>
  </si>
  <si>
    <t>SEZNAM FIGUR</t>
  </si>
  <si>
    <t>Výměra</t>
  </si>
  <si>
    <t>Použití figury:</t>
  </si>
  <si>
    <t>Montáž lešení řadového trubkového lehkého s podlahami zatížení do 200 kg/m2 š od 1,2 do 1,5 m v přes 10 do 25 m</t>
  </si>
  <si>
    <t>Příplatek k lešení řadovému trubkovému lehkému s podlahami do 200 kg/m2 š od 1,2 do 1,5 m v přes 10 do 25 m za každý den použití</t>
  </si>
  <si>
    <t>Demontáž lešení řadového trubkového lehkého s podlahami zatížení do 200 kg/m2 š od 1,2 do 1,5 m v přes 10 do 25 m</t>
  </si>
  <si>
    <t>Montáž ochranné sítě z textilie z umělých vláken</t>
  </si>
  <si>
    <t>Příplatek k ochranné síti za každý den použití</t>
  </si>
  <si>
    <t>Demontáž ochranné sítě z textilie z umělých vláken</t>
  </si>
  <si>
    <t>Dovoz a odvoz lešení řadového do 10 km včetně naložení a složení</t>
  </si>
  <si>
    <t>Příplatek k ceně dovozu a odvozu lešení řadového ZKD 10 km přes 10 km</t>
  </si>
  <si>
    <t>Montáž kontaktního zateplení vnějších stěn lepením a mechanickým kotvením TI z minerální vlny s podélnou orientací do zdiva a betonu tl přes 120 do 160 mm</t>
  </si>
  <si>
    <t>Penetrační nátěr vnějších stěn nanášený strojně</t>
  </si>
  <si>
    <t>Příplatek k cenám kontaktního zateplení vnějších stěn za zápustnou montáž a použití tepelněizolačních zátek z minerální vlny</t>
  </si>
  <si>
    <t>Příplatek k cenám kontaktního zateplení vnějších stěn za použití disperzní (organické) armovací hmoty stěrkování</t>
  </si>
  <si>
    <t>Montáž kontaktního zateplení vnějších stěn lepením a mechanickým kotvením TI z minerální vlny s podélnou orientací do zdiva a betonu tl přes 40 do 80 mm</t>
  </si>
  <si>
    <t>Sklovláknité pletivo vnějších stěn vtlačené do tmelu</t>
  </si>
  <si>
    <t>Tenkovrstvá silikátová zatíraná omítka zrnitost 2,0 mm vnějších stěn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</si>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</sst>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40239212" TargetMode="External" /><Relationship Id="rId2" Type="http://schemas.openxmlformats.org/officeDocument/2006/relationships/hyperlink" Target="https://podminky.urs.cz/item/CS_URS_2024_01/612131121" TargetMode="External" /><Relationship Id="rId3" Type="http://schemas.openxmlformats.org/officeDocument/2006/relationships/hyperlink" Target="https://podminky.urs.cz/item/CS_URS_2024_01/612142001" TargetMode="External" /><Relationship Id="rId4" Type="http://schemas.openxmlformats.org/officeDocument/2006/relationships/hyperlink" Target="https://podminky.urs.cz/item/CS_URS_2024_01/612321111" TargetMode="External" /><Relationship Id="rId5" Type="http://schemas.openxmlformats.org/officeDocument/2006/relationships/hyperlink" Target="https://podminky.urs.cz/item/CS_URS_2024_01/612135001" TargetMode="External" /><Relationship Id="rId6" Type="http://schemas.openxmlformats.org/officeDocument/2006/relationships/hyperlink" Target="https://podminky.urs.cz/item/CS_URS_2024_01/612135091" TargetMode="External" /><Relationship Id="rId7" Type="http://schemas.openxmlformats.org/officeDocument/2006/relationships/hyperlink" Target="https://podminky.urs.cz/item/CS_URS_2024_01/612325301" TargetMode="External" /><Relationship Id="rId8" Type="http://schemas.openxmlformats.org/officeDocument/2006/relationships/hyperlink" Target="https://podminky.urs.cz/item/CS_URS_2024_01/612325412" TargetMode="External" /><Relationship Id="rId9" Type="http://schemas.openxmlformats.org/officeDocument/2006/relationships/hyperlink" Target="https://podminky.urs.cz/item/CS_URS_2024_01/619995001" TargetMode="External" /><Relationship Id="rId10" Type="http://schemas.openxmlformats.org/officeDocument/2006/relationships/hyperlink" Target="https://podminky.urs.cz/item/CS_URS_2024_01/622131321" TargetMode="External" /><Relationship Id="rId11" Type="http://schemas.openxmlformats.org/officeDocument/2006/relationships/hyperlink" Target="https://podminky.urs.cz/item/CS_URS_2024_01/622142001" TargetMode="External" /><Relationship Id="rId12" Type="http://schemas.openxmlformats.org/officeDocument/2006/relationships/hyperlink" Target="https://podminky.urs.cz/item/CS_URS_2024_01/622521022" TargetMode="External" /><Relationship Id="rId13" Type="http://schemas.openxmlformats.org/officeDocument/2006/relationships/hyperlink" Target="https://podminky.urs.cz/item/CS_URS_2024_01/622212051" TargetMode="External" /><Relationship Id="rId14" Type="http://schemas.openxmlformats.org/officeDocument/2006/relationships/hyperlink" Target="https://podminky.urs.cz/item/CS_URS_2024_01/622221011" TargetMode="External" /><Relationship Id="rId15" Type="http://schemas.openxmlformats.org/officeDocument/2006/relationships/hyperlink" Target="https://podminky.urs.cz/item/CS_URS_2024_01/622221031" TargetMode="External" /><Relationship Id="rId16" Type="http://schemas.openxmlformats.org/officeDocument/2006/relationships/hyperlink" Target="https://podminky.urs.cz/item/CS_URS_2024_01/622251105" TargetMode="External" /><Relationship Id="rId17" Type="http://schemas.openxmlformats.org/officeDocument/2006/relationships/hyperlink" Target="https://podminky.urs.cz/item/CS_URS_2024_01/622251201" TargetMode="External" /><Relationship Id="rId18" Type="http://schemas.openxmlformats.org/officeDocument/2006/relationships/hyperlink" Target="https://podminky.urs.cz/item/CS_URS_2024_01/622143004" TargetMode="External" /><Relationship Id="rId19" Type="http://schemas.openxmlformats.org/officeDocument/2006/relationships/hyperlink" Target="https://podminky.urs.cz/item/CS_URS_2024_01/622252001" TargetMode="External" /><Relationship Id="rId20" Type="http://schemas.openxmlformats.org/officeDocument/2006/relationships/hyperlink" Target="https://podminky.urs.cz/item/CS_URS_2024_01/622252002" TargetMode="External" /><Relationship Id="rId21" Type="http://schemas.openxmlformats.org/officeDocument/2006/relationships/hyperlink" Target="https://podminky.urs.cz/item/CS_URS_2024_01/767627306" TargetMode="External" /><Relationship Id="rId22" Type="http://schemas.openxmlformats.org/officeDocument/2006/relationships/hyperlink" Target="https://podminky.urs.cz/item/CS_URS_2024_01/767627307" TargetMode="External" /><Relationship Id="rId23" Type="http://schemas.openxmlformats.org/officeDocument/2006/relationships/hyperlink" Target="https://podminky.urs.cz/item/CS_URS_2024_01/629135101" TargetMode="External" /><Relationship Id="rId24" Type="http://schemas.openxmlformats.org/officeDocument/2006/relationships/hyperlink" Target="https://podminky.urs.cz/item/CS_URS_2024_01/629135102" TargetMode="External" /><Relationship Id="rId25" Type="http://schemas.openxmlformats.org/officeDocument/2006/relationships/hyperlink" Target="https://podminky.urs.cz/item/CS_URS_2024_01/629991011" TargetMode="External" /><Relationship Id="rId26" Type="http://schemas.openxmlformats.org/officeDocument/2006/relationships/hyperlink" Target="https://podminky.urs.cz/item/CS_URS_2024_01/629995101" TargetMode="External" /><Relationship Id="rId27" Type="http://schemas.openxmlformats.org/officeDocument/2006/relationships/hyperlink" Target="https://podminky.urs.cz/item/CS_URS_2024_01/629995213" TargetMode="External" /><Relationship Id="rId28" Type="http://schemas.openxmlformats.org/officeDocument/2006/relationships/hyperlink" Target="https://podminky.urs.cz/item/CS_URS_2024_01/941111132" TargetMode="External" /><Relationship Id="rId29" Type="http://schemas.openxmlformats.org/officeDocument/2006/relationships/hyperlink" Target="https://podminky.urs.cz/item/CS_URS_2024_01/941111232" TargetMode="External" /><Relationship Id="rId30" Type="http://schemas.openxmlformats.org/officeDocument/2006/relationships/hyperlink" Target="https://podminky.urs.cz/item/CS_URS_2024_01/941111832" TargetMode="External" /><Relationship Id="rId31" Type="http://schemas.openxmlformats.org/officeDocument/2006/relationships/hyperlink" Target="https://podminky.urs.cz/item/CS_URS_2024_01/944511111" TargetMode="External" /><Relationship Id="rId32" Type="http://schemas.openxmlformats.org/officeDocument/2006/relationships/hyperlink" Target="https://podminky.urs.cz/item/CS_URS_2024_01/944511211" TargetMode="External" /><Relationship Id="rId33" Type="http://schemas.openxmlformats.org/officeDocument/2006/relationships/hyperlink" Target="https://podminky.urs.cz/item/CS_URS_2024_01/944511811" TargetMode="External" /><Relationship Id="rId34" Type="http://schemas.openxmlformats.org/officeDocument/2006/relationships/hyperlink" Target="https://podminky.urs.cz/item/CS_URS_2024_01/944611111" TargetMode="External" /><Relationship Id="rId35" Type="http://schemas.openxmlformats.org/officeDocument/2006/relationships/hyperlink" Target="https://podminky.urs.cz/item/CS_URS_2024_01/944611211" TargetMode="External" /><Relationship Id="rId36" Type="http://schemas.openxmlformats.org/officeDocument/2006/relationships/hyperlink" Target="https://podminky.urs.cz/item/CS_URS_2024_01/944611811" TargetMode="External" /><Relationship Id="rId37" Type="http://schemas.openxmlformats.org/officeDocument/2006/relationships/hyperlink" Target="https://podminky.urs.cz/item/CS_URS_2024_01/993111111" TargetMode="External" /><Relationship Id="rId38" Type="http://schemas.openxmlformats.org/officeDocument/2006/relationships/hyperlink" Target="https://podminky.urs.cz/item/CS_URS_2024_01/993111119" TargetMode="External" /><Relationship Id="rId39" Type="http://schemas.openxmlformats.org/officeDocument/2006/relationships/hyperlink" Target="https://podminky.urs.cz/item/CS_URS_2024_01/949101111" TargetMode="External" /><Relationship Id="rId40" Type="http://schemas.openxmlformats.org/officeDocument/2006/relationships/hyperlink" Target="https://podminky.urs.cz/item/CS_URS_2024_01/952901111" TargetMode="External" /><Relationship Id="rId41" Type="http://schemas.openxmlformats.org/officeDocument/2006/relationships/hyperlink" Target="https://podminky.urs.cz/item/CS_URS_2024_01/962081141" TargetMode="External" /><Relationship Id="rId42" Type="http://schemas.openxmlformats.org/officeDocument/2006/relationships/hyperlink" Target="https://podminky.urs.cz/item/CS_URS_2024_01/978059541" TargetMode="External" /><Relationship Id="rId43" Type="http://schemas.openxmlformats.org/officeDocument/2006/relationships/hyperlink" Target="https://podminky.urs.cz/item/CS_URS_2024_01/968062355" TargetMode="External" /><Relationship Id="rId44" Type="http://schemas.openxmlformats.org/officeDocument/2006/relationships/hyperlink" Target="https://podminky.urs.cz/item/CS_URS_2024_01/968062356" TargetMode="External" /><Relationship Id="rId45" Type="http://schemas.openxmlformats.org/officeDocument/2006/relationships/hyperlink" Target="https://podminky.urs.cz/item/CS_URS_2024_01/968062357" TargetMode="External" /><Relationship Id="rId46" Type="http://schemas.openxmlformats.org/officeDocument/2006/relationships/hyperlink" Target="https://podminky.urs.cz/item/CS_URS_2024_01/968072456" TargetMode="External" /><Relationship Id="rId47" Type="http://schemas.openxmlformats.org/officeDocument/2006/relationships/hyperlink" Target="https://podminky.urs.cz/item/CS_URS_2024_01/968062456" TargetMode="External" /><Relationship Id="rId48" Type="http://schemas.openxmlformats.org/officeDocument/2006/relationships/hyperlink" Target="https://podminky.urs.cz/item/CS_URS_2024_01/968082016" TargetMode="External" /><Relationship Id="rId49" Type="http://schemas.openxmlformats.org/officeDocument/2006/relationships/hyperlink" Target="https://podminky.urs.cz/item/CS_URS_2024_01/968082022" TargetMode="External" /><Relationship Id="rId50" Type="http://schemas.openxmlformats.org/officeDocument/2006/relationships/hyperlink" Target="https://podminky.urs.cz/item/CS_URS_2024_01/997013213" TargetMode="External" /><Relationship Id="rId51" Type="http://schemas.openxmlformats.org/officeDocument/2006/relationships/hyperlink" Target="https://podminky.urs.cz/item/CS_URS_2024_01/997013312" TargetMode="External" /><Relationship Id="rId52" Type="http://schemas.openxmlformats.org/officeDocument/2006/relationships/hyperlink" Target="https://podminky.urs.cz/item/CS_URS_2024_01/997013322" TargetMode="External" /><Relationship Id="rId53" Type="http://schemas.openxmlformats.org/officeDocument/2006/relationships/hyperlink" Target="https://podminky.urs.cz/item/CS_URS_2024_01/997013501" TargetMode="External" /><Relationship Id="rId54" Type="http://schemas.openxmlformats.org/officeDocument/2006/relationships/hyperlink" Target="https://podminky.urs.cz/item/CS_URS_2024_01/997013509" TargetMode="External" /><Relationship Id="rId55" Type="http://schemas.openxmlformats.org/officeDocument/2006/relationships/hyperlink" Target="https://podminky.urs.cz/item/CS_URS_2024_01/997013631" TargetMode="External" /><Relationship Id="rId56" Type="http://schemas.openxmlformats.org/officeDocument/2006/relationships/hyperlink" Target="https://podminky.urs.cz/item/CS_URS_2024_01/997013804" TargetMode="External" /><Relationship Id="rId57" Type="http://schemas.openxmlformats.org/officeDocument/2006/relationships/hyperlink" Target="https://podminky.urs.cz/item/CS_URS_2024_01/997013811" TargetMode="External" /><Relationship Id="rId58" Type="http://schemas.openxmlformats.org/officeDocument/2006/relationships/hyperlink" Target="https://podminky.urs.cz/item/CS_URS_2024_01/997013813" TargetMode="External" /><Relationship Id="rId59" Type="http://schemas.openxmlformats.org/officeDocument/2006/relationships/hyperlink" Target="https://podminky.urs.cz/item/CS_URS_2024_01/997013841" TargetMode="External" /><Relationship Id="rId60" Type="http://schemas.openxmlformats.org/officeDocument/2006/relationships/hyperlink" Target="https://podminky.urs.cz/item/CS_URS_2024_01/998011003" TargetMode="External" /><Relationship Id="rId61" Type="http://schemas.openxmlformats.org/officeDocument/2006/relationships/hyperlink" Target="https://podminky.urs.cz/item/CS_URS_2024_01/713111111" TargetMode="External" /><Relationship Id="rId62" Type="http://schemas.openxmlformats.org/officeDocument/2006/relationships/hyperlink" Target="https://podminky.urs.cz/item/CS_URS_2024_01/713122111" TargetMode="External" /><Relationship Id="rId63" Type="http://schemas.openxmlformats.org/officeDocument/2006/relationships/hyperlink" Target="https://podminky.urs.cz/item/CS_URS_2024_01/713122125" TargetMode="External" /><Relationship Id="rId64" Type="http://schemas.openxmlformats.org/officeDocument/2006/relationships/hyperlink" Target="https://podminky.urs.cz/item/CS_URS_2024_01/713131111" TargetMode="External" /><Relationship Id="rId65" Type="http://schemas.openxmlformats.org/officeDocument/2006/relationships/hyperlink" Target="https://podminky.urs.cz/item/CS_URS_2024_01/998713103" TargetMode="External" /><Relationship Id="rId66" Type="http://schemas.openxmlformats.org/officeDocument/2006/relationships/hyperlink" Target="https://podminky.urs.cz/item/CS_URS_2024_01/761111791" TargetMode="External" /><Relationship Id="rId67" Type="http://schemas.openxmlformats.org/officeDocument/2006/relationships/hyperlink" Target="https://podminky.urs.cz/item/CS_URS_2024_01/998761103" TargetMode="External" /><Relationship Id="rId68" Type="http://schemas.openxmlformats.org/officeDocument/2006/relationships/hyperlink" Target="https://podminky.urs.cz/item/CS_URS_2024_01/762511246" TargetMode="External" /><Relationship Id="rId69" Type="http://schemas.openxmlformats.org/officeDocument/2006/relationships/hyperlink" Target="https://podminky.urs.cz/item/CS_URS_2024_01/762595001" TargetMode="External" /><Relationship Id="rId70" Type="http://schemas.openxmlformats.org/officeDocument/2006/relationships/hyperlink" Target="https://podminky.urs.cz/item/CS_URS_2024_01/998762103" TargetMode="External" /><Relationship Id="rId71" Type="http://schemas.openxmlformats.org/officeDocument/2006/relationships/hyperlink" Target="https://podminky.urs.cz/item/CS_URS_2024_01/764002851" TargetMode="External" /><Relationship Id="rId72" Type="http://schemas.openxmlformats.org/officeDocument/2006/relationships/hyperlink" Target="https://podminky.urs.cz/item/CS_URS_2024_01/764002861" TargetMode="External" /><Relationship Id="rId73" Type="http://schemas.openxmlformats.org/officeDocument/2006/relationships/hyperlink" Target="https://podminky.urs.cz/item/CS_URS_2024_01/764216646" TargetMode="External" /><Relationship Id="rId74" Type="http://schemas.openxmlformats.org/officeDocument/2006/relationships/hyperlink" Target="https://podminky.urs.cz/item/CS_URS_2024_01/998764103" TargetMode="External" /><Relationship Id="rId75" Type="http://schemas.openxmlformats.org/officeDocument/2006/relationships/hyperlink" Target="https://podminky.urs.cz/item/CS_URS_2024_01/766431821" TargetMode="External" /><Relationship Id="rId76" Type="http://schemas.openxmlformats.org/officeDocument/2006/relationships/hyperlink" Target="https://podminky.urs.cz/item/CS_URS_2024_01/766491851" TargetMode="External" /><Relationship Id="rId77" Type="http://schemas.openxmlformats.org/officeDocument/2006/relationships/hyperlink" Target="https://podminky.urs.cz/item/CS_URS_2024_01/766674811" TargetMode="External" /><Relationship Id="rId78" Type="http://schemas.openxmlformats.org/officeDocument/2006/relationships/hyperlink" Target="https://podminky.urs.cz/item/CS_URS_2024_01/766691812" TargetMode="External" /><Relationship Id="rId79" Type="http://schemas.openxmlformats.org/officeDocument/2006/relationships/hyperlink" Target="https://podminky.urs.cz/item/CS_URS_2024_01/766621211" TargetMode="External" /><Relationship Id="rId80" Type="http://schemas.openxmlformats.org/officeDocument/2006/relationships/hyperlink" Target="https://podminky.urs.cz/item/CS_URS_2024_01/766621212" TargetMode="External" /><Relationship Id="rId81" Type="http://schemas.openxmlformats.org/officeDocument/2006/relationships/hyperlink" Target="https://podminky.urs.cz/item/CS_URS_2024_01/766621213" TargetMode="External" /><Relationship Id="rId82" Type="http://schemas.openxmlformats.org/officeDocument/2006/relationships/hyperlink" Target="https://podminky.urs.cz/item/CS_URS_2024_01/766642163" TargetMode="External" /><Relationship Id="rId83" Type="http://schemas.openxmlformats.org/officeDocument/2006/relationships/hyperlink" Target="https://podminky.urs.cz/item/CS_URS_2024_01/766660411" TargetMode="External" /><Relationship Id="rId84" Type="http://schemas.openxmlformats.org/officeDocument/2006/relationships/hyperlink" Target="https://podminky.urs.cz/item/CS_URS_2024_01/766660461" TargetMode="External" /><Relationship Id="rId85" Type="http://schemas.openxmlformats.org/officeDocument/2006/relationships/hyperlink" Target="https://podminky.urs.cz/item/CS_URS_2024_01/766660451" TargetMode="External" /><Relationship Id="rId86" Type="http://schemas.openxmlformats.org/officeDocument/2006/relationships/hyperlink" Target="https://podminky.urs.cz/item/CS_URS_2024_01/766660021" TargetMode="External" /><Relationship Id="rId87" Type="http://schemas.openxmlformats.org/officeDocument/2006/relationships/hyperlink" Target="https://podminky.urs.cz/item/CS_URS_2024_01/766671001" TargetMode="External" /><Relationship Id="rId88" Type="http://schemas.openxmlformats.org/officeDocument/2006/relationships/hyperlink" Target="https://podminky.urs.cz/item/CS_URS_2024_01/766694126" TargetMode="External" /><Relationship Id="rId89" Type="http://schemas.openxmlformats.org/officeDocument/2006/relationships/hyperlink" Target="https://podminky.urs.cz/item/CS_URS_2024_01/766695213" TargetMode="External" /><Relationship Id="rId90" Type="http://schemas.openxmlformats.org/officeDocument/2006/relationships/hyperlink" Target="https://podminky.urs.cz/item/CS_URS_2024_01/766695233" TargetMode="External" /><Relationship Id="rId91" Type="http://schemas.openxmlformats.org/officeDocument/2006/relationships/hyperlink" Target="https://podminky.urs.cz/item/CS_URS_2024_01/998766103" TargetMode="External" /><Relationship Id="rId92" Type="http://schemas.openxmlformats.org/officeDocument/2006/relationships/hyperlink" Target="https://podminky.urs.cz/item/CS_URS_2024_01/782992911" TargetMode="External" /><Relationship Id="rId93" Type="http://schemas.openxmlformats.org/officeDocument/2006/relationships/hyperlink" Target="https://podminky.urs.cz/item/CS_URS_2024_01/782994913" TargetMode="External" /><Relationship Id="rId94" Type="http://schemas.openxmlformats.org/officeDocument/2006/relationships/hyperlink" Target="https://podminky.urs.cz/item/CS_URS_2024_01/782994922" TargetMode="External" /><Relationship Id="rId95" Type="http://schemas.openxmlformats.org/officeDocument/2006/relationships/hyperlink" Target="https://podminky.urs.cz/item/CS_URS_2024_01/783823143" TargetMode="External" /><Relationship Id="rId96" Type="http://schemas.openxmlformats.org/officeDocument/2006/relationships/hyperlink" Target="https://podminky.urs.cz/item/CS_URS_2024_01/783823163" TargetMode="External" /><Relationship Id="rId97" Type="http://schemas.openxmlformats.org/officeDocument/2006/relationships/hyperlink" Target="https://podminky.urs.cz/item/CS_URS_2024_01/783827143" TargetMode="External" /><Relationship Id="rId98" Type="http://schemas.openxmlformats.org/officeDocument/2006/relationships/hyperlink" Target="https://podminky.urs.cz/item/CS_URS_2024_01/783827203" TargetMode="External" /><Relationship Id="rId99" Type="http://schemas.openxmlformats.org/officeDocument/2006/relationships/hyperlink" Target="https://podminky.urs.cz/item/CS_URS_2024_01/784111001" TargetMode="External" /><Relationship Id="rId100" Type="http://schemas.openxmlformats.org/officeDocument/2006/relationships/hyperlink" Target="https://podminky.urs.cz/item/CS_URS_2024_01/784181121" TargetMode="External" /><Relationship Id="rId101" Type="http://schemas.openxmlformats.org/officeDocument/2006/relationships/hyperlink" Target="https://podminky.urs.cz/item/CS_URS_2024_01/784211101" TargetMode="External" /><Relationship Id="rId102" Type="http://schemas.openxmlformats.org/officeDocument/2006/relationships/hyperlink" Target="https://podminky.urs.cz/item/CS_URS_2024_01/784171101" TargetMode="External" /><Relationship Id="rId103" Type="http://schemas.openxmlformats.org/officeDocument/2006/relationships/hyperlink" Target="https://podminky.urs.cz/item/CS_URS_2024_01/784171111" TargetMode="External" /><Relationship Id="rId104" Type="http://schemas.openxmlformats.org/officeDocument/2006/relationships/hyperlink" Target="https://podminky.urs.cz/item/CS_URS_2024_01/784171121" TargetMode="External" /><Relationship Id="rId105" Type="http://schemas.openxmlformats.org/officeDocument/2006/relationships/hyperlink" Target="https://podminky.urs.cz/item/CS_URS_2024_01/784191003" TargetMode="External" /><Relationship Id="rId106" Type="http://schemas.openxmlformats.org/officeDocument/2006/relationships/hyperlink" Target="https://podminky.urs.cz/item/CS_URS_2024_01/784191005" TargetMode="External" /><Relationship Id="rId107" Type="http://schemas.openxmlformats.org/officeDocument/2006/relationships/hyperlink" Target="https://podminky.urs.cz/item/CS_URS_2024_01/784191007" TargetMode="External" /><Relationship Id="rId10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1" TargetMode="External" /><Relationship Id="rId2" Type="http://schemas.openxmlformats.org/officeDocument/2006/relationships/hyperlink" Target="https://podminky.urs.cz/item/CS_URS_2024_01/113107124" TargetMode="External" /><Relationship Id="rId3" Type="http://schemas.openxmlformats.org/officeDocument/2006/relationships/hyperlink" Target="https://podminky.urs.cz/item/CS_URS_2024_01/319202115" TargetMode="External" /><Relationship Id="rId4" Type="http://schemas.openxmlformats.org/officeDocument/2006/relationships/hyperlink" Target="https://podminky.urs.cz/item/CS_URS_2024_01/451577777" TargetMode="External" /><Relationship Id="rId5" Type="http://schemas.openxmlformats.org/officeDocument/2006/relationships/hyperlink" Target="https://podminky.urs.cz/item/CS_URS_2024_01/564750001" TargetMode="External" /><Relationship Id="rId6" Type="http://schemas.openxmlformats.org/officeDocument/2006/relationships/hyperlink" Target="https://podminky.urs.cz/item/CS_URS_2024_01/564861011" TargetMode="External" /><Relationship Id="rId7" Type="http://schemas.openxmlformats.org/officeDocument/2006/relationships/hyperlink" Target="https://podminky.urs.cz/item/CS_URS_2024_01/596211120" TargetMode="External" /><Relationship Id="rId8" Type="http://schemas.openxmlformats.org/officeDocument/2006/relationships/hyperlink" Target="https://podminky.urs.cz/item/CS_URS_2024_01/596211125" TargetMode="External" /><Relationship Id="rId9" Type="http://schemas.openxmlformats.org/officeDocument/2006/relationships/hyperlink" Target="https://podminky.urs.cz/item/CS_URS_2024_01/979054441" TargetMode="External" /><Relationship Id="rId10" Type="http://schemas.openxmlformats.org/officeDocument/2006/relationships/hyperlink" Target="https://podminky.urs.cz/item/CS_URS_2024_01/765192001" TargetMode="External" /><Relationship Id="rId11" Type="http://schemas.openxmlformats.org/officeDocument/2006/relationships/hyperlink" Target="https://podminky.urs.cz/item/CS_URS_2024_01/952901111" TargetMode="External" /><Relationship Id="rId12" Type="http://schemas.openxmlformats.org/officeDocument/2006/relationships/hyperlink" Target="https://podminky.urs.cz/item/CS_URS_2024_01/997013213" TargetMode="External" /><Relationship Id="rId13" Type="http://schemas.openxmlformats.org/officeDocument/2006/relationships/hyperlink" Target="https://podminky.urs.cz/item/CS_URS_2024_01/997013501" TargetMode="External" /><Relationship Id="rId14" Type="http://schemas.openxmlformats.org/officeDocument/2006/relationships/hyperlink" Target="https://podminky.urs.cz/item/CS_URS_2024_01/997013509" TargetMode="External" /><Relationship Id="rId15" Type="http://schemas.openxmlformats.org/officeDocument/2006/relationships/hyperlink" Target="https://podminky.urs.cz/item/CS_URS_2024_01/997013631" TargetMode="External" /><Relationship Id="rId16" Type="http://schemas.openxmlformats.org/officeDocument/2006/relationships/hyperlink" Target="https://podminky.urs.cz/item/CS_URS_2024_01/997013655" TargetMode="External" /><Relationship Id="rId17" Type="http://schemas.openxmlformats.org/officeDocument/2006/relationships/hyperlink" Target="https://podminky.urs.cz/item/CS_URS_2024_01/997013841" TargetMode="External" /><Relationship Id="rId18" Type="http://schemas.openxmlformats.org/officeDocument/2006/relationships/hyperlink" Target="https://podminky.urs.cz/item/CS_URS_2024_01/998011003" TargetMode="External" /><Relationship Id="rId19" Type="http://schemas.openxmlformats.org/officeDocument/2006/relationships/hyperlink" Target="https://podminky.urs.cz/item/CS_URS_2024_01/713191114" TargetMode="External" /><Relationship Id="rId20" Type="http://schemas.openxmlformats.org/officeDocument/2006/relationships/hyperlink" Target="https://podminky.urs.cz/item/CS_URS_2024_01/998713103" TargetMode="External" /><Relationship Id="rId21" Type="http://schemas.openxmlformats.org/officeDocument/2006/relationships/hyperlink" Target="https://podminky.urs.cz/item/CS_URS_2024_01/721249109" TargetMode="External" /><Relationship Id="rId22" Type="http://schemas.openxmlformats.org/officeDocument/2006/relationships/hyperlink" Target="https://podminky.urs.cz/item/CS_URS_2024_01/762083111" TargetMode="External" /><Relationship Id="rId23" Type="http://schemas.openxmlformats.org/officeDocument/2006/relationships/hyperlink" Target="https://podminky.urs.cz/item/CS_URS_2024_01/762341250" TargetMode="External" /><Relationship Id="rId24" Type="http://schemas.openxmlformats.org/officeDocument/2006/relationships/hyperlink" Target="https://podminky.urs.cz/item/CS_URS_2024_01/762342511" TargetMode="External" /><Relationship Id="rId25" Type="http://schemas.openxmlformats.org/officeDocument/2006/relationships/hyperlink" Target="https://podminky.urs.cz/item/CS_URS_2024_01/762395000" TargetMode="External" /><Relationship Id="rId26" Type="http://schemas.openxmlformats.org/officeDocument/2006/relationships/hyperlink" Target="https://podminky.urs.cz/item/CS_URS_2024_01/998762103" TargetMode="External" /><Relationship Id="rId27" Type="http://schemas.openxmlformats.org/officeDocument/2006/relationships/hyperlink" Target="https://podminky.urs.cz/item/CS_URS_2024_01/764001821" TargetMode="External" /><Relationship Id="rId28" Type="http://schemas.openxmlformats.org/officeDocument/2006/relationships/hyperlink" Target="https://podminky.urs.cz/item/CS_URS_2024_01/764001861" TargetMode="External" /><Relationship Id="rId29" Type="http://schemas.openxmlformats.org/officeDocument/2006/relationships/hyperlink" Target="https://podminky.urs.cz/item/CS_URS_2024_01/764001891" TargetMode="External" /><Relationship Id="rId30" Type="http://schemas.openxmlformats.org/officeDocument/2006/relationships/hyperlink" Target="https://podminky.urs.cz/item/CS_URS_2024_01/764002812" TargetMode="External" /><Relationship Id="rId31" Type="http://schemas.openxmlformats.org/officeDocument/2006/relationships/hyperlink" Target="https://podminky.urs.cz/item/CS_URS_2024_01/764002821" TargetMode="External" /><Relationship Id="rId32" Type="http://schemas.openxmlformats.org/officeDocument/2006/relationships/hyperlink" Target="https://podminky.urs.cz/item/CS_URS_2024_01/764002831" TargetMode="External" /><Relationship Id="rId33" Type="http://schemas.openxmlformats.org/officeDocument/2006/relationships/hyperlink" Target="https://podminky.urs.cz/item/CS_URS_2024_01/764004821" TargetMode="External" /><Relationship Id="rId34" Type="http://schemas.openxmlformats.org/officeDocument/2006/relationships/hyperlink" Target="https://podminky.urs.cz/item/CS_URS_2024_01/764004861" TargetMode="External" /><Relationship Id="rId35" Type="http://schemas.openxmlformats.org/officeDocument/2006/relationships/hyperlink" Target="https://podminky.urs.cz/item/CS_URS_2024_01/764021448" TargetMode="External" /><Relationship Id="rId36" Type="http://schemas.openxmlformats.org/officeDocument/2006/relationships/hyperlink" Target="https://podminky.urs.cz/item/CS_URS_2024_01/764002414" TargetMode="External" /><Relationship Id="rId37" Type="http://schemas.openxmlformats.org/officeDocument/2006/relationships/hyperlink" Target="https://podminky.urs.cz/item/CS_URS_2024_01/764101173" TargetMode="External" /><Relationship Id="rId38" Type="http://schemas.openxmlformats.org/officeDocument/2006/relationships/hyperlink" Target="https://podminky.urs.cz/item/CS_URS_2024_01/764221405" TargetMode="External" /><Relationship Id="rId39" Type="http://schemas.openxmlformats.org/officeDocument/2006/relationships/hyperlink" Target="https://podminky.urs.cz/item/CS_URS_2024_01/764221466" TargetMode="External" /><Relationship Id="rId40" Type="http://schemas.openxmlformats.org/officeDocument/2006/relationships/hyperlink" Target="https://podminky.urs.cz/item/CS_URS_2024_01/764222404" TargetMode="External" /><Relationship Id="rId41" Type="http://schemas.openxmlformats.org/officeDocument/2006/relationships/hyperlink" Target="https://podminky.urs.cz/item/CS_URS_2024_01/764222435" TargetMode="External" /><Relationship Id="rId42" Type="http://schemas.openxmlformats.org/officeDocument/2006/relationships/hyperlink" Target="https://podminky.urs.cz/item/CS_URS_2024_01/764223451" TargetMode="External" /><Relationship Id="rId43" Type="http://schemas.openxmlformats.org/officeDocument/2006/relationships/hyperlink" Target="https://podminky.urs.cz/item/CS_URS_2024_01/764223456" TargetMode="External" /><Relationship Id="rId44" Type="http://schemas.openxmlformats.org/officeDocument/2006/relationships/hyperlink" Target="https://podminky.urs.cz/item/CS_URS_2024_01/764513406" TargetMode="External" /><Relationship Id="rId45" Type="http://schemas.openxmlformats.org/officeDocument/2006/relationships/hyperlink" Target="https://podminky.urs.cz/item/CS_URS_2024_01/764518623" TargetMode="External" /><Relationship Id="rId46" Type="http://schemas.openxmlformats.org/officeDocument/2006/relationships/hyperlink" Target="https://podminky.urs.cz/item/CS_URS_2024_01/998764103" TargetMode="External" /><Relationship Id="rId47" Type="http://schemas.openxmlformats.org/officeDocument/2006/relationships/hyperlink" Target="https://podminky.urs.cz/item/CS_URS_2024_01/767851104" TargetMode="External" /><Relationship Id="rId48" Type="http://schemas.openxmlformats.org/officeDocument/2006/relationships/hyperlink" Target="https://podminky.urs.cz/item/CS_URS_2024_01/767851803" TargetMode="External" /><Relationship Id="rId49" Type="http://schemas.openxmlformats.org/officeDocument/2006/relationships/hyperlink" Target="https://podminky.urs.cz/item/CS_URS_2024_01/998767103" TargetMode="External" /><Relationship Id="rId5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371823" TargetMode="External" /><Relationship Id="rId2" Type="http://schemas.openxmlformats.org/officeDocument/2006/relationships/hyperlink" Target="https://podminky.urs.cz/item/CS_URS_2024_01/741372062" TargetMode="External" /><Relationship Id="rId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3254000" TargetMode="External" /><Relationship Id="rId2" Type="http://schemas.openxmlformats.org/officeDocument/2006/relationships/hyperlink" Target="https://podminky.urs.cz/item/CS_URS_2024_01/013294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32803000" TargetMode="External" /><Relationship Id="rId5" Type="http://schemas.openxmlformats.org/officeDocument/2006/relationships/hyperlink" Target="https://podminky.urs.cz/item/CS_URS_2024_01/032903000" TargetMode="External" /><Relationship Id="rId6" Type="http://schemas.openxmlformats.org/officeDocument/2006/relationships/hyperlink" Target="https://podminky.urs.cz/item/CS_URS_2024_01/033002000" TargetMode="External" /><Relationship Id="rId7" Type="http://schemas.openxmlformats.org/officeDocument/2006/relationships/hyperlink" Target="https://podminky.urs.cz/item/CS_URS_2024_01/034002000" TargetMode="External" /><Relationship Id="rId8" Type="http://schemas.openxmlformats.org/officeDocument/2006/relationships/hyperlink" Target="https://podminky.urs.cz/item/CS_URS_2024_01/034503000" TargetMode="External" /><Relationship Id="rId9" Type="http://schemas.openxmlformats.org/officeDocument/2006/relationships/hyperlink" Target="https://podminky.urs.cz/item/CS_URS_2024_01/039002000" TargetMode="External" /><Relationship Id="rId10" Type="http://schemas.openxmlformats.org/officeDocument/2006/relationships/hyperlink" Target="https://podminky.urs.cz/item/CS_URS_2024_01/043002000" TargetMode="External" /><Relationship Id="rId11" Type="http://schemas.openxmlformats.org/officeDocument/2006/relationships/hyperlink" Target="https://podminky.urs.cz/item/CS_URS_2024_01/045002000" TargetMode="External" /><Relationship Id="rId12" Type="http://schemas.openxmlformats.org/officeDocument/2006/relationships/hyperlink" Target="https://podminky.urs.cz/item/CS_URS_2024_01/051002000" TargetMode="External" /><Relationship Id="rId13" Type="http://schemas.openxmlformats.org/officeDocument/2006/relationships/hyperlink" Target="https://podminky.urs.cz/item/CS_URS_2024_01/072002000" TargetMode="External" /><Relationship Id="rId1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2024/05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Snížení energetické náročnosti DM a ŠJ ul. Denisova 212, Jičín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p.č.st.663,k.ú. Jičín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27. 3. 2024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Královehradecký kraj,Pivovarské náměstí 1245/2,HK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 xml:space="preserve">Projecticon s.r.o.,A.Kopeckého 151,Nový Hrádek 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ROUND(SUM(AS55:AS58),2)</f>
        <v>0</v>
      </c>
      <c r="AT54" s="109">
        <f>ROUND(SUM(AV54:AW54),2)</f>
        <v>0</v>
      </c>
      <c r="AU54" s="110">
        <f>ROUND(SUM(AU55:AU58),5)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ROUND(SUM(AZ55:AZ58),2)</f>
        <v>0</v>
      </c>
      <c r="BA54" s="109">
        <f>ROUND(SUM(BA55:BA58),2)</f>
        <v>0</v>
      </c>
      <c r="BB54" s="109">
        <f>ROUND(SUM(BB55:BB58),2)</f>
        <v>0</v>
      </c>
      <c r="BC54" s="109">
        <f>ROUND(SUM(BC55:BC58),2)</f>
        <v>0</v>
      </c>
      <c r="BD54" s="111">
        <f>ROUND(SUM(BD55:BD58),2)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'01 - Výměna výplní otvorů...'!J30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'01 - Výměna výplní otvorů...'!P94</f>
        <v>0</v>
      </c>
      <c r="AV55" s="123">
        <f>'01 - Výměna výplní otvorů...'!J33</f>
        <v>0</v>
      </c>
      <c r="AW55" s="123">
        <f>'01 - Výměna výplní otvorů...'!J34</f>
        <v>0</v>
      </c>
      <c r="AX55" s="123">
        <f>'01 - Výměna výplní otvorů...'!J35</f>
        <v>0</v>
      </c>
      <c r="AY55" s="123">
        <f>'01 - Výměna výplní otvorů...'!J36</f>
        <v>0</v>
      </c>
      <c r="AZ55" s="123">
        <f>'01 - Výměna výplní otvorů...'!F33</f>
        <v>0</v>
      </c>
      <c r="BA55" s="123">
        <f>'01 - Výměna výplní otvorů...'!F34</f>
        <v>0</v>
      </c>
      <c r="BB55" s="123">
        <f>'01 - Výměna výplní otvorů...'!F35</f>
        <v>0</v>
      </c>
      <c r="BC55" s="123">
        <f>'01 - Výměna výplní otvorů...'!F36</f>
        <v>0</v>
      </c>
      <c r="BD55" s="125">
        <f>'01 - Výměna výplní otvorů...'!F37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16.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'02 - Výměna střešní krytiny 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'02 - Výměna střešní krytiny '!P93</f>
        <v>0</v>
      </c>
      <c r="AV56" s="123">
        <f>'02 - Výměna střešní krytiny '!J33</f>
        <v>0</v>
      </c>
      <c r="AW56" s="123">
        <f>'02 - Výměna střešní krytiny '!J34</f>
        <v>0</v>
      </c>
      <c r="AX56" s="123">
        <f>'02 - Výměna střešní krytiny '!J35</f>
        <v>0</v>
      </c>
      <c r="AY56" s="123">
        <f>'02 - Výměna střešní krytiny '!J36</f>
        <v>0</v>
      </c>
      <c r="AZ56" s="123">
        <f>'02 - Výměna střešní krytiny '!F33</f>
        <v>0</v>
      </c>
      <c r="BA56" s="123">
        <f>'02 - Výměna střešní krytiny '!F34</f>
        <v>0</v>
      </c>
      <c r="BB56" s="123">
        <f>'02 - Výměna střešní krytiny '!F35</f>
        <v>0</v>
      </c>
      <c r="BC56" s="123">
        <f>'02 - Výměna střešní krytiny '!F36</f>
        <v>0</v>
      </c>
      <c r="BD56" s="125">
        <f>'02 - Výměna střešní krytiny 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16.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'03 - Osvětlení - výměna v...'!J30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'03 - Osvětlení - výměna v...'!P81</f>
        <v>0</v>
      </c>
      <c r="AV57" s="123">
        <f>'03 - Osvětlení - výměna v...'!J33</f>
        <v>0</v>
      </c>
      <c r="AW57" s="123">
        <f>'03 - Osvětlení - výměna v...'!J34</f>
        <v>0</v>
      </c>
      <c r="AX57" s="123">
        <f>'03 - Osvětlení - výměna v...'!J35</f>
        <v>0</v>
      </c>
      <c r="AY57" s="123">
        <f>'03 - Osvětlení - výměna v...'!J36</f>
        <v>0</v>
      </c>
      <c r="AZ57" s="123">
        <f>'03 - Osvětlení - výměna v...'!F33</f>
        <v>0</v>
      </c>
      <c r="BA57" s="123">
        <f>'03 - Osvětlení - výměna v...'!F34</f>
        <v>0</v>
      </c>
      <c r="BB57" s="123">
        <f>'03 - Osvětlení - výměna v...'!F35</f>
        <v>0</v>
      </c>
      <c r="BC57" s="123">
        <f>'03 - Osvětlení - výměna v...'!F36</f>
        <v>0</v>
      </c>
      <c r="BD57" s="125">
        <f>'03 - Osvětlení - výměna v...'!F37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7" customFormat="1" ht="16.5" customHeight="1">
      <c r="A58" s="114" t="s">
        <v>76</v>
      </c>
      <c r="B58" s="115"/>
      <c r="C58" s="116"/>
      <c r="D58" s="117" t="s">
        <v>89</v>
      </c>
      <c r="E58" s="117"/>
      <c r="F58" s="117"/>
      <c r="G58" s="117"/>
      <c r="H58" s="117"/>
      <c r="I58" s="118"/>
      <c r="J58" s="117" t="s">
        <v>90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'04 - Vedlejší a ostatní r...'!J30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7">
        <v>0</v>
      </c>
      <c r="AT58" s="128">
        <f>ROUND(SUM(AV58:AW58),2)</f>
        <v>0</v>
      </c>
      <c r="AU58" s="129">
        <f>'04 - Vedlejší a ostatní r...'!P87</f>
        <v>0</v>
      </c>
      <c r="AV58" s="128">
        <f>'04 - Vedlejší a ostatní r...'!J33</f>
        <v>0</v>
      </c>
      <c r="AW58" s="128">
        <f>'04 - Vedlejší a ostatní r...'!J34</f>
        <v>0</v>
      </c>
      <c r="AX58" s="128">
        <f>'04 - Vedlejší a ostatní r...'!J35</f>
        <v>0</v>
      </c>
      <c r="AY58" s="128">
        <f>'04 - Vedlejší a ostatní r...'!J36</f>
        <v>0</v>
      </c>
      <c r="AZ58" s="128">
        <f>'04 - Vedlejší a ostatní r...'!F33</f>
        <v>0</v>
      </c>
      <c r="BA58" s="128">
        <f>'04 - Vedlejší a ostatní r...'!F34</f>
        <v>0</v>
      </c>
      <c r="BB58" s="128">
        <f>'04 - Vedlejší a ostatní r...'!F35</f>
        <v>0</v>
      </c>
      <c r="BC58" s="128">
        <f>'04 - Vedlejší a ostatní r...'!F36</f>
        <v>0</v>
      </c>
      <c r="BD58" s="130">
        <f>'04 - Vedlejší a ostatní r...'!F37</f>
        <v>0</v>
      </c>
      <c r="BE58" s="7"/>
      <c r="BT58" s="126" t="s">
        <v>80</v>
      </c>
      <c r="BV58" s="126" t="s">
        <v>74</v>
      </c>
      <c r="BW58" s="126" t="s">
        <v>91</v>
      </c>
      <c r="BX58" s="126" t="s">
        <v>5</v>
      </c>
      <c r="CL58" s="126" t="s">
        <v>19</v>
      </c>
      <c r="CM58" s="126" t="s">
        <v>82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rMoyWzzYDwmIeEMiZy60rXwbGdNtNIF/WVT1s1Ao+jQp9amK2XT/gej/zOzZXbr1sd1qT/TVu/fWlPHWqFDs0A==" hashValue="JC1WR01eAwaeA7G1KjjJZ/tkqtD/HvMrXGEyKcIVfm++pVRnhf+mDM0kO4HNOLETYv/xIrbVs75PJFoVDidkK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Výměna výplní otvorů...'!C2" display="/"/>
    <hyperlink ref="A56" location="'02 - Výměna střešní krytiny '!C2" display="/"/>
    <hyperlink ref="A57" location="'03 - Osvětlení - výměna v...'!C2" display="/"/>
    <hyperlink ref="A58" location="'04 - Vedlejší a ostatní 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82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82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82</v>
      </c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Snížení energetické náročnosti DM a ŠJ ul. Denisova 212, Jičín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106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27. 3. 2024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ROUND(J94,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ROUND((SUM(BE94:BE687)),  2)</f>
        <v>0</v>
      </c>
      <c r="G33" s="41"/>
      <c r="H33" s="41"/>
      <c r="I33" s="152">
        <v>0.20999999999999999</v>
      </c>
      <c r="J33" s="151">
        <f>ROUND(((SUM(BE94:BE687))*I33),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ROUND((SUM(BF94:BF687)),  2)</f>
        <v>0</v>
      </c>
      <c r="G34" s="41"/>
      <c r="H34" s="41"/>
      <c r="I34" s="152">
        <v>0.12</v>
      </c>
      <c r="J34" s="151">
        <f>ROUND(((SUM(BF94:BF687))*I34),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ROUND((SUM(BG94:BG687)),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ROUND((SUM(BH94:BH687)),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ROUND((SUM(BI94:BI687)),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Snížení energetické náročnosti DM a ŠJ ul. Denisova 212, Jičín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01 - Výměna výplní otvorů a zateplení části fasády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p.č.st.663,k.ú. Jičín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Královehradecký kraj,Pivovarské náměstí 1245/2,HK</v>
      </c>
      <c r="G54" s="43"/>
      <c r="H54" s="43"/>
      <c r="I54" s="35" t="s">
        <v>31</v>
      </c>
      <c r="J54" s="39" t="str">
        <f>E21</f>
        <v xml:space="preserve">Projecticon s.r.o.,A.Kopeckého 151,Nový Hrádek 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108</v>
      </c>
      <c r="D57" s="166"/>
      <c r="E57" s="166"/>
      <c r="F57" s="166"/>
      <c r="G57" s="166"/>
      <c r="H57" s="166"/>
      <c r="I57" s="166"/>
      <c r="J57" s="167" t="s">
        <v>109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J94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9"/>
      <c r="C60" s="170"/>
      <c r="D60" s="171" t="s">
        <v>111</v>
      </c>
      <c r="E60" s="172"/>
      <c r="F60" s="172"/>
      <c r="G60" s="172"/>
      <c r="H60" s="172"/>
      <c r="I60" s="172"/>
      <c r="J60" s="173">
        <f>J95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112</v>
      </c>
      <c r="E61" s="178"/>
      <c r="F61" s="178"/>
      <c r="G61" s="178"/>
      <c r="H61" s="178"/>
      <c r="I61" s="178"/>
      <c r="J61" s="179">
        <f>J96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113</v>
      </c>
      <c r="E62" s="178"/>
      <c r="F62" s="178"/>
      <c r="G62" s="178"/>
      <c r="H62" s="178"/>
      <c r="I62" s="178"/>
      <c r="J62" s="179">
        <f>J100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114</v>
      </c>
      <c r="E63" s="178"/>
      <c r="F63" s="178"/>
      <c r="G63" s="178"/>
      <c r="H63" s="178"/>
      <c r="I63" s="178"/>
      <c r="J63" s="179">
        <f>J312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115</v>
      </c>
      <c r="E64" s="178"/>
      <c r="F64" s="178"/>
      <c r="G64" s="178"/>
      <c r="H64" s="178"/>
      <c r="I64" s="178"/>
      <c r="J64" s="179">
        <f>J411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116</v>
      </c>
      <c r="E65" s="178"/>
      <c r="F65" s="178"/>
      <c r="G65" s="178"/>
      <c r="H65" s="178"/>
      <c r="I65" s="178"/>
      <c r="J65" s="179">
        <f>J434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117</v>
      </c>
      <c r="E66" s="172"/>
      <c r="F66" s="172"/>
      <c r="G66" s="172"/>
      <c r="H66" s="172"/>
      <c r="I66" s="172"/>
      <c r="J66" s="173">
        <f>J437</f>
        <v>0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76"/>
      <c r="D67" s="177" t="s">
        <v>118</v>
      </c>
      <c r="E67" s="178"/>
      <c r="F67" s="178"/>
      <c r="G67" s="178"/>
      <c r="H67" s="178"/>
      <c r="I67" s="178"/>
      <c r="J67" s="179">
        <f>J438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119</v>
      </c>
      <c r="E68" s="178"/>
      <c r="F68" s="178"/>
      <c r="G68" s="178"/>
      <c r="H68" s="178"/>
      <c r="I68" s="178"/>
      <c r="J68" s="179">
        <f>J469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120</v>
      </c>
      <c r="E69" s="178"/>
      <c r="F69" s="178"/>
      <c r="G69" s="178"/>
      <c r="H69" s="178"/>
      <c r="I69" s="178"/>
      <c r="J69" s="179">
        <f>J477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121</v>
      </c>
      <c r="E70" s="178"/>
      <c r="F70" s="178"/>
      <c r="G70" s="178"/>
      <c r="H70" s="178"/>
      <c r="I70" s="178"/>
      <c r="J70" s="179">
        <f>J491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122</v>
      </c>
      <c r="E71" s="178"/>
      <c r="F71" s="178"/>
      <c r="G71" s="178"/>
      <c r="H71" s="178"/>
      <c r="I71" s="178"/>
      <c r="J71" s="179">
        <f>J508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123</v>
      </c>
      <c r="E72" s="178"/>
      <c r="F72" s="178"/>
      <c r="G72" s="178"/>
      <c r="H72" s="178"/>
      <c r="I72" s="178"/>
      <c r="J72" s="179">
        <f>J634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124</v>
      </c>
      <c r="E73" s="178"/>
      <c r="F73" s="178"/>
      <c r="G73" s="178"/>
      <c r="H73" s="178"/>
      <c r="I73" s="178"/>
      <c r="J73" s="179">
        <f>J642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76"/>
      <c r="D74" s="177" t="s">
        <v>125</v>
      </c>
      <c r="E74" s="178"/>
      <c r="F74" s="178"/>
      <c r="G74" s="178"/>
      <c r="H74" s="178"/>
      <c r="I74" s="178"/>
      <c r="J74" s="179">
        <f>J653</f>
        <v>0</v>
      </c>
      <c r="K74" s="176"/>
      <c r="L74" s="18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80" s="2" customFormat="1" ht="6.96" customHeight="1">
      <c r="A80" s="41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24.96" customHeight="1">
      <c r="A81" s="41"/>
      <c r="B81" s="42"/>
      <c r="C81" s="26" t="s">
        <v>126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16</v>
      </c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164" t="str">
        <f>E7</f>
        <v>Snížení energetické náročnosti DM a ŠJ ul. Denisova 212, Jičín</v>
      </c>
      <c r="F84" s="35"/>
      <c r="G84" s="35"/>
      <c r="H84" s="35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105</v>
      </c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E9</f>
        <v>01 - Výměna výplní otvorů a zateplení části fasády</v>
      </c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21</v>
      </c>
      <c r="D88" s="43"/>
      <c r="E88" s="43"/>
      <c r="F88" s="30" t="str">
        <f>F12</f>
        <v>p.č.st.663,k.ú. Jičín</v>
      </c>
      <c r="G88" s="43"/>
      <c r="H88" s="43"/>
      <c r="I88" s="35" t="s">
        <v>23</v>
      </c>
      <c r="J88" s="75" t="str">
        <f>IF(J12="","",J12)</f>
        <v>27. 3. 2024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40.05" customHeight="1">
      <c r="A90" s="41"/>
      <c r="B90" s="42"/>
      <c r="C90" s="35" t="s">
        <v>25</v>
      </c>
      <c r="D90" s="43"/>
      <c r="E90" s="43"/>
      <c r="F90" s="30" t="str">
        <f>E15</f>
        <v>Královehradecký kraj,Pivovarské náměstí 1245/2,HK</v>
      </c>
      <c r="G90" s="43"/>
      <c r="H90" s="43"/>
      <c r="I90" s="35" t="s">
        <v>31</v>
      </c>
      <c r="J90" s="39" t="str">
        <f>E21</f>
        <v xml:space="preserve">Projecticon s.r.o.,A.Kopeckého 151,Nový Hrádek </v>
      </c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29</v>
      </c>
      <c r="D91" s="43"/>
      <c r="E91" s="43"/>
      <c r="F91" s="30" t="str">
        <f>IF(E18="","",E18)</f>
        <v>Vyplň údaj</v>
      </c>
      <c r="G91" s="43"/>
      <c r="H91" s="43"/>
      <c r="I91" s="35" t="s">
        <v>34</v>
      </c>
      <c r="J91" s="39" t="str">
        <f>E24</f>
        <v xml:space="preserve"> </v>
      </c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38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1"/>
      <c r="B93" s="182"/>
      <c r="C93" s="183" t="s">
        <v>127</v>
      </c>
      <c r="D93" s="184" t="s">
        <v>57</v>
      </c>
      <c r="E93" s="184" t="s">
        <v>53</v>
      </c>
      <c r="F93" s="184" t="s">
        <v>54</v>
      </c>
      <c r="G93" s="184" t="s">
        <v>128</v>
      </c>
      <c r="H93" s="184" t="s">
        <v>129</v>
      </c>
      <c r="I93" s="184" t="s">
        <v>130</v>
      </c>
      <c r="J93" s="184" t="s">
        <v>109</v>
      </c>
      <c r="K93" s="185" t="s">
        <v>131</v>
      </c>
      <c r="L93" s="186"/>
      <c r="M93" s="95" t="s">
        <v>19</v>
      </c>
      <c r="N93" s="96" t="s">
        <v>42</v>
      </c>
      <c r="O93" s="96" t="s">
        <v>132</v>
      </c>
      <c r="P93" s="96" t="s">
        <v>133</v>
      </c>
      <c r="Q93" s="96" t="s">
        <v>134</v>
      </c>
      <c r="R93" s="96" t="s">
        <v>135</v>
      </c>
      <c r="S93" s="96" t="s">
        <v>136</v>
      </c>
      <c r="T93" s="97" t="s">
        <v>137</v>
      </c>
      <c r="U93" s="181"/>
      <c r="V93" s="181"/>
      <c r="W93" s="181"/>
      <c r="X93" s="181"/>
      <c r="Y93" s="181"/>
      <c r="Z93" s="181"/>
      <c r="AA93" s="181"/>
      <c r="AB93" s="181"/>
      <c r="AC93" s="181"/>
      <c r="AD93" s="181"/>
      <c r="AE93" s="181"/>
    </row>
    <row r="94" s="2" customFormat="1" ht="22.8" customHeight="1">
      <c r="A94" s="41"/>
      <c r="B94" s="42"/>
      <c r="C94" s="102" t="s">
        <v>138</v>
      </c>
      <c r="D94" s="43"/>
      <c r="E94" s="43"/>
      <c r="F94" s="43"/>
      <c r="G94" s="43"/>
      <c r="H94" s="43"/>
      <c r="I94" s="43"/>
      <c r="J94" s="187">
        <f>BK94</f>
        <v>0</v>
      </c>
      <c r="K94" s="43"/>
      <c r="L94" s="47"/>
      <c r="M94" s="98"/>
      <c r="N94" s="188"/>
      <c r="O94" s="99"/>
      <c r="P94" s="189">
        <f>P95+P437</f>
        <v>0</v>
      </c>
      <c r="Q94" s="99"/>
      <c r="R94" s="189">
        <f>R95+R437</f>
        <v>81.762295550000005</v>
      </c>
      <c r="S94" s="99"/>
      <c r="T94" s="190">
        <f>T95+T437</f>
        <v>26.176553779999999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110</v>
      </c>
      <c r="BK94" s="191">
        <f>BK95+BK437</f>
        <v>0</v>
      </c>
    </row>
    <row r="95" s="12" customFormat="1" ht="25.92" customHeight="1">
      <c r="A95" s="12"/>
      <c r="B95" s="192"/>
      <c r="C95" s="193"/>
      <c r="D95" s="194" t="s">
        <v>71</v>
      </c>
      <c r="E95" s="195" t="s">
        <v>139</v>
      </c>
      <c r="F95" s="195" t="s">
        <v>140</v>
      </c>
      <c r="G95" s="193"/>
      <c r="H95" s="193"/>
      <c r="I95" s="196"/>
      <c r="J95" s="197">
        <f>BK95</f>
        <v>0</v>
      </c>
      <c r="K95" s="193"/>
      <c r="L95" s="198"/>
      <c r="M95" s="199"/>
      <c r="N95" s="200"/>
      <c r="O95" s="200"/>
      <c r="P95" s="201">
        <f>P96+P100+P312+P411+P434</f>
        <v>0</v>
      </c>
      <c r="Q95" s="200"/>
      <c r="R95" s="201">
        <f>R96+R100+R312+R411+R434</f>
        <v>59.979099040000001</v>
      </c>
      <c r="S95" s="200"/>
      <c r="T95" s="202">
        <f>T96+T100+T312+T411+T434</f>
        <v>23.57580952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3" t="s">
        <v>80</v>
      </c>
      <c r="AT95" s="204" t="s">
        <v>71</v>
      </c>
      <c r="AU95" s="204" t="s">
        <v>72</v>
      </c>
      <c r="AY95" s="203" t="s">
        <v>141</v>
      </c>
      <c r="BK95" s="205">
        <f>BK96+BK100+BK312+BK411+BK434</f>
        <v>0</v>
      </c>
    </row>
    <row r="96" s="12" customFormat="1" ht="22.8" customHeight="1">
      <c r="A96" s="12"/>
      <c r="B96" s="192"/>
      <c r="C96" s="193"/>
      <c r="D96" s="194" t="s">
        <v>71</v>
      </c>
      <c r="E96" s="206" t="s">
        <v>142</v>
      </c>
      <c r="F96" s="206" t="s">
        <v>143</v>
      </c>
      <c r="G96" s="193"/>
      <c r="H96" s="193"/>
      <c r="I96" s="196"/>
      <c r="J96" s="207">
        <f>BK96</f>
        <v>0</v>
      </c>
      <c r="K96" s="193"/>
      <c r="L96" s="198"/>
      <c r="M96" s="199"/>
      <c r="N96" s="200"/>
      <c r="O96" s="200"/>
      <c r="P96" s="201">
        <f>SUM(P97:P99)</f>
        <v>0</v>
      </c>
      <c r="Q96" s="200"/>
      <c r="R96" s="201">
        <f>SUM(R97:R99)</f>
        <v>0.10254384000000001</v>
      </c>
      <c r="S96" s="200"/>
      <c r="T96" s="202">
        <f>SUM(T97:T99)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3" t="s">
        <v>80</v>
      </c>
      <c r="AT96" s="204" t="s">
        <v>71</v>
      </c>
      <c r="AU96" s="204" t="s">
        <v>80</v>
      </c>
      <c r="AY96" s="203" t="s">
        <v>141</v>
      </c>
      <c r="BK96" s="205">
        <f>SUM(BK97:BK99)</f>
        <v>0</v>
      </c>
    </row>
    <row r="97" s="2" customFormat="1" ht="37.8" customHeight="1">
      <c r="A97" s="41"/>
      <c r="B97" s="42"/>
      <c r="C97" s="208" t="s">
        <v>80</v>
      </c>
      <c r="D97" s="208" t="s">
        <v>144</v>
      </c>
      <c r="E97" s="209" t="s">
        <v>145</v>
      </c>
      <c r="F97" s="210" t="s">
        <v>146</v>
      </c>
      <c r="G97" s="211" t="s">
        <v>147</v>
      </c>
      <c r="H97" s="212">
        <v>0.378</v>
      </c>
      <c r="I97" s="213"/>
      <c r="J97" s="214">
        <f>ROUND(I97*H97,2)</f>
        <v>0</v>
      </c>
      <c r="K97" s="210" t="s">
        <v>148</v>
      </c>
      <c r="L97" s="47"/>
      <c r="M97" s="215" t="s">
        <v>19</v>
      </c>
      <c r="N97" s="216" t="s">
        <v>43</v>
      </c>
      <c r="O97" s="87"/>
      <c r="P97" s="217">
        <f>O97*H97</f>
        <v>0</v>
      </c>
      <c r="Q97" s="217">
        <v>0.27128000000000002</v>
      </c>
      <c r="R97" s="217">
        <f>Q97*H97</f>
        <v>0.10254384000000001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149</v>
      </c>
      <c r="AT97" s="219" t="s">
        <v>144</v>
      </c>
      <c r="AU97" s="219" t="s">
        <v>82</v>
      </c>
      <c r="AY97" s="20" t="s">
        <v>141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80</v>
      </c>
      <c r="BK97" s="220">
        <f>ROUND(I97*H97,2)</f>
        <v>0</v>
      </c>
      <c r="BL97" s="20" t="s">
        <v>149</v>
      </c>
      <c r="BM97" s="219" t="s">
        <v>150</v>
      </c>
    </row>
    <row r="98" s="2" customFormat="1">
      <c r="A98" s="41"/>
      <c r="B98" s="42"/>
      <c r="C98" s="43"/>
      <c r="D98" s="221" t="s">
        <v>151</v>
      </c>
      <c r="E98" s="43"/>
      <c r="F98" s="222" t="s">
        <v>152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151</v>
      </c>
      <c r="AU98" s="20" t="s">
        <v>82</v>
      </c>
    </row>
    <row r="99" s="13" customFormat="1">
      <c r="A99" s="13"/>
      <c r="B99" s="226"/>
      <c r="C99" s="227"/>
      <c r="D99" s="228" t="s">
        <v>153</v>
      </c>
      <c r="E99" s="229" t="s">
        <v>19</v>
      </c>
      <c r="F99" s="230" t="s">
        <v>154</v>
      </c>
      <c r="G99" s="227"/>
      <c r="H99" s="231">
        <v>0.378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153</v>
      </c>
      <c r="AU99" s="237" t="s">
        <v>82</v>
      </c>
      <c r="AV99" s="13" t="s">
        <v>82</v>
      </c>
      <c r="AW99" s="13" t="s">
        <v>33</v>
      </c>
      <c r="AX99" s="13" t="s">
        <v>80</v>
      </c>
      <c r="AY99" s="237" t="s">
        <v>141</v>
      </c>
    </row>
    <row r="100" s="12" customFormat="1" ht="22.8" customHeight="1">
      <c r="A100" s="12"/>
      <c r="B100" s="192"/>
      <c r="C100" s="193"/>
      <c r="D100" s="194" t="s">
        <v>71</v>
      </c>
      <c r="E100" s="206" t="s">
        <v>155</v>
      </c>
      <c r="F100" s="206" t="s">
        <v>156</v>
      </c>
      <c r="G100" s="193"/>
      <c r="H100" s="193"/>
      <c r="I100" s="196"/>
      <c r="J100" s="207">
        <f>BK100</f>
        <v>0</v>
      </c>
      <c r="K100" s="193"/>
      <c r="L100" s="198"/>
      <c r="M100" s="199"/>
      <c r="N100" s="200"/>
      <c r="O100" s="200"/>
      <c r="P100" s="201">
        <f>SUM(P101:P311)</f>
        <v>0</v>
      </c>
      <c r="Q100" s="200"/>
      <c r="R100" s="201">
        <f>SUM(R101:R311)</f>
        <v>59.788445199999998</v>
      </c>
      <c r="S100" s="200"/>
      <c r="T100" s="202">
        <f>SUM(T101:T311)</f>
        <v>1.20369752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3" t="s">
        <v>80</v>
      </c>
      <c r="AT100" s="204" t="s">
        <v>71</v>
      </c>
      <c r="AU100" s="204" t="s">
        <v>80</v>
      </c>
      <c r="AY100" s="203" t="s">
        <v>141</v>
      </c>
      <c r="BK100" s="205">
        <f>SUM(BK101:BK311)</f>
        <v>0</v>
      </c>
    </row>
    <row r="101" s="2" customFormat="1" ht="24.15" customHeight="1">
      <c r="A101" s="41"/>
      <c r="B101" s="42"/>
      <c r="C101" s="208" t="s">
        <v>82</v>
      </c>
      <c r="D101" s="208" t="s">
        <v>144</v>
      </c>
      <c r="E101" s="209" t="s">
        <v>157</v>
      </c>
      <c r="F101" s="210" t="s">
        <v>158</v>
      </c>
      <c r="G101" s="211" t="s">
        <v>147</v>
      </c>
      <c r="H101" s="212">
        <v>50</v>
      </c>
      <c r="I101" s="213"/>
      <c r="J101" s="214">
        <f>ROUND(I101*H101,2)</f>
        <v>0</v>
      </c>
      <c r="K101" s="210" t="s">
        <v>148</v>
      </c>
      <c r="L101" s="47"/>
      <c r="M101" s="215" t="s">
        <v>19</v>
      </c>
      <c r="N101" s="216" t="s">
        <v>43</v>
      </c>
      <c r="O101" s="87"/>
      <c r="P101" s="217">
        <f>O101*H101</f>
        <v>0</v>
      </c>
      <c r="Q101" s="217">
        <v>0.00025999999999999998</v>
      </c>
      <c r="R101" s="217">
        <f>Q101*H101</f>
        <v>0.012999999999999999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149</v>
      </c>
      <c r="AT101" s="219" t="s">
        <v>144</v>
      </c>
      <c r="AU101" s="219" t="s">
        <v>82</v>
      </c>
      <c r="AY101" s="20" t="s">
        <v>141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80</v>
      </c>
      <c r="BK101" s="220">
        <f>ROUND(I101*H101,2)</f>
        <v>0</v>
      </c>
      <c r="BL101" s="20" t="s">
        <v>149</v>
      </c>
      <c r="BM101" s="219" t="s">
        <v>159</v>
      </c>
    </row>
    <row r="102" s="2" customFormat="1">
      <c r="A102" s="41"/>
      <c r="B102" s="42"/>
      <c r="C102" s="43"/>
      <c r="D102" s="221" t="s">
        <v>151</v>
      </c>
      <c r="E102" s="43"/>
      <c r="F102" s="222" t="s">
        <v>160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151</v>
      </c>
      <c r="AU102" s="20" t="s">
        <v>82</v>
      </c>
    </row>
    <row r="103" s="2" customFormat="1" ht="37.8" customHeight="1">
      <c r="A103" s="41"/>
      <c r="B103" s="42"/>
      <c r="C103" s="208" t="s">
        <v>142</v>
      </c>
      <c r="D103" s="208" t="s">
        <v>144</v>
      </c>
      <c r="E103" s="209" t="s">
        <v>161</v>
      </c>
      <c r="F103" s="210" t="s">
        <v>162</v>
      </c>
      <c r="G103" s="211" t="s">
        <v>147</v>
      </c>
      <c r="H103" s="212">
        <v>50</v>
      </c>
      <c r="I103" s="213"/>
      <c r="J103" s="214">
        <f>ROUND(I103*H103,2)</f>
        <v>0</v>
      </c>
      <c r="K103" s="210" t="s">
        <v>148</v>
      </c>
      <c r="L103" s="47"/>
      <c r="M103" s="215" t="s">
        <v>19</v>
      </c>
      <c r="N103" s="216" t="s">
        <v>43</v>
      </c>
      <c r="O103" s="87"/>
      <c r="P103" s="217">
        <f>O103*H103</f>
        <v>0</v>
      </c>
      <c r="Q103" s="217">
        <v>0.0043800000000000002</v>
      </c>
      <c r="R103" s="217">
        <f>Q103*H103</f>
        <v>0.219</v>
      </c>
      <c r="S103" s="217">
        <v>0</v>
      </c>
      <c r="T103" s="218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9" t="s">
        <v>149</v>
      </c>
      <c r="AT103" s="219" t="s">
        <v>144</v>
      </c>
      <c r="AU103" s="219" t="s">
        <v>82</v>
      </c>
      <c r="AY103" s="20" t="s">
        <v>141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20" t="s">
        <v>80</v>
      </c>
      <c r="BK103" s="220">
        <f>ROUND(I103*H103,2)</f>
        <v>0</v>
      </c>
      <c r="BL103" s="20" t="s">
        <v>149</v>
      </c>
      <c r="BM103" s="219" t="s">
        <v>163</v>
      </c>
    </row>
    <row r="104" s="2" customFormat="1">
      <c r="A104" s="41"/>
      <c r="B104" s="42"/>
      <c r="C104" s="43"/>
      <c r="D104" s="221" t="s">
        <v>151</v>
      </c>
      <c r="E104" s="43"/>
      <c r="F104" s="222" t="s">
        <v>164</v>
      </c>
      <c r="G104" s="43"/>
      <c r="H104" s="43"/>
      <c r="I104" s="223"/>
      <c r="J104" s="43"/>
      <c r="K104" s="43"/>
      <c r="L104" s="47"/>
      <c r="M104" s="224"/>
      <c r="N104" s="225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151</v>
      </c>
      <c r="AU104" s="20" t="s">
        <v>82</v>
      </c>
    </row>
    <row r="105" s="2" customFormat="1" ht="37.8" customHeight="1">
      <c r="A105" s="41"/>
      <c r="B105" s="42"/>
      <c r="C105" s="208" t="s">
        <v>149</v>
      </c>
      <c r="D105" s="208" t="s">
        <v>144</v>
      </c>
      <c r="E105" s="209" t="s">
        <v>165</v>
      </c>
      <c r="F105" s="210" t="s">
        <v>166</v>
      </c>
      <c r="G105" s="211" t="s">
        <v>147</v>
      </c>
      <c r="H105" s="212">
        <v>50</v>
      </c>
      <c r="I105" s="213"/>
      <c r="J105" s="214">
        <f>ROUND(I105*H105,2)</f>
        <v>0</v>
      </c>
      <c r="K105" s="210" t="s">
        <v>148</v>
      </c>
      <c r="L105" s="47"/>
      <c r="M105" s="215" t="s">
        <v>19</v>
      </c>
      <c r="N105" s="216" t="s">
        <v>43</v>
      </c>
      <c r="O105" s="87"/>
      <c r="P105" s="217">
        <f>O105*H105</f>
        <v>0</v>
      </c>
      <c r="Q105" s="217">
        <v>0.01575</v>
      </c>
      <c r="R105" s="217">
        <f>Q105*H105</f>
        <v>0.78749999999999998</v>
      </c>
      <c r="S105" s="217">
        <v>0</v>
      </c>
      <c r="T105" s="218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149</v>
      </c>
      <c r="AT105" s="219" t="s">
        <v>144</v>
      </c>
      <c r="AU105" s="219" t="s">
        <v>82</v>
      </c>
      <c r="AY105" s="20" t="s">
        <v>141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80</v>
      </c>
      <c r="BK105" s="220">
        <f>ROUND(I105*H105,2)</f>
        <v>0</v>
      </c>
      <c r="BL105" s="20" t="s">
        <v>149</v>
      </c>
      <c r="BM105" s="219" t="s">
        <v>167</v>
      </c>
    </row>
    <row r="106" s="2" customFormat="1">
      <c r="A106" s="41"/>
      <c r="B106" s="42"/>
      <c r="C106" s="43"/>
      <c r="D106" s="221" t="s">
        <v>151</v>
      </c>
      <c r="E106" s="43"/>
      <c r="F106" s="222" t="s">
        <v>168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151</v>
      </c>
      <c r="AU106" s="20" t="s">
        <v>82</v>
      </c>
    </row>
    <row r="107" s="13" customFormat="1">
      <c r="A107" s="13"/>
      <c r="B107" s="226"/>
      <c r="C107" s="227"/>
      <c r="D107" s="228" t="s">
        <v>153</v>
      </c>
      <c r="E107" s="229" t="s">
        <v>19</v>
      </c>
      <c r="F107" s="230" t="s">
        <v>169</v>
      </c>
      <c r="G107" s="227"/>
      <c r="H107" s="231">
        <v>50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153</v>
      </c>
      <c r="AU107" s="237" t="s">
        <v>82</v>
      </c>
      <c r="AV107" s="13" t="s">
        <v>82</v>
      </c>
      <c r="AW107" s="13" t="s">
        <v>33</v>
      </c>
      <c r="AX107" s="13" t="s">
        <v>80</v>
      </c>
      <c r="AY107" s="237" t="s">
        <v>141</v>
      </c>
    </row>
    <row r="108" s="2" customFormat="1" ht="37.8" customHeight="1">
      <c r="A108" s="41"/>
      <c r="B108" s="42"/>
      <c r="C108" s="208" t="s">
        <v>170</v>
      </c>
      <c r="D108" s="208" t="s">
        <v>144</v>
      </c>
      <c r="E108" s="209" t="s">
        <v>171</v>
      </c>
      <c r="F108" s="210" t="s">
        <v>172</v>
      </c>
      <c r="G108" s="211" t="s">
        <v>147</v>
      </c>
      <c r="H108" s="212">
        <v>319</v>
      </c>
      <c r="I108" s="213"/>
      <c r="J108" s="214">
        <f>ROUND(I108*H108,2)</f>
        <v>0</v>
      </c>
      <c r="K108" s="210" t="s">
        <v>148</v>
      </c>
      <c r="L108" s="47"/>
      <c r="M108" s="215" t="s">
        <v>19</v>
      </c>
      <c r="N108" s="216" t="s">
        <v>43</v>
      </c>
      <c r="O108" s="87"/>
      <c r="P108" s="217">
        <f>O108*H108</f>
        <v>0</v>
      </c>
      <c r="Q108" s="217">
        <v>0.020480000000000002</v>
      </c>
      <c r="R108" s="217">
        <f>Q108*H108</f>
        <v>6.5331200000000003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149</v>
      </c>
      <c r="AT108" s="219" t="s">
        <v>144</v>
      </c>
      <c r="AU108" s="219" t="s">
        <v>82</v>
      </c>
      <c r="AY108" s="20" t="s">
        <v>141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80</v>
      </c>
      <c r="BK108" s="220">
        <f>ROUND(I108*H108,2)</f>
        <v>0</v>
      </c>
      <c r="BL108" s="20" t="s">
        <v>149</v>
      </c>
      <c r="BM108" s="219" t="s">
        <v>173</v>
      </c>
    </row>
    <row r="109" s="2" customFormat="1">
      <c r="A109" s="41"/>
      <c r="B109" s="42"/>
      <c r="C109" s="43"/>
      <c r="D109" s="221" t="s">
        <v>151</v>
      </c>
      <c r="E109" s="43"/>
      <c r="F109" s="222" t="s">
        <v>174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82</v>
      </c>
    </row>
    <row r="110" s="14" customFormat="1">
      <c r="A110" s="14"/>
      <c r="B110" s="238"/>
      <c r="C110" s="239"/>
      <c r="D110" s="228" t="s">
        <v>153</v>
      </c>
      <c r="E110" s="240" t="s">
        <v>19</v>
      </c>
      <c r="F110" s="241" t="s">
        <v>175</v>
      </c>
      <c r="G110" s="239"/>
      <c r="H110" s="240" t="s">
        <v>19</v>
      </c>
      <c r="I110" s="242"/>
      <c r="J110" s="239"/>
      <c r="K110" s="239"/>
      <c r="L110" s="243"/>
      <c r="M110" s="244"/>
      <c r="N110" s="245"/>
      <c r="O110" s="245"/>
      <c r="P110" s="245"/>
      <c r="Q110" s="245"/>
      <c r="R110" s="245"/>
      <c r="S110" s="245"/>
      <c r="T110" s="24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7" t="s">
        <v>153</v>
      </c>
      <c r="AU110" s="247" t="s">
        <v>82</v>
      </c>
      <c r="AV110" s="14" t="s">
        <v>80</v>
      </c>
      <c r="AW110" s="14" t="s">
        <v>33</v>
      </c>
      <c r="AX110" s="14" t="s">
        <v>72</v>
      </c>
      <c r="AY110" s="247" t="s">
        <v>141</v>
      </c>
    </row>
    <row r="111" s="13" customFormat="1">
      <c r="A111" s="13"/>
      <c r="B111" s="226"/>
      <c r="C111" s="227"/>
      <c r="D111" s="228" t="s">
        <v>153</v>
      </c>
      <c r="E111" s="229" t="s">
        <v>19</v>
      </c>
      <c r="F111" s="230" t="s">
        <v>176</v>
      </c>
      <c r="G111" s="227"/>
      <c r="H111" s="231">
        <v>319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153</v>
      </c>
      <c r="AU111" s="237" t="s">
        <v>82</v>
      </c>
      <c r="AV111" s="13" t="s">
        <v>82</v>
      </c>
      <c r="AW111" s="13" t="s">
        <v>33</v>
      </c>
      <c r="AX111" s="13" t="s">
        <v>72</v>
      </c>
      <c r="AY111" s="237" t="s">
        <v>141</v>
      </c>
    </row>
    <row r="112" s="15" customFormat="1">
      <c r="A112" s="15"/>
      <c r="B112" s="248"/>
      <c r="C112" s="249"/>
      <c r="D112" s="228" t="s">
        <v>153</v>
      </c>
      <c r="E112" s="250" t="s">
        <v>19</v>
      </c>
      <c r="F112" s="251" t="s">
        <v>177</v>
      </c>
      <c r="G112" s="249"/>
      <c r="H112" s="252">
        <v>319</v>
      </c>
      <c r="I112" s="253"/>
      <c r="J112" s="249"/>
      <c r="K112" s="249"/>
      <c r="L112" s="254"/>
      <c r="M112" s="255"/>
      <c r="N112" s="256"/>
      <c r="O112" s="256"/>
      <c r="P112" s="256"/>
      <c r="Q112" s="256"/>
      <c r="R112" s="256"/>
      <c r="S112" s="256"/>
      <c r="T112" s="25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8" t="s">
        <v>153</v>
      </c>
      <c r="AU112" s="258" t="s">
        <v>82</v>
      </c>
      <c r="AV112" s="15" t="s">
        <v>149</v>
      </c>
      <c r="AW112" s="15" t="s">
        <v>33</v>
      </c>
      <c r="AX112" s="15" t="s">
        <v>80</v>
      </c>
      <c r="AY112" s="258" t="s">
        <v>141</v>
      </c>
    </row>
    <row r="113" s="2" customFormat="1" ht="49.05" customHeight="1">
      <c r="A113" s="41"/>
      <c r="B113" s="42"/>
      <c r="C113" s="208" t="s">
        <v>155</v>
      </c>
      <c r="D113" s="208" t="s">
        <v>144</v>
      </c>
      <c r="E113" s="209" t="s">
        <v>178</v>
      </c>
      <c r="F113" s="210" t="s">
        <v>179</v>
      </c>
      <c r="G113" s="211" t="s">
        <v>147</v>
      </c>
      <c r="H113" s="212">
        <v>319</v>
      </c>
      <c r="I113" s="213"/>
      <c r="J113" s="214">
        <f>ROUND(I113*H113,2)</f>
        <v>0</v>
      </c>
      <c r="K113" s="210" t="s">
        <v>148</v>
      </c>
      <c r="L113" s="47"/>
      <c r="M113" s="215" t="s">
        <v>19</v>
      </c>
      <c r="N113" s="216" t="s">
        <v>43</v>
      </c>
      <c r="O113" s="87"/>
      <c r="P113" s="217">
        <f>O113*H113</f>
        <v>0</v>
      </c>
      <c r="Q113" s="217">
        <v>0.0079000000000000008</v>
      </c>
      <c r="R113" s="217">
        <f>Q113*H113</f>
        <v>2.5201000000000002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149</v>
      </c>
      <c r="AT113" s="219" t="s">
        <v>144</v>
      </c>
      <c r="AU113" s="219" t="s">
        <v>82</v>
      </c>
      <c r="AY113" s="20" t="s">
        <v>141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80</v>
      </c>
      <c r="BK113" s="220">
        <f>ROUND(I113*H113,2)</f>
        <v>0</v>
      </c>
      <c r="BL113" s="20" t="s">
        <v>149</v>
      </c>
      <c r="BM113" s="219" t="s">
        <v>180</v>
      </c>
    </row>
    <row r="114" s="2" customFormat="1">
      <c r="A114" s="41"/>
      <c r="B114" s="42"/>
      <c r="C114" s="43"/>
      <c r="D114" s="221" t="s">
        <v>151</v>
      </c>
      <c r="E114" s="43"/>
      <c r="F114" s="222" t="s">
        <v>181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151</v>
      </c>
      <c r="AU114" s="20" t="s">
        <v>82</v>
      </c>
    </row>
    <row r="115" s="2" customFormat="1" ht="21.75" customHeight="1">
      <c r="A115" s="41"/>
      <c r="B115" s="42"/>
      <c r="C115" s="208" t="s">
        <v>182</v>
      </c>
      <c r="D115" s="208" t="s">
        <v>144</v>
      </c>
      <c r="E115" s="209" t="s">
        <v>183</v>
      </c>
      <c r="F115" s="210" t="s">
        <v>184</v>
      </c>
      <c r="G115" s="211" t="s">
        <v>147</v>
      </c>
      <c r="H115" s="212">
        <v>3.7080000000000002</v>
      </c>
      <c r="I115" s="213"/>
      <c r="J115" s="214">
        <f>ROUND(I115*H115,2)</f>
        <v>0</v>
      </c>
      <c r="K115" s="210" t="s">
        <v>148</v>
      </c>
      <c r="L115" s="47"/>
      <c r="M115" s="215" t="s">
        <v>19</v>
      </c>
      <c r="N115" s="216" t="s">
        <v>43</v>
      </c>
      <c r="O115" s="87"/>
      <c r="P115" s="217">
        <f>O115*H115</f>
        <v>0</v>
      </c>
      <c r="Q115" s="217">
        <v>0.030450000000000001</v>
      </c>
      <c r="R115" s="217">
        <f>Q115*H115</f>
        <v>0.11290860000000001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149</v>
      </c>
      <c r="AT115" s="219" t="s">
        <v>144</v>
      </c>
      <c r="AU115" s="219" t="s">
        <v>82</v>
      </c>
      <c r="AY115" s="20" t="s">
        <v>141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80</v>
      </c>
      <c r="BK115" s="220">
        <f>ROUND(I115*H115,2)</f>
        <v>0</v>
      </c>
      <c r="BL115" s="20" t="s">
        <v>149</v>
      </c>
      <c r="BM115" s="219" t="s">
        <v>185</v>
      </c>
    </row>
    <row r="116" s="2" customFormat="1">
      <c r="A116" s="41"/>
      <c r="B116" s="42"/>
      <c r="C116" s="43"/>
      <c r="D116" s="221" t="s">
        <v>151</v>
      </c>
      <c r="E116" s="43"/>
      <c r="F116" s="222" t="s">
        <v>186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82</v>
      </c>
    </row>
    <row r="117" s="13" customFormat="1">
      <c r="A117" s="13"/>
      <c r="B117" s="226"/>
      <c r="C117" s="227"/>
      <c r="D117" s="228" t="s">
        <v>153</v>
      </c>
      <c r="E117" s="229" t="s">
        <v>19</v>
      </c>
      <c r="F117" s="230" t="s">
        <v>187</v>
      </c>
      <c r="G117" s="227"/>
      <c r="H117" s="231">
        <v>3.7080000000000002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153</v>
      </c>
      <c r="AU117" s="237" t="s">
        <v>82</v>
      </c>
      <c r="AV117" s="13" t="s">
        <v>82</v>
      </c>
      <c r="AW117" s="13" t="s">
        <v>33</v>
      </c>
      <c r="AX117" s="13" t="s">
        <v>80</v>
      </c>
      <c r="AY117" s="237" t="s">
        <v>141</v>
      </c>
    </row>
    <row r="118" s="2" customFormat="1" ht="37.8" customHeight="1">
      <c r="A118" s="41"/>
      <c r="B118" s="42"/>
      <c r="C118" s="208" t="s">
        <v>188</v>
      </c>
      <c r="D118" s="208" t="s">
        <v>144</v>
      </c>
      <c r="E118" s="209" t="s">
        <v>189</v>
      </c>
      <c r="F118" s="210" t="s">
        <v>190</v>
      </c>
      <c r="G118" s="211" t="s">
        <v>147</v>
      </c>
      <c r="H118" s="212">
        <v>380</v>
      </c>
      <c r="I118" s="213"/>
      <c r="J118" s="214">
        <f>ROUND(I118*H118,2)</f>
        <v>0</v>
      </c>
      <c r="K118" s="210" t="s">
        <v>148</v>
      </c>
      <c r="L118" s="47"/>
      <c r="M118" s="215" t="s">
        <v>19</v>
      </c>
      <c r="N118" s="216" t="s">
        <v>43</v>
      </c>
      <c r="O118" s="87"/>
      <c r="P118" s="217">
        <f>O118*H118</f>
        <v>0</v>
      </c>
      <c r="Q118" s="217">
        <v>0.015599999999999999</v>
      </c>
      <c r="R118" s="217">
        <f>Q118*H118</f>
        <v>5.9279999999999999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149</v>
      </c>
      <c r="AT118" s="219" t="s">
        <v>144</v>
      </c>
      <c r="AU118" s="219" t="s">
        <v>82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80</v>
      </c>
      <c r="BK118" s="220">
        <f>ROUND(I118*H118,2)</f>
        <v>0</v>
      </c>
      <c r="BL118" s="20" t="s">
        <v>149</v>
      </c>
      <c r="BM118" s="219" t="s">
        <v>191</v>
      </c>
    </row>
    <row r="119" s="2" customFormat="1">
      <c r="A119" s="41"/>
      <c r="B119" s="42"/>
      <c r="C119" s="43"/>
      <c r="D119" s="221" t="s">
        <v>151</v>
      </c>
      <c r="E119" s="43"/>
      <c r="F119" s="222" t="s">
        <v>192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82</v>
      </c>
    </row>
    <row r="120" s="2" customFormat="1" ht="24.15" customHeight="1">
      <c r="A120" s="41"/>
      <c r="B120" s="42"/>
      <c r="C120" s="208" t="s">
        <v>193</v>
      </c>
      <c r="D120" s="208" t="s">
        <v>144</v>
      </c>
      <c r="E120" s="209" t="s">
        <v>194</v>
      </c>
      <c r="F120" s="210" t="s">
        <v>195</v>
      </c>
      <c r="G120" s="211" t="s">
        <v>196</v>
      </c>
      <c r="H120" s="212">
        <v>797.55600000000004</v>
      </c>
      <c r="I120" s="213"/>
      <c r="J120" s="214">
        <f>ROUND(I120*H120,2)</f>
        <v>0</v>
      </c>
      <c r="K120" s="210" t="s">
        <v>148</v>
      </c>
      <c r="L120" s="47"/>
      <c r="M120" s="215" t="s">
        <v>19</v>
      </c>
      <c r="N120" s="216" t="s">
        <v>43</v>
      </c>
      <c r="O120" s="87"/>
      <c r="P120" s="217">
        <f>O120*H120</f>
        <v>0</v>
      </c>
      <c r="Q120" s="217">
        <v>0.0015</v>
      </c>
      <c r="R120" s="217">
        <f>Q120*H120</f>
        <v>1.196334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149</v>
      </c>
      <c r="AT120" s="219" t="s">
        <v>144</v>
      </c>
      <c r="AU120" s="219" t="s">
        <v>82</v>
      </c>
      <c r="AY120" s="20" t="s">
        <v>141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80</v>
      </c>
      <c r="BK120" s="220">
        <f>ROUND(I120*H120,2)</f>
        <v>0</v>
      </c>
      <c r="BL120" s="20" t="s">
        <v>149</v>
      </c>
      <c r="BM120" s="219" t="s">
        <v>197</v>
      </c>
    </row>
    <row r="121" s="2" customFormat="1">
      <c r="A121" s="41"/>
      <c r="B121" s="42"/>
      <c r="C121" s="43"/>
      <c r="D121" s="221" t="s">
        <v>151</v>
      </c>
      <c r="E121" s="43"/>
      <c r="F121" s="222" t="s">
        <v>198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151</v>
      </c>
      <c r="AU121" s="20" t="s">
        <v>82</v>
      </c>
    </row>
    <row r="122" s="14" customFormat="1">
      <c r="A122" s="14"/>
      <c r="B122" s="238"/>
      <c r="C122" s="239"/>
      <c r="D122" s="228" t="s">
        <v>153</v>
      </c>
      <c r="E122" s="240" t="s">
        <v>19</v>
      </c>
      <c r="F122" s="241" t="s">
        <v>199</v>
      </c>
      <c r="G122" s="239"/>
      <c r="H122" s="240" t="s">
        <v>19</v>
      </c>
      <c r="I122" s="242"/>
      <c r="J122" s="239"/>
      <c r="K122" s="239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153</v>
      </c>
      <c r="AU122" s="247" t="s">
        <v>82</v>
      </c>
      <c r="AV122" s="14" t="s">
        <v>80</v>
      </c>
      <c r="AW122" s="14" t="s">
        <v>33</v>
      </c>
      <c r="AX122" s="14" t="s">
        <v>72</v>
      </c>
      <c r="AY122" s="247" t="s">
        <v>141</v>
      </c>
    </row>
    <row r="123" s="14" customFormat="1">
      <c r="A123" s="14"/>
      <c r="B123" s="238"/>
      <c r="C123" s="239"/>
      <c r="D123" s="228" t="s">
        <v>153</v>
      </c>
      <c r="E123" s="240" t="s">
        <v>19</v>
      </c>
      <c r="F123" s="241" t="s">
        <v>200</v>
      </c>
      <c r="G123" s="239"/>
      <c r="H123" s="240" t="s">
        <v>19</v>
      </c>
      <c r="I123" s="242"/>
      <c r="J123" s="239"/>
      <c r="K123" s="239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153</v>
      </c>
      <c r="AU123" s="247" t="s">
        <v>82</v>
      </c>
      <c r="AV123" s="14" t="s">
        <v>80</v>
      </c>
      <c r="AW123" s="14" t="s">
        <v>33</v>
      </c>
      <c r="AX123" s="14" t="s">
        <v>72</v>
      </c>
      <c r="AY123" s="247" t="s">
        <v>141</v>
      </c>
    </row>
    <row r="124" s="13" customFormat="1">
      <c r="A124" s="13"/>
      <c r="B124" s="226"/>
      <c r="C124" s="227"/>
      <c r="D124" s="228" t="s">
        <v>153</v>
      </c>
      <c r="E124" s="229" t="s">
        <v>19</v>
      </c>
      <c r="F124" s="230" t="s">
        <v>201</v>
      </c>
      <c r="G124" s="227"/>
      <c r="H124" s="231">
        <v>103.04000000000001</v>
      </c>
      <c r="I124" s="232"/>
      <c r="J124" s="227"/>
      <c r="K124" s="227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153</v>
      </c>
      <c r="AU124" s="237" t="s">
        <v>82</v>
      </c>
      <c r="AV124" s="13" t="s">
        <v>82</v>
      </c>
      <c r="AW124" s="13" t="s">
        <v>33</v>
      </c>
      <c r="AX124" s="13" t="s">
        <v>72</v>
      </c>
      <c r="AY124" s="237" t="s">
        <v>141</v>
      </c>
    </row>
    <row r="125" s="13" customFormat="1">
      <c r="A125" s="13"/>
      <c r="B125" s="226"/>
      <c r="C125" s="227"/>
      <c r="D125" s="228" t="s">
        <v>153</v>
      </c>
      <c r="E125" s="229" t="s">
        <v>19</v>
      </c>
      <c r="F125" s="230" t="s">
        <v>202</v>
      </c>
      <c r="G125" s="227"/>
      <c r="H125" s="231">
        <v>38.496000000000002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153</v>
      </c>
      <c r="AU125" s="237" t="s">
        <v>82</v>
      </c>
      <c r="AV125" s="13" t="s">
        <v>82</v>
      </c>
      <c r="AW125" s="13" t="s">
        <v>33</v>
      </c>
      <c r="AX125" s="13" t="s">
        <v>72</v>
      </c>
      <c r="AY125" s="237" t="s">
        <v>141</v>
      </c>
    </row>
    <row r="126" s="16" customFormat="1">
      <c r="A126" s="16"/>
      <c r="B126" s="259"/>
      <c r="C126" s="260"/>
      <c r="D126" s="228" t="s">
        <v>153</v>
      </c>
      <c r="E126" s="261" t="s">
        <v>19</v>
      </c>
      <c r="F126" s="262" t="s">
        <v>203</v>
      </c>
      <c r="G126" s="260"/>
      <c r="H126" s="263">
        <v>141.536</v>
      </c>
      <c r="I126" s="264"/>
      <c r="J126" s="260"/>
      <c r="K126" s="260"/>
      <c r="L126" s="265"/>
      <c r="M126" s="266"/>
      <c r="N126" s="267"/>
      <c r="O126" s="267"/>
      <c r="P126" s="267"/>
      <c r="Q126" s="267"/>
      <c r="R126" s="267"/>
      <c r="S126" s="267"/>
      <c r="T126" s="268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69" t="s">
        <v>153</v>
      </c>
      <c r="AU126" s="269" t="s">
        <v>82</v>
      </c>
      <c r="AV126" s="16" t="s">
        <v>142</v>
      </c>
      <c r="AW126" s="16" t="s">
        <v>33</v>
      </c>
      <c r="AX126" s="16" t="s">
        <v>72</v>
      </c>
      <c r="AY126" s="269" t="s">
        <v>141</v>
      </c>
    </row>
    <row r="127" s="14" customFormat="1">
      <c r="A127" s="14"/>
      <c r="B127" s="238"/>
      <c r="C127" s="239"/>
      <c r="D127" s="228" t="s">
        <v>153</v>
      </c>
      <c r="E127" s="240" t="s">
        <v>19</v>
      </c>
      <c r="F127" s="241" t="s">
        <v>204</v>
      </c>
      <c r="G127" s="239"/>
      <c r="H127" s="240" t="s">
        <v>19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153</v>
      </c>
      <c r="AU127" s="247" t="s">
        <v>82</v>
      </c>
      <c r="AV127" s="14" t="s">
        <v>80</v>
      </c>
      <c r="AW127" s="14" t="s">
        <v>33</v>
      </c>
      <c r="AX127" s="14" t="s">
        <v>72</v>
      </c>
      <c r="AY127" s="247" t="s">
        <v>141</v>
      </c>
    </row>
    <row r="128" s="13" customFormat="1">
      <c r="A128" s="13"/>
      <c r="B128" s="226"/>
      <c r="C128" s="227"/>
      <c r="D128" s="228" t="s">
        <v>153</v>
      </c>
      <c r="E128" s="229" t="s">
        <v>19</v>
      </c>
      <c r="F128" s="230" t="s">
        <v>205</v>
      </c>
      <c r="G128" s="227"/>
      <c r="H128" s="231">
        <v>259.98000000000002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153</v>
      </c>
      <c r="AU128" s="237" t="s">
        <v>82</v>
      </c>
      <c r="AV128" s="13" t="s">
        <v>82</v>
      </c>
      <c r="AW128" s="13" t="s">
        <v>33</v>
      </c>
      <c r="AX128" s="13" t="s">
        <v>72</v>
      </c>
      <c r="AY128" s="237" t="s">
        <v>141</v>
      </c>
    </row>
    <row r="129" s="13" customFormat="1">
      <c r="A129" s="13"/>
      <c r="B129" s="226"/>
      <c r="C129" s="227"/>
      <c r="D129" s="228" t="s">
        <v>153</v>
      </c>
      <c r="E129" s="229" t="s">
        <v>19</v>
      </c>
      <c r="F129" s="230" t="s">
        <v>206</v>
      </c>
      <c r="G129" s="227"/>
      <c r="H129" s="231">
        <v>73.640000000000001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153</v>
      </c>
      <c r="AU129" s="237" t="s">
        <v>82</v>
      </c>
      <c r="AV129" s="13" t="s">
        <v>82</v>
      </c>
      <c r="AW129" s="13" t="s">
        <v>33</v>
      </c>
      <c r="AX129" s="13" t="s">
        <v>72</v>
      </c>
      <c r="AY129" s="237" t="s">
        <v>141</v>
      </c>
    </row>
    <row r="130" s="16" customFormat="1">
      <c r="A130" s="16"/>
      <c r="B130" s="259"/>
      <c r="C130" s="260"/>
      <c r="D130" s="228" t="s">
        <v>153</v>
      </c>
      <c r="E130" s="261" t="s">
        <v>19</v>
      </c>
      <c r="F130" s="262" t="s">
        <v>203</v>
      </c>
      <c r="G130" s="260"/>
      <c r="H130" s="263">
        <v>333.62</v>
      </c>
      <c r="I130" s="264"/>
      <c r="J130" s="260"/>
      <c r="K130" s="260"/>
      <c r="L130" s="265"/>
      <c r="M130" s="266"/>
      <c r="N130" s="267"/>
      <c r="O130" s="267"/>
      <c r="P130" s="267"/>
      <c r="Q130" s="267"/>
      <c r="R130" s="267"/>
      <c r="S130" s="267"/>
      <c r="T130" s="268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9" t="s">
        <v>153</v>
      </c>
      <c r="AU130" s="269" t="s">
        <v>82</v>
      </c>
      <c r="AV130" s="16" t="s">
        <v>142</v>
      </c>
      <c r="AW130" s="16" t="s">
        <v>33</v>
      </c>
      <c r="AX130" s="16" t="s">
        <v>72</v>
      </c>
      <c r="AY130" s="269" t="s">
        <v>141</v>
      </c>
    </row>
    <row r="131" s="14" customFormat="1">
      <c r="A131" s="14"/>
      <c r="B131" s="238"/>
      <c r="C131" s="239"/>
      <c r="D131" s="228" t="s">
        <v>153</v>
      </c>
      <c r="E131" s="240" t="s">
        <v>19</v>
      </c>
      <c r="F131" s="241" t="s">
        <v>207</v>
      </c>
      <c r="G131" s="239"/>
      <c r="H131" s="240" t="s">
        <v>19</v>
      </c>
      <c r="I131" s="242"/>
      <c r="J131" s="239"/>
      <c r="K131" s="239"/>
      <c r="L131" s="243"/>
      <c r="M131" s="244"/>
      <c r="N131" s="245"/>
      <c r="O131" s="245"/>
      <c r="P131" s="245"/>
      <c r="Q131" s="245"/>
      <c r="R131" s="245"/>
      <c r="S131" s="245"/>
      <c r="T131" s="24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7" t="s">
        <v>153</v>
      </c>
      <c r="AU131" s="247" t="s">
        <v>82</v>
      </c>
      <c r="AV131" s="14" t="s">
        <v>80</v>
      </c>
      <c r="AW131" s="14" t="s">
        <v>33</v>
      </c>
      <c r="AX131" s="14" t="s">
        <v>72</v>
      </c>
      <c r="AY131" s="247" t="s">
        <v>141</v>
      </c>
    </row>
    <row r="132" s="13" customFormat="1">
      <c r="A132" s="13"/>
      <c r="B132" s="226"/>
      <c r="C132" s="227"/>
      <c r="D132" s="228" t="s">
        <v>153</v>
      </c>
      <c r="E132" s="229" t="s">
        <v>19</v>
      </c>
      <c r="F132" s="230" t="s">
        <v>208</v>
      </c>
      <c r="G132" s="227"/>
      <c r="H132" s="231">
        <v>238.59999999999999</v>
      </c>
      <c r="I132" s="232"/>
      <c r="J132" s="227"/>
      <c r="K132" s="227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153</v>
      </c>
      <c r="AU132" s="237" t="s">
        <v>82</v>
      </c>
      <c r="AV132" s="13" t="s">
        <v>82</v>
      </c>
      <c r="AW132" s="13" t="s">
        <v>33</v>
      </c>
      <c r="AX132" s="13" t="s">
        <v>72</v>
      </c>
      <c r="AY132" s="237" t="s">
        <v>141</v>
      </c>
    </row>
    <row r="133" s="13" customFormat="1">
      <c r="A133" s="13"/>
      <c r="B133" s="226"/>
      <c r="C133" s="227"/>
      <c r="D133" s="228" t="s">
        <v>153</v>
      </c>
      <c r="E133" s="229" t="s">
        <v>19</v>
      </c>
      <c r="F133" s="230" t="s">
        <v>209</v>
      </c>
      <c r="G133" s="227"/>
      <c r="H133" s="231">
        <v>53.859999999999999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153</v>
      </c>
      <c r="AU133" s="237" t="s">
        <v>82</v>
      </c>
      <c r="AV133" s="13" t="s">
        <v>82</v>
      </c>
      <c r="AW133" s="13" t="s">
        <v>33</v>
      </c>
      <c r="AX133" s="13" t="s">
        <v>72</v>
      </c>
      <c r="AY133" s="237" t="s">
        <v>141</v>
      </c>
    </row>
    <row r="134" s="16" customFormat="1">
      <c r="A134" s="16"/>
      <c r="B134" s="259"/>
      <c r="C134" s="260"/>
      <c r="D134" s="228" t="s">
        <v>153</v>
      </c>
      <c r="E134" s="261" t="s">
        <v>19</v>
      </c>
      <c r="F134" s="262" t="s">
        <v>203</v>
      </c>
      <c r="G134" s="260"/>
      <c r="H134" s="263">
        <v>292.45999999999998</v>
      </c>
      <c r="I134" s="264"/>
      <c r="J134" s="260"/>
      <c r="K134" s="260"/>
      <c r="L134" s="265"/>
      <c r="M134" s="266"/>
      <c r="N134" s="267"/>
      <c r="O134" s="267"/>
      <c r="P134" s="267"/>
      <c r="Q134" s="267"/>
      <c r="R134" s="267"/>
      <c r="S134" s="267"/>
      <c r="T134" s="268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69" t="s">
        <v>153</v>
      </c>
      <c r="AU134" s="269" t="s">
        <v>82</v>
      </c>
      <c r="AV134" s="16" t="s">
        <v>142</v>
      </c>
      <c r="AW134" s="16" t="s">
        <v>33</v>
      </c>
      <c r="AX134" s="16" t="s">
        <v>72</v>
      </c>
      <c r="AY134" s="269" t="s">
        <v>141</v>
      </c>
    </row>
    <row r="135" s="13" customFormat="1">
      <c r="A135" s="13"/>
      <c r="B135" s="226"/>
      <c r="C135" s="227"/>
      <c r="D135" s="228" t="s">
        <v>153</v>
      </c>
      <c r="E135" s="229" t="s">
        <v>19</v>
      </c>
      <c r="F135" s="230" t="s">
        <v>210</v>
      </c>
      <c r="G135" s="227"/>
      <c r="H135" s="231">
        <v>29.940000000000001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153</v>
      </c>
      <c r="AU135" s="237" t="s">
        <v>82</v>
      </c>
      <c r="AV135" s="13" t="s">
        <v>82</v>
      </c>
      <c r="AW135" s="13" t="s">
        <v>33</v>
      </c>
      <c r="AX135" s="13" t="s">
        <v>72</v>
      </c>
      <c r="AY135" s="237" t="s">
        <v>141</v>
      </c>
    </row>
    <row r="136" s="16" customFormat="1">
      <c r="A136" s="16"/>
      <c r="B136" s="259"/>
      <c r="C136" s="260"/>
      <c r="D136" s="228" t="s">
        <v>153</v>
      </c>
      <c r="E136" s="261" t="s">
        <v>19</v>
      </c>
      <c r="F136" s="262" t="s">
        <v>203</v>
      </c>
      <c r="G136" s="260"/>
      <c r="H136" s="263">
        <v>29.940000000000001</v>
      </c>
      <c r="I136" s="264"/>
      <c r="J136" s="260"/>
      <c r="K136" s="260"/>
      <c r="L136" s="265"/>
      <c r="M136" s="266"/>
      <c r="N136" s="267"/>
      <c r="O136" s="267"/>
      <c r="P136" s="267"/>
      <c r="Q136" s="267"/>
      <c r="R136" s="267"/>
      <c r="S136" s="267"/>
      <c r="T136" s="268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9" t="s">
        <v>153</v>
      </c>
      <c r="AU136" s="269" t="s">
        <v>82</v>
      </c>
      <c r="AV136" s="16" t="s">
        <v>142</v>
      </c>
      <c r="AW136" s="16" t="s">
        <v>33</v>
      </c>
      <c r="AX136" s="16" t="s">
        <v>72</v>
      </c>
      <c r="AY136" s="269" t="s">
        <v>141</v>
      </c>
    </row>
    <row r="137" s="15" customFormat="1">
      <c r="A137" s="15"/>
      <c r="B137" s="248"/>
      <c r="C137" s="249"/>
      <c r="D137" s="228" t="s">
        <v>153</v>
      </c>
      <c r="E137" s="250" t="s">
        <v>19</v>
      </c>
      <c r="F137" s="251" t="s">
        <v>177</v>
      </c>
      <c r="G137" s="249"/>
      <c r="H137" s="252">
        <v>797.55600000000004</v>
      </c>
      <c r="I137" s="253"/>
      <c r="J137" s="249"/>
      <c r="K137" s="249"/>
      <c r="L137" s="254"/>
      <c r="M137" s="255"/>
      <c r="N137" s="256"/>
      <c r="O137" s="256"/>
      <c r="P137" s="256"/>
      <c r="Q137" s="256"/>
      <c r="R137" s="256"/>
      <c r="S137" s="256"/>
      <c r="T137" s="257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8" t="s">
        <v>153</v>
      </c>
      <c r="AU137" s="258" t="s">
        <v>82</v>
      </c>
      <c r="AV137" s="15" t="s">
        <v>149</v>
      </c>
      <c r="AW137" s="15" t="s">
        <v>33</v>
      </c>
      <c r="AX137" s="15" t="s">
        <v>80</v>
      </c>
      <c r="AY137" s="258" t="s">
        <v>141</v>
      </c>
    </row>
    <row r="138" s="2" customFormat="1" ht="24.15" customHeight="1">
      <c r="A138" s="41"/>
      <c r="B138" s="42"/>
      <c r="C138" s="208" t="s">
        <v>211</v>
      </c>
      <c r="D138" s="208" t="s">
        <v>144</v>
      </c>
      <c r="E138" s="209" t="s">
        <v>212</v>
      </c>
      <c r="F138" s="210" t="s">
        <v>213</v>
      </c>
      <c r="G138" s="211" t="s">
        <v>147</v>
      </c>
      <c r="H138" s="212">
        <v>908.53899999999999</v>
      </c>
      <c r="I138" s="213"/>
      <c r="J138" s="214">
        <f>ROUND(I138*H138,2)</f>
        <v>0</v>
      </c>
      <c r="K138" s="210" t="s">
        <v>148</v>
      </c>
      <c r="L138" s="47"/>
      <c r="M138" s="215" t="s">
        <v>19</v>
      </c>
      <c r="N138" s="216" t="s">
        <v>43</v>
      </c>
      <c r="O138" s="87"/>
      <c r="P138" s="217">
        <f>O138*H138</f>
        <v>0</v>
      </c>
      <c r="Q138" s="217">
        <v>0.00025999999999999998</v>
      </c>
      <c r="R138" s="217">
        <f>Q138*H138</f>
        <v>0.23622013999999997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149</v>
      </c>
      <c r="AT138" s="219" t="s">
        <v>144</v>
      </c>
      <c r="AU138" s="219" t="s">
        <v>82</v>
      </c>
      <c r="AY138" s="20" t="s">
        <v>141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80</v>
      </c>
      <c r="BK138" s="220">
        <f>ROUND(I138*H138,2)</f>
        <v>0</v>
      </c>
      <c r="BL138" s="20" t="s">
        <v>149</v>
      </c>
      <c r="BM138" s="219" t="s">
        <v>214</v>
      </c>
    </row>
    <row r="139" s="2" customFormat="1">
      <c r="A139" s="41"/>
      <c r="B139" s="42"/>
      <c r="C139" s="43"/>
      <c r="D139" s="221" t="s">
        <v>151</v>
      </c>
      <c r="E139" s="43"/>
      <c r="F139" s="222" t="s">
        <v>215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151</v>
      </c>
      <c r="AU139" s="20" t="s">
        <v>82</v>
      </c>
    </row>
    <row r="140" s="13" customFormat="1">
      <c r="A140" s="13"/>
      <c r="B140" s="226"/>
      <c r="C140" s="227"/>
      <c r="D140" s="228" t="s">
        <v>153</v>
      </c>
      <c r="E140" s="229" t="s">
        <v>19</v>
      </c>
      <c r="F140" s="230" t="s">
        <v>216</v>
      </c>
      <c r="G140" s="227"/>
      <c r="H140" s="231">
        <v>849.39999999999998</v>
      </c>
      <c r="I140" s="232"/>
      <c r="J140" s="227"/>
      <c r="K140" s="227"/>
      <c r="L140" s="233"/>
      <c r="M140" s="234"/>
      <c r="N140" s="235"/>
      <c r="O140" s="235"/>
      <c r="P140" s="235"/>
      <c r="Q140" s="235"/>
      <c r="R140" s="235"/>
      <c r="S140" s="235"/>
      <c r="T140" s="23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7" t="s">
        <v>153</v>
      </c>
      <c r="AU140" s="237" t="s">
        <v>82</v>
      </c>
      <c r="AV140" s="13" t="s">
        <v>82</v>
      </c>
      <c r="AW140" s="13" t="s">
        <v>33</v>
      </c>
      <c r="AX140" s="13" t="s">
        <v>72</v>
      </c>
      <c r="AY140" s="237" t="s">
        <v>141</v>
      </c>
    </row>
    <row r="141" s="13" customFormat="1">
      <c r="A141" s="13"/>
      <c r="B141" s="226"/>
      <c r="C141" s="227"/>
      <c r="D141" s="228" t="s">
        <v>153</v>
      </c>
      <c r="E141" s="229" t="s">
        <v>19</v>
      </c>
      <c r="F141" s="230" t="s">
        <v>217</v>
      </c>
      <c r="G141" s="227"/>
      <c r="H141" s="231">
        <v>59.139000000000003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153</v>
      </c>
      <c r="AU141" s="237" t="s">
        <v>82</v>
      </c>
      <c r="AV141" s="13" t="s">
        <v>82</v>
      </c>
      <c r="AW141" s="13" t="s">
        <v>33</v>
      </c>
      <c r="AX141" s="13" t="s">
        <v>72</v>
      </c>
      <c r="AY141" s="237" t="s">
        <v>141</v>
      </c>
    </row>
    <row r="142" s="15" customFormat="1">
      <c r="A142" s="15"/>
      <c r="B142" s="248"/>
      <c r="C142" s="249"/>
      <c r="D142" s="228" t="s">
        <v>153</v>
      </c>
      <c r="E142" s="250" t="s">
        <v>102</v>
      </c>
      <c r="F142" s="251" t="s">
        <v>177</v>
      </c>
      <c r="G142" s="249"/>
      <c r="H142" s="252">
        <v>908.53899999999999</v>
      </c>
      <c r="I142" s="253"/>
      <c r="J142" s="249"/>
      <c r="K142" s="249"/>
      <c r="L142" s="254"/>
      <c r="M142" s="255"/>
      <c r="N142" s="256"/>
      <c r="O142" s="256"/>
      <c r="P142" s="256"/>
      <c r="Q142" s="256"/>
      <c r="R142" s="256"/>
      <c r="S142" s="256"/>
      <c r="T142" s="25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8" t="s">
        <v>153</v>
      </c>
      <c r="AU142" s="258" t="s">
        <v>82</v>
      </c>
      <c r="AV142" s="15" t="s">
        <v>149</v>
      </c>
      <c r="AW142" s="15" t="s">
        <v>33</v>
      </c>
      <c r="AX142" s="15" t="s">
        <v>80</v>
      </c>
      <c r="AY142" s="258" t="s">
        <v>141</v>
      </c>
    </row>
    <row r="143" s="2" customFormat="1" ht="33" customHeight="1">
      <c r="A143" s="41"/>
      <c r="B143" s="42"/>
      <c r="C143" s="208" t="s">
        <v>218</v>
      </c>
      <c r="D143" s="208" t="s">
        <v>144</v>
      </c>
      <c r="E143" s="209" t="s">
        <v>219</v>
      </c>
      <c r="F143" s="210" t="s">
        <v>220</v>
      </c>
      <c r="G143" s="211" t="s">
        <v>147</v>
      </c>
      <c r="H143" s="212">
        <v>908.53899999999999</v>
      </c>
      <c r="I143" s="213"/>
      <c r="J143" s="214">
        <f>ROUND(I143*H143,2)</f>
        <v>0</v>
      </c>
      <c r="K143" s="210" t="s">
        <v>148</v>
      </c>
      <c r="L143" s="47"/>
      <c r="M143" s="215" t="s">
        <v>19</v>
      </c>
      <c r="N143" s="216" t="s">
        <v>43</v>
      </c>
      <c r="O143" s="87"/>
      <c r="P143" s="217">
        <f>O143*H143</f>
        <v>0</v>
      </c>
      <c r="Q143" s="217">
        <v>0.0043800000000000002</v>
      </c>
      <c r="R143" s="217">
        <f>Q143*H143</f>
        <v>3.9794008199999999</v>
      </c>
      <c r="S143" s="217">
        <v>0</v>
      </c>
      <c r="T143" s="218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19" t="s">
        <v>149</v>
      </c>
      <c r="AT143" s="219" t="s">
        <v>144</v>
      </c>
      <c r="AU143" s="219" t="s">
        <v>82</v>
      </c>
      <c r="AY143" s="20" t="s">
        <v>141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20" t="s">
        <v>80</v>
      </c>
      <c r="BK143" s="220">
        <f>ROUND(I143*H143,2)</f>
        <v>0</v>
      </c>
      <c r="BL143" s="20" t="s">
        <v>149</v>
      </c>
      <c r="BM143" s="219" t="s">
        <v>221</v>
      </c>
    </row>
    <row r="144" s="2" customFormat="1">
      <c r="A144" s="41"/>
      <c r="B144" s="42"/>
      <c r="C144" s="43"/>
      <c r="D144" s="221" t="s">
        <v>151</v>
      </c>
      <c r="E144" s="43"/>
      <c r="F144" s="222" t="s">
        <v>222</v>
      </c>
      <c r="G144" s="43"/>
      <c r="H144" s="43"/>
      <c r="I144" s="223"/>
      <c r="J144" s="43"/>
      <c r="K144" s="43"/>
      <c r="L144" s="47"/>
      <c r="M144" s="224"/>
      <c r="N144" s="225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151</v>
      </c>
      <c r="AU144" s="20" t="s">
        <v>82</v>
      </c>
    </row>
    <row r="145" s="13" customFormat="1">
      <c r="A145" s="13"/>
      <c r="B145" s="226"/>
      <c r="C145" s="227"/>
      <c r="D145" s="228" t="s">
        <v>153</v>
      </c>
      <c r="E145" s="229" t="s">
        <v>19</v>
      </c>
      <c r="F145" s="230" t="s">
        <v>102</v>
      </c>
      <c r="G145" s="227"/>
      <c r="H145" s="231">
        <v>908.53899999999999</v>
      </c>
      <c r="I145" s="232"/>
      <c r="J145" s="227"/>
      <c r="K145" s="227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153</v>
      </c>
      <c r="AU145" s="237" t="s">
        <v>82</v>
      </c>
      <c r="AV145" s="13" t="s">
        <v>82</v>
      </c>
      <c r="AW145" s="13" t="s">
        <v>33</v>
      </c>
      <c r="AX145" s="13" t="s">
        <v>80</v>
      </c>
      <c r="AY145" s="237" t="s">
        <v>141</v>
      </c>
    </row>
    <row r="146" s="2" customFormat="1" ht="37.8" customHeight="1">
      <c r="A146" s="41"/>
      <c r="B146" s="42"/>
      <c r="C146" s="208" t="s">
        <v>8</v>
      </c>
      <c r="D146" s="208" t="s">
        <v>144</v>
      </c>
      <c r="E146" s="209" t="s">
        <v>223</v>
      </c>
      <c r="F146" s="210" t="s">
        <v>224</v>
      </c>
      <c r="G146" s="211" t="s">
        <v>147</v>
      </c>
      <c r="H146" s="212">
        <v>908.53899999999999</v>
      </c>
      <c r="I146" s="213"/>
      <c r="J146" s="214">
        <f>ROUND(I146*H146,2)</f>
        <v>0</v>
      </c>
      <c r="K146" s="210" t="s">
        <v>148</v>
      </c>
      <c r="L146" s="47"/>
      <c r="M146" s="215" t="s">
        <v>19</v>
      </c>
      <c r="N146" s="216" t="s">
        <v>43</v>
      </c>
      <c r="O146" s="87"/>
      <c r="P146" s="217">
        <f>O146*H146</f>
        <v>0</v>
      </c>
      <c r="Q146" s="217">
        <v>0.0033800000000000002</v>
      </c>
      <c r="R146" s="217">
        <f>Q146*H146</f>
        <v>3.0708618200000002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149</v>
      </c>
      <c r="AT146" s="219" t="s">
        <v>144</v>
      </c>
      <c r="AU146" s="219" t="s">
        <v>82</v>
      </c>
      <c r="AY146" s="20" t="s">
        <v>141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80</v>
      </c>
      <c r="BK146" s="220">
        <f>ROUND(I146*H146,2)</f>
        <v>0</v>
      </c>
      <c r="BL146" s="20" t="s">
        <v>149</v>
      </c>
      <c r="BM146" s="219" t="s">
        <v>225</v>
      </c>
    </row>
    <row r="147" s="2" customFormat="1">
      <c r="A147" s="41"/>
      <c r="B147" s="42"/>
      <c r="C147" s="43"/>
      <c r="D147" s="221" t="s">
        <v>151</v>
      </c>
      <c r="E147" s="43"/>
      <c r="F147" s="222" t="s">
        <v>226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151</v>
      </c>
      <c r="AU147" s="20" t="s">
        <v>82</v>
      </c>
    </row>
    <row r="148" s="13" customFormat="1">
      <c r="A148" s="13"/>
      <c r="B148" s="226"/>
      <c r="C148" s="227"/>
      <c r="D148" s="228" t="s">
        <v>153</v>
      </c>
      <c r="E148" s="229" t="s">
        <v>19</v>
      </c>
      <c r="F148" s="230" t="s">
        <v>102</v>
      </c>
      <c r="G148" s="227"/>
      <c r="H148" s="231">
        <v>908.53899999999999</v>
      </c>
      <c r="I148" s="232"/>
      <c r="J148" s="227"/>
      <c r="K148" s="227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153</v>
      </c>
      <c r="AU148" s="237" t="s">
        <v>82</v>
      </c>
      <c r="AV148" s="13" t="s">
        <v>82</v>
      </c>
      <c r="AW148" s="13" t="s">
        <v>33</v>
      </c>
      <c r="AX148" s="13" t="s">
        <v>80</v>
      </c>
      <c r="AY148" s="237" t="s">
        <v>141</v>
      </c>
    </row>
    <row r="149" s="2" customFormat="1" ht="55.5" customHeight="1">
      <c r="A149" s="41"/>
      <c r="B149" s="42"/>
      <c r="C149" s="208" t="s">
        <v>227</v>
      </c>
      <c r="D149" s="208" t="s">
        <v>144</v>
      </c>
      <c r="E149" s="209" t="s">
        <v>228</v>
      </c>
      <c r="F149" s="210" t="s">
        <v>229</v>
      </c>
      <c r="G149" s="211" t="s">
        <v>196</v>
      </c>
      <c r="H149" s="212">
        <v>245.81999999999999</v>
      </c>
      <c r="I149" s="213"/>
      <c r="J149" s="214">
        <f>ROUND(I149*H149,2)</f>
        <v>0</v>
      </c>
      <c r="K149" s="210" t="s">
        <v>148</v>
      </c>
      <c r="L149" s="47"/>
      <c r="M149" s="215" t="s">
        <v>19</v>
      </c>
      <c r="N149" s="216" t="s">
        <v>43</v>
      </c>
      <c r="O149" s="87"/>
      <c r="P149" s="217">
        <f>O149*H149</f>
        <v>0</v>
      </c>
      <c r="Q149" s="217">
        <v>0.0033899999999999998</v>
      </c>
      <c r="R149" s="217">
        <f>Q149*H149</f>
        <v>0.8333297999999999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149</v>
      </c>
      <c r="AT149" s="219" t="s">
        <v>144</v>
      </c>
      <c r="AU149" s="219" t="s">
        <v>82</v>
      </c>
      <c r="AY149" s="20" t="s">
        <v>141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80</v>
      </c>
      <c r="BK149" s="220">
        <f>ROUND(I149*H149,2)</f>
        <v>0</v>
      </c>
      <c r="BL149" s="20" t="s">
        <v>149</v>
      </c>
      <c r="BM149" s="219" t="s">
        <v>230</v>
      </c>
    </row>
    <row r="150" s="2" customFormat="1">
      <c r="A150" s="41"/>
      <c r="B150" s="42"/>
      <c r="C150" s="43"/>
      <c r="D150" s="221" t="s">
        <v>151</v>
      </c>
      <c r="E150" s="43"/>
      <c r="F150" s="222" t="s">
        <v>231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151</v>
      </c>
      <c r="AU150" s="20" t="s">
        <v>82</v>
      </c>
    </row>
    <row r="151" s="14" customFormat="1">
      <c r="A151" s="14"/>
      <c r="B151" s="238"/>
      <c r="C151" s="239"/>
      <c r="D151" s="228" t="s">
        <v>153</v>
      </c>
      <c r="E151" s="240" t="s">
        <v>19</v>
      </c>
      <c r="F151" s="241" t="s">
        <v>232</v>
      </c>
      <c r="G151" s="239"/>
      <c r="H151" s="240" t="s">
        <v>19</v>
      </c>
      <c r="I151" s="242"/>
      <c r="J151" s="239"/>
      <c r="K151" s="239"/>
      <c r="L151" s="243"/>
      <c r="M151" s="244"/>
      <c r="N151" s="245"/>
      <c r="O151" s="245"/>
      <c r="P151" s="245"/>
      <c r="Q151" s="245"/>
      <c r="R151" s="245"/>
      <c r="S151" s="245"/>
      <c r="T151" s="24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7" t="s">
        <v>153</v>
      </c>
      <c r="AU151" s="247" t="s">
        <v>82</v>
      </c>
      <c r="AV151" s="14" t="s">
        <v>80</v>
      </c>
      <c r="AW151" s="14" t="s">
        <v>33</v>
      </c>
      <c r="AX151" s="14" t="s">
        <v>72</v>
      </c>
      <c r="AY151" s="247" t="s">
        <v>141</v>
      </c>
    </row>
    <row r="152" s="14" customFormat="1">
      <c r="A152" s="14"/>
      <c r="B152" s="238"/>
      <c r="C152" s="239"/>
      <c r="D152" s="228" t="s">
        <v>153</v>
      </c>
      <c r="E152" s="240" t="s">
        <v>19</v>
      </c>
      <c r="F152" s="241" t="s">
        <v>199</v>
      </c>
      <c r="G152" s="239"/>
      <c r="H152" s="240" t="s">
        <v>19</v>
      </c>
      <c r="I152" s="242"/>
      <c r="J152" s="239"/>
      <c r="K152" s="239"/>
      <c r="L152" s="243"/>
      <c r="M152" s="244"/>
      <c r="N152" s="245"/>
      <c r="O152" s="245"/>
      <c r="P152" s="245"/>
      <c r="Q152" s="245"/>
      <c r="R152" s="245"/>
      <c r="S152" s="245"/>
      <c r="T152" s="24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7" t="s">
        <v>153</v>
      </c>
      <c r="AU152" s="247" t="s">
        <v>82</v>
      </c>
      <c r="AV152" s="14" t="s">
        <v>80</v>
      </c>
      <c r="AW152" s="14" t="s">
        <v>33</v>
      </c>
      <c r="AX152" s="14" t="s">
        <v>72</v>
      </c>
      <c r="AY152" s="247" t="s">
        <v>141</v>
      </c>
    </row>
    <row r="153" s="14" customFormat="1">
      <c r="A153" s="14"/>
      <c r="B153" s="238"/>
      <c r="C153" s="239"/>
      <c r="D153" s="228" t="s">
        <v>153</v>
      </c>
      <c r="E153" s="240" t="s">
        <v>19</v>
      </c>
      <c r="F153" s="241" t="s">
        <v>200</v>
      </c>
      <c r="G153" s="239"/>
      <c r="H153" s="240" t="s">
        <v>19</v>
      </c>
      <c r="I153" s="242"/>
      <c r="J153" s="239"/>
      <c r="K153" s="239"/>
      <c r="L153" s="243"/>
      <c r="M153" s="244"/>
      <c r="N153" s="245"/>
      <c r="O153" s="245"/>
      <c r="P153" s="245"/>
      <c r="Q153" s="245"/>
      <c r="R153" s="245"/>
      <c r="S153" s="245"/>
      <c r="T153" s="24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7" t="s">
        <v>153</v>
      </c>
      <c r="AU153" s="247" t="s">
        <v>82</v>
      </c>
      <c r="AV153" s="14" t="s">
        <v>80</v>
      </c>
      <c r="AW153" s="14" t="s">
        <v>33</v>
      </c>
      <c r="AX153" s="14" t="s">
        <v>72</v>
      </c>
      <c r="AY153" s="247" t="s">
        <v>141</v>
      </c>
    </row>
    <row r="154" s="13" customFormat="1">
      <c r="A154" s="13"/>
      <c r="B154" s="226"/>
      <c r="C154" s="227"/>
      <c r="D154" s="228" t="s">
        <v>153</v>
      </c>
      <c r="E154" s="229" t="s">
        <v>19</v>
      </c>
      <c r="F154" s="230" t="s">
        <v>233</v>
      </c>
      <c r="G154" s="227"/>
      <c r="H154" s="231">
        <v>13.48</v>
      </c>
      <c r="I154" s="232"/>
      <c r="J154" s="227"/>
      <c r="K154" s="227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153</v>
      </c>
      <c r="AU154" s="237" t="s">
        <v>82</v>
      </c>
      <c r="AV154" s="13" t="s">
        <v>82</v>
      </c>
      <c r="AW154" s="13" t="s">
        <v>33</v>
      </c>
      <c r="AX154" s="13" t="s">
        <v>72</v>
      </c>
      <c r="AY154" s="237" t="s">
        <v>141</v>
      </c>
    </row>
    <row r="155" s="14" customFormat="1">
      <c r="A155" s="14"/>
      <c r="B155" s="238"/>
      <c r="C155" s="239"/>
      <c r="D155" s="228" t="s">
        <v>153</v>
      </c>
      <c r="E155" s="240" t="s">
        <v>19</v>
      </c>
      <c r="F155" s="241" t="s">
        <v>204</v>
      </c>
      <c r="G155" s="239"/>
      <c r="H155" s="240" t="s">
        <v>19</v>
      </c>
      <c r="I155" s="242"/>
      <c r="J155" s="239"/>
      <c r="K155" s="239"/>
      <c r="L155" s="243"/>
      <c r="M155" s="244"/>
      <c r="N155" s="245"/>
      <c r="O155" s="245"/>
      <c r="P155" s="245"/>
      <c r="Q155" s="245"/>
      <c r="R155" s="245"/>
      <c r="S155" s="245"/>
      <c r="T155" s="24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7" t="s">
        <v>153</v>
      </c>
      <c r="AU155" s="247" t="s">
        <v>82</v>
      </c>
      <c r="AV155" s="14" t="s">
        <v>80</v>
      </c>
      <c r="AW155" s="14" t="s">
        <v>33</v>
      </c>
      <c r="AX155" s="14" t="s">
        <v>72</v>
      </c>
      <c r="AY155" s="247" t="s">
        <v>141</v>
      </c>
    </row>
    <row r="156" s="13" customFormat="1">
      <c r="A156" s="13"/>
      <c r="B156" s="226"/>
      <c r="C156" s="227"/>
      <c r="D156" s="228" t="s">
        <v>153</v>
      </c>
      <c r="E156" s="229" t="s">
        <v>19</v>
      </c>
      <c r="F156" s="230" t="s">
        <v>234</v>
      </c>
      <c r="G156" s="227"/>
      <c r="H156" s="231">
        <v>19.48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153</v>
      </c>
      <c r="AU156" s="237" t="s">
        <v>82</v>
      </c>
      <c r="AV156" s="13" t="s">
        <v>82</v>
      </c>
      <c r="AW156" s="13" t="s">
        <v>33</v>
      </c>
      <c r="AX156" s="13" t="s">
        <v>72</v>
      </c>
      <c r="AY156" s="237" t="s">
        <v>141</v>
      </c>
    </row>
    <row r="157" s="14" customFormat="1">
      <c r="A157" s="14"/>
      <c r="B157" s="238"/>
      <c r="C157" s="239"/>
      <c r="D157" s="228" t="s">
        <v>153</v>
      </c>
      <c r="E157" s="240" t="s">
        <v>19</v>
      </c>
      <c r="F157" s="241" t="s">
        <v>207</v>
      </c>
      <c r="G157" s="239"/>
      <c r="H157" s="240" t="s">
        <v>19</v>
      </c>
      <c r="I157" s="242"/>
      <c r="J157" s="239"/>
      <c r="K157" s="239"/>
      <c r="L157" s="243"/>
      <c r="M157" s="244"/>
      <c r="N157" s="245"/>
      <c r="O157" s="245"/>
      <c r="P157" s="245"/>
      <c r="Q157" s="245"/>
      <c r="R157" s="245"/>
      <c r="S157" s="245"/>
      <c r="T157" s="24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7" t="s">
        <v>153</v>
      </c>
      <c r="AU157" s="247" t="s">
        <v>82</v>
      </c>
      <c r="AV157" s="14" t="s">
        <v>80</v>
      </c>
      <c r="AW157" s="14" t="s">
        <v>33</v>
      </c>
      <c r="AX157" s="14" t="s">
        <v>72</v>
      </c>
      <c r="AY157" s="247" t="s">
        <v>141</v>
      </c>
    </row>
    <row r="158" s="13" customFormat="1">
      <c r="A158" s="13"/>
      <c r="B158" s="226"/>
      <c r="C158" s="227"/>
      <c r="D158" s="228" t="s">
        <v>153</v>
      </c>
      <c r="E158" s="229" t="s">
        <v>19</v>
      </c>
      <c r="F158" s="230" t="s">
        <v>235</v>
      </c>
      <c r="G158" s="227"/>
      <c r="H158" s="231">
        <v>15.73</v>
      </c>
      <c r="I158" s="232"/>
      <c r="J158" s="227"/>
      <c r="K158" s="227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153</v>
      </c>
      <c r="AU158" s="237" t="s">
        <v>82</v>
      </c>
      <c r="AV158" s="13" t="s">
        <v>82</v>
      </c>
      <c r="AW158" s="13" t="s">
        <v>33</v>
      </c>
      <c r="AX158" s="13" t="s">
        <v>72</v>
      </c>
      <c r="AY158" s="237" t="s">
        <v>141</v>
      </c>
    </row>
    <row r="159" s="16" customFormat="1">
      <c r="A159" s="16"/>
      <c r="B159" s="259"/>
      <c r="C159" s="260"/>
      <c r="D159" s="228" t="s">
        <v>153</v>
      </c>
      <c r="E159" s="261" t="s">
        <v>19</v>
      </c>
      <c r="F159" s="262" t="s">
        <v>203</v>
      </c>
      <c r="G159" s="260"/>
      <c r="H159" s="263">
        <v>48.689999999999998</v>
      </c>
      <c r="I159" s="264"/>
      <c r="J159" s="260"/>
      <c r="K159" s="260"/>
      <c r="L159" s="265"/>
      <c r="M159" s="266"/>
      <c r="N159" s="267"/>
      <c r="O159" s="267"/>
      <c r="P159" s="267"/>
      <c r="Q159" s="267"/>
      <c r="R159" s="267"/>
      <c r="S159" s="267"/>
      <c r="T159" s="268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9" t="s">
        <v>153</v>
      </c>
      <c r="AU159" s="269" t="s">
        <v>82</v>
      </c>
      <c r="AV159" s="16" t="s">
        <v>142</v>
      </c>
      <c r="AW159" s="16" t="s">
        <v>33</v>
      </c>
      <c r="AX159" s="16" t="s">
        <v>72</v>
      </c>
      <c r="AY159" s="269" t="s">
        <v>141</v>
      </c>
    </row>
    <row r="160" s="14" customFormat="1">
      <c r="A160" s="14"/>
      <c r="B160" s="238"/>
      <c r="C160" s="239"/>
      <c r="D160" s="228" t="s">
        <v>153</v>
      </c>
      <c r="E160" s="240" t="s">
        <v>19</v>
      </c>
      <c r="F160" s="241" t="s">
        <v>236</v>
      </c>
      <c r="G160" s="239"/>
      <c r="H160" s="240" t="s">
        <v>19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153</v>
      </c>
      <c r="AU160" s="247" t="s">
        <v>82</v>
      </c>
      <c r="AV160" s="14" t="s">
        <v>80</v>
      </c>
      <c r="AW160" s="14" t="s">
        <v>33</v>
      </c>
      <c r="AX160" s="14" t="s">
        <v>72</v>
      </c>
      <c r="AY160" s="247" t="s">
        <v>141</v>
      </c>
    </row>
    <row r="161" s="14" customFormat="1">
      <c r="A161" s="14"/>
      <c r="B161" s="238"/>
      <c r="C161" s="239"/>
      <c r="D161" s="228" t="s">
        <v>153</v>
      </c>
      <c r="E161" s="240" t="s">
        <v>19</v>
      </c>
      <c r="F161" s="241" t="s">
        <v>200</v>
      </c>
      <c r="G161" s="239"/>
      <c r="H161" s="240" t="s">
        <v>19</v>
      </c>
      <c r="I161" s="242"/>
      <c r="J161" s="239"/>
      <c r="K161" s="239"/>
      <c r="L161" s="243"/>
      <c r="M161" s="244"/>
      <c r="N161" s="245"/>
      <c r="O161" s="245"/>
      <c r="P161" s="245"/>
      <c r="Q161" s="245"/>
      <c r="R161" s="245"/>
      <c r="S161" s="245"/>
      <c r="T161" s="24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7" t="s">
        <v>153</v>
      </c>
      <c r="AU161" s="247" t="s">
        <v>82</v>
      </c>
      <c r="AV161" s="14" t="s">
        <v>80</v>
      </c>
      <c r="AW161" s="14" t="s">
        <v>33</v>
      </c>
      <c r="AX161" s="14" t="s">
        <v>72</v>
      </c>
      <c r="AY161" s="247" t="s">
        <v>141</v>
      </c>
    </row>
    <row r="162" s="13" customFormat="1">
      <c r="A162" s="13"/>
      <c r="B162" s="226"/>
      <c r="C162" s="227"/>
      <c r="D162" s="228" t="s">
        <v>153</v>
      </c>
      <c r="E162" s="229" t="s">
        <v>19</v>
      </c>
      <c r="F162" s="230" t="s">
        <v>237</v>
      </c>
      <c r="G162" s="227"/>
      <c r="H162" s="231">
        <v>11.039999999999999</v>
      </c>
      <c r="I162" s="232"/>
      <c r="J162" s="227"/>
      <c r="K162" s="227"/>
      <c r="L162" s="233"/>
      <c r="M162" s="234"/>
      <c r="N162" s="235"/>
      <c r="O162" s="235"/>
      <c r="P162" s="235"/>
      <c r="Q162" s="235"/>
      <c r="R162" s="235"/>
      <c r="S162" s="235"/>
      <c r="T162" s="23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7" t="s">
        <v>153</v>
      </c>
      <c r="AU162" s="237" t="s">
        <v>82</v>
      </c>
      <c r="AV162" s="13" t="s">
        <v>82</v>
      </c>
      <c r="AW162" s="13" t="s">
        <v>33</v>
      </c>
      <c r="AX162" s="13" t="s">
        <v>72</v>
      </c>
      <c r="AY162" s="237" t="s">
        <v>141</v>
      </c>
    </row>
    <row r="163" s="13" customFormat="1">
      <c r="A163" s="13"/>
      <c r="B163" s="226"/>
      <c r="C163" s="227"/>
      <c r="D163" s="228" t="s">
        <v>153</v>
      </c>
      <c r="E163" s="229" t="s">
        <v>19</v>
      </c>
      <c r="F163" s="230" t="s">
        <v>238</v>
      </c>
      <c r="G163" s="227"/>
      <c r="H163" s="231">
        <v>27.399999999999999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153</v>
      </c>
      <c r="AU163" s="237" t="s">
        <v>82</v>
      </c>
      <c r="AV163" s="13" t="s">
        <v>82</v>
      </c>
      <c r="AW163" s="13" t="s">
        <v>33</v>
      </c>
      <c r="AX163" s="13" t="s">
        <v>72</v>
      </c>
      <c r="AY163" s="237" t="s">
        <v>141</v>
      </c>
    </row>
    <row r="164" s="14" customFormat="1">
      <c r="A164" s="14"/>
      <c r="B164" s="238"/>
      <c r="C164" s="239"/>
      <c r="D164" s="228" t="s">
        <v>153</v>
      </c>
      <c r="E164" s="240" t="s">
        <v>19</v>
      </c>
      <c r="F164" s="241" t="s">
        <v>204</v>
      </c>
      <c r="G164" s="239"/>
      <c r="H164" s="240" t="s">
        <v>19</v>
      </c>
      <c r="I164" s="242"/>
      <c r="J164" s="239"/>
      <c r="K164" s="239"/>
      <c r="L164" s="243"/>
      <c r="M164" s="244"/>
      <c r="N164" s="245"/>
      <c r="O164" s="245"/>
      <c r="P164" s="245"/>
      <c r="Q164" s="245"/>
      <c r="R164" s="245"/>
      <c r="S164" s="245"/>
      <c r="T164" s="24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7" t="s">
        <v>153</v>
      </c>
      <c r="AU164" s="247" t="s">
        <v>82</v>
      </c>
      <c r="AV164" s="14" t="s">
        <v>80</v>
      </c>
      <c r="AW164" s="14" t="s">
        <v>33</v>
      </c>
      <c r="AX164" s="14" t="s">
        <v>72</v>
      </c>
      <c r="AY164" s="247" t="s">
        <v>141</v>
      </c>
    </row>
    <row r="165" s="13" customFormat="1">
      <c r="A165" s="13"/>
      <c r="B165" s="226"/>
      <c r="C165" s="227"/>
      <c r="D165" s="228" t="s">
        <v>153</v>
      </c>
      <c r="E165" s="229" t="s">
        <v>19</v>
      </c>
      <c r="F165" s="230" t="s">
        <v>239</v>
      </c>
      <c r="G165" s="227"/>
      <c r="H165" s="231">
        <v>25.899999999999999</v>
      </c>
      <c r="I165" s="232"/>
      <c r="J165" s="227"/>
      <c r="K165" s="227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153</v>
      </c>
      <c r="AU165" s="237" t="s">
        <v>82</v>
      </c>
      <c r="AV165" s="13" t="s">
        <v>82</v>
      </c>
      <c r="AW165" s="13" t="s">
        <v>33</v>
      </c>
      <c r="AX165" s="13" t="s">
        <v>72</v>
      </c>
      <c r="AY165" s="237" t="s">
        <v>141</v>
      </c>
    </row>
    <row r="166" s="13" customFormat="1">
      <c r="A166" s="13"/>
      <c r="B166" s="226"/>
      <c r="C166" s="227"/>
      <c r="D166" s="228" t="s">
        <v>153</v>
      </c>
      <c r="E166" s="229" t="s">
        <v>19</v>
      </c>
      <c r="F166" s="230" t="s">
        <v>240</v>
      </c>
      <c r="G166" s="227"/>
      <c r="H166" s="231">
        <v>61.060000000000002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153</v>
      </c>
      <c r="AU166" s="237" t="s">
        <v>82</v>
      </c>
      <c r="AV166" s="13" t="s">
        <v>82</v>
      </c>
      <c r="AW166" s="13" t="s">
        <v>33</v>
      </c>
      <c r="AX166" s="13" t="s">
        <v>72</v>
      </c>
      <c r="AY166" s="237" t="s">
        <v>141</v>
      </c>
    </row>
    <row r="167" s="14" customFormat="1">
      <c r="A167" s="14"/>
      <c r="B167" s="238"/>
      <c r="C167" s="239"/>
      <c r="D167" s="228" t="s">
        <v>153</v>
      </c>
      <c r="E167" s="240" t="s">
        <v>19</v>
      </c>
      <c r="F167" s="241" t="s">
        <v>207</v>
      </c>
      <c r="G167" s="239"/>
      <c r="H167" s="240" t="s">
        <v>19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153</v>
      </c>
      <c r="AU167" s="247" t="s">
        <v>82</v>
      </c>
      <c r="AV167" s="14" t="s">
        <v>80</v>
      </c>
      <c r="AW167" s="14" t="s">
        <v>33</v>
      </c>
      <c r="AX167" s="14" t="s">
        <v>72</v>
      </c>
      <c r="AY167" s="247" t="s">
        <v>141</v>
      </c>
    </row>
    <row r="168" s="13" customFormat="1">
      <c r="A168" s="13"/>
      <c r="B168" s="226"/>
      <c r="C168" s="227"/>
      <c r="D168" s="228" t="s">
        <v>153</v>
      </c>
      <c r="E168" s="229" t="s">
        <v>19</v>
      </c>
      <c r="F168" s="230" t="s">
        <v>241</v>
      </c>
      <c r="G168" s="227"/>
      <c r="H168" s="231">
        <v>17.75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153</v>
      </c>
      <c r="AU168" s="237" t="s">
        <v>82</v>
      </c>
      <c r="AV168" s="13" t="s">
        <v>82</v>
      </c>
      <c r="AW168" s="13" t="s">
        <v>33</v>
      </c>
      <c r="AX168" s="13" t="s">
        <v>72</v>
      </c>
      <c r="AY168" s="237" t="s">
        <v>141</v>
      </c>
    </row>
    <row r="169" s="13" customFormat="1">
      <c r="A169" s="13"/>
      <c r="B169" s="226"/>
      <c r="C169" s="227"/>
      <c r="D169" s="228" t="s">
        <v>153</v>
      </c>
      <c r="E169" s="229" t="s">
        <v>19</v>
      </c>
      <c r="F169" s="230" t="s">
        <v>242</v>
      </c>
      <c r="G169" s="227"/>
      <c r="H169" s="231">
        <v>43.18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153</v>
      </c>
      <c r="AU169" s="237" t="s">
        <v>82</v>
      </c>
      <c r="AV169" s="13" t="s">
        <v>82</v>
      </c>
      <c r="AW169" s="13" t="s">
        <v>33</v>
      </c>
      <c r="AX169" s="13" t="s">
        <v>72</v>
      </c>
      <c r="AY169" s="237" t="s">
        <v>141</v>
      </c>
    </row>
    <row r="170" s="13" customFormat="1">
      <c r="A170" s="13"/>
      <c r="B170" s="226"/>
      <c r="C170" s="227"/>
      <c r="D170" s="228" t="s">
        <v>153</v>
      </c>
      <c r="E170" s="229" t="s">
        <v>19</v>
      </c>
      <c r="F170" s="230" t="s">
        <v>243</v>
      </c>
      <c r="G170" s="227"/>
      <c r="H170" s="231">
        <v>10.800000000000001</v>
      </c>
      <c r="I170" s="232"/>
      <c r="J170" s="227"/>
      <c r="K170" s="227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153</v>
      </c>
      <c r="AU170" s="237" t="s">
        <v>82</v>
      </c>
      <c r="AV170" s="13" t="s">
        <v>82</v>
      </c>
      <c r="AW170" s="13" t="s">
        <v>33</v>
      </c>
      <c r="AX170" s="13" t="s">
        <v>72</v>
      </c>
      <c r="AY170" s="237" t="s">
        <v>141</v>
      </c>
    </row>
    <row r="171" s="16" customFormat="1">
      <c r="A171" s="16"/>
      <c r="B171" s="259"/>
      <c r="C171" s="260"/>
      <c r="D171" s="228" t="s">
        <v>153</v>
      </c>
      <c r="E171" s="261" t="s">
        <v>19</v>
      </c>
      <c r="F171" s="262" t="s">
        <v>203</v>
      </c>
      <c r="G171" s="260"/>
      <c r="H171" s="263">
        <v>197.13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9" t="s">
        <v>153</v>
      </c>
      <c r="AU171" s="269" t="s">
        <v>82</v>
      </c>
      <c r="AV171" s="16" t="s">
        <v>142</v>
      </c>
      <c r="AW171" s="16" t="s">
        <v>33</v>
      </c>
      <c r="AX171" s="16" t="s">
        <v>72</v>
      </c>
      <c r="AY171" s="269" t="s">
        <v>141</v>
      </c>
    </row>
    <row r="172" s="15" customFormat="1">
      <c r="A172" s="15"/>
      <c r="B172" s="248"/>
      <c r="C172" s="249"/>
      <c r="D172" s="228" t="s">
        <v>153</v>
      </c>
      <c r="E172" s="250" t="s">
        <v>19</v>
      </c>
      <c r="F172" s="251" t="s">
        <v>177</v>
      </c>
      <c r="G172" s="249"/>
      <c r="H172" s="252">
        <v>245.81999999999999</v>
      </c>
      <c r="I172" s="253"/>
      <c r="J172" s="249"/>
      <c r="K172" s="249"/>
      <c r="L172" s="254"/>
      <c r="M172" s="255"/>
      <c r="N172" s="256"/>
      <c r="O172" s="256"/>
      <c r="P172" s="256"/>
      <c r="Q172" s="256"/>
      <c r="R172" s="256"/>
      <c r="S172" s="256"/>
      <c r="T172" s="257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8" t="s">
        <v>153</v>
      </c>
      <c r="AU172" s="258" t="s">
        <v>82</v>
      </c>
      <c r="AV172" s="15" t="s">
        <v>149</v>
      </c>
      <c r="AW172" s="15" t="s">
        <v>33</v>
      </c>
      <c r="AX172" s="15" t="s">
        <v>80</v>
      </c>
      <c r="AY172" s="258" t="s">
        <v>141</v>
      </c>
    </row>
    <row r="173" s="2" customFormat="1" ht="24.15" customHeight="1">
      <c r="A173" s="41"/>
      <c r="B173" s="42"/>
      <c r="C173" s="270" t="s">
        <v>244</v>
      </c>
      <c r="D173" s="270" t="s">
        <v>245</v>
      </c>
      <c r="E173" s="271" t="s">
        <v>246</v>
      </c>
      <c r="F173" s="272" t="s">
        <v>247</v>
      </c>
      <c r="G173" s="273" t="s">
        <v>147</v>
      </c>
      <c r="H173" s="274">
        <v>15.936</v>
      </c>
      <c r="I173" s="275"/>
      <c r="J173" s="276">
        <f>ROUND(I173*H173,2)</f>
        <v>0</v>
      </c>
      <c r="K173" s="272" t="s">
        <v>148</v>
      </c>
      <c r="L173" s="277"/>
      <c r="M173" s="278" t="s">
        <v>19</v>
      </c>
      <c r="N173" s="279" t="s">
        <v>43</v>
      </c>
      <c r="O173" s="87"/>
      <c r="P173" s="217">
        <f>O173*H173</f>
        <v>0</v>
      </c>
      <c r="Q173" s="217">
        <v>0.00069999999999999999</v>
      </c>
      <c r="R173" s="217">
        <f>Q173*H173</f>
        <v>0.011155200000000001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188</v>
      </c>
      <c r="AT173" s="219" t="s">
        <v>245</v>
      </c>
      <c r="AU173" s="219" t="s">
        <v>82</v>
      </c>
      <c r="AY173" s="20" t="s">
        <v>141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80</v>
      </c>
      <c r="BK173" s="220">
        <f>ROUND(I173*H173,2)</f>
        <v>0</v>
      </c>
      <c r="BL173" s="20" t="s">
        <v>149</v>
      </c>
      <c r="BM173" s="219" t="s">
        <v>248</v>
      </c>
    </row>
    <row r="174" s="13" customFormat="1">
      <c r="A174" s="13"/>
      <c r="B174" s="226"/>
      <c r="C174" s="227"/>
      <c r="D174" s="228" t="s">
        <v>153</v>
      </c>
      <c r="E174" s="229" t="s">
        <v>19</v>
      </c>
      <c r="F174" s="230" t="s">
        <v>249</v>
      </c>
      <c r="G174" s="227"/>
      <c r="H174" s="231">
        <v>14.487</v>
      </c>
      <c r="I174" s="232"/>
      <c r="J174" s="227"/>
      <c r="K174" s="227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153</v>
      </c>
      <c r="AU174" s="237" t="s">
        <v>82</v>
      </c>
      <c r="AV174" s="13" t="s">
        <v>82</v>
      </c>
      <c r="AW174" s="13" t="s">
        <v>33</v>
      </c>
      <c r="AX174" s="13" t="s">
        <v>80</v>
      </c>
      <c r="AY174" s="237" t="s">
        <v>141</v>
      </c>
    </row>
    <row r="175" s="13" customFormat="1">
      <c r="A175" s="13"/>
      <c r="B175" s="226"/>
      <c r="C175" s="227"/>
      <c r="D175" s="228" t="s">
        <v>153</v>
      </c>
      <c r="E175" s="227"/>
      <c r="F175" s="230" t="s">
        <v>250</v>
      </c>
      <c r="G175" s="227"/>
      <c r="H175" s="231">
        <v>15.936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153</v>
      </c>
      <c r="AU175" s="237" t="s">
        <v>82</v>
      </c>
      <c r="AV175" s="13" t="s">
        <v>82</v>
      </c>
      <c r="AW175" s="13" t="s">
        <v>4</v>
      </c>
      <c r="AX175" s="13" t="s">
        <v>80</v>
      </c>
      <c r="AY175" s="237" t="s">
        <v>141</v>
      </c>
    </row>
    <row r="176" s="2" customFormat="1" ht="24.15" customHeight="1">
      <c r="A176" s="41"/>
      <c r="B176" s="42"/>
      <c r="C176" s="270" t="s">
        <v>251</v>
      </c>
      <c r="D176" s="270" t="s">
        <v>245</v>
      </c>
      <c r="E176" s="271" t="s">
        <v>252</v>
      </c>
      <c r="F176" s="272" t="s">
        <v>253</v>
      </c>
      <c r="G176" s="273" t="s">
        <v>147</v>
      </c>
      <c r="H176" s="274">
        <v>65.052999999999997</v>
      </c>
      <c r="I176" s="275"/>
      <c r="J176" s="276">
        <f>ROUND(I176*H176,2)</f>
        <v>0</v>
      </c>
      <c r="K176" s="272" t="s">
        <v>148</v>
      </c>
      <c r="L176" s="277"/>
      <c r="M176" s="278" t="s">
        <v>19</v>
      </c>
      <c r="N176" s="279" t="s">
        <v>43</v>
      </c>
      <c r="O176" s="87"/>
      <c r="P176" s="217">
        <f>O176*H176</f>
        <v>0</v>
      </c>
      <c r="Q176" s="217">
        <v>0.0011999999999999999</v>
      </c>
      <c r="R176" s="217">
        <f>Q176*H176</f>
        <v>0.078063599999999983</v>
      </c>
      <c r="S176" s="217">
        <v>0</v>
      </c>
      <c r="T176" s="218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9" t="s">
        <v>188</v>
      </c>
      <c r="AT176" s="219" t="s">
        <v>245</v>
      </c>
      <c r="AU176" s="219" t="s">
        <v>82</v>
      </c>
      <c r="AY176" s="20" t="s">
        <v>141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20" t="s">
        <v>80</v>
      </c>
      <c r="BK176" s="220">
        <f>ROUND(I176*H176,2)</f>
        <v>0</v>
      </c>
      <c r="BL176" s="20" t="s">
        <v>149</v>
      </c>
      <c r="BM176" s="219" t="s">
        <v>254</v>
      </c>
    </row>
    <row r="177" s="13" customFormat="1">
      <c r="A177" s="13"/>
      <c r="B177" s="226"/>
      <c r="C177" s="227"/>
      <c r="D177" s="228" t="s">
        <v>153</v>
      </c>
      <c r="E177" s="229" t="s">
        <v>19</v>
      </c>
      <c r="F177" s="230" t="s">
        <v>255</v>
      </c>
      <c r="G177" s="227"/>
      <c r="H177" s="231">
        <v>59.139000000000003</v>
      </c>
      <c r="I177" s="232"/>
      <c r="J177" s="227"/>
      <c r="K177" s="227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153</v>
      </c>
      <c r="AU177" s="237" t="s">
        <v>82</v>
      </c>
      <c r="AV177" s="13" t="s">
        <v>82</v>
      </c>
      <c r="AW177" s="13" t="s">
        <v>33</v>
      </c>
      <c r="AX177" s="13" t="s">
        <v>80</v>
      </c>
      <c r="AY177" s="237" t="s">
        <v>141</v>
      </c>
    </row>
    <row r="178" s="13" customFormat="1">
      <c r="A178" s="13"/>
      <c r="B178" s="226"/>
      <c r="C178" s="227"/>
      <c r="D178" s="228" t="s">
        <v>153</v>
      </c>
      <c r="E178" s="227"/>
      <c r="F178" s="230" t="s">
        <v>256</v>
      </c>
      <c r="G178" s="227"/>
      <c r="H178" s="231">
        <v>65.052999999999997</v>
      </c>
      <c r="I178" s="232"/>
      <c r="J178" s="227"/>
      <c r="K178" s="227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153</v>
      </c>
      <c r="AU178" s="237" t="s">
        <v>82</v>
      </c>
      <c r="AV178" s="13" t="s">
        <v>82</v>
      </c>
      <c r="AW178" s="13" t="s">
        <v>4</v>
      </c>
      <c r="AX178" s="13" t="s">
        <v>80</v>
      </c>
      <c r="AY178" s="237" t="s">
        <v>141</v>
      </c>
    </row>
    <row r="179" s="2" customFormat="1" ht="78" customHeight="1">
      <c r="A179" s="41"/>
      <c r="B179" s="42"/>
      <c r="C179" s="208" t="s">
        <v>257</v>
      </c>
      <c r="D179" s="208" t="s">
        <v>144</v>
      </c>
      <c r="E179" s="209" t="s">
        <v>258</v>
      </c>
      <c r="F179" s="210" t="s">
        <v>259</v>
      </c>
      <c r="G179" s="211" t="s">
        <v>147</v>
      </c>
      <c r="H179" s="212">
        <v>3.3999999999999999</v>
      </c>
      <c r="I179" s="213"/>
      <c r="J179" s="214">
        <f>ROUND(I179*H179,2)</f>
        <v>0</v>
      </c>
      <c r="K179" s="210" t="s">
        <v>148</v>
      </c>
      <c r="L179" s="47"/>
      <c r="M179" s="215" t="s">
        <v>19</v>
      </c>
      <c r="N179" s="216" t="s">
        <v>43</v>
      </c>
      <c r="O179" s="87"/>
      <c r="P179" s="217">
        <f>O179*H179</f>
        <v>0</v>
      </c>
      <c r="Q179" s="217">
        <v>0.011350000000000001</v>
      </c>
      <c r="R179" s="217">
        <f>Q179*H179</f>
        <v>0.038589999999999999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149</v>
      </c>
      <c r="AT179" s="219" t="s">
        <v>144</v>
      </c>
      <c r="AU179" s="219" t="s">
        <v>82</v>
      </c>
      <c r="AY179" s="20" t="s">
        <v>141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80</v>
      </c>
      <c r="BK179" s="220">
        <f>ROUND(I179*H179,2)</f>
        <v>0</v>
      </c>
      <c r="BL179" s="20" t="s">
        <v>149</v>
      </c>
      <c r="BM179" s="219" t="s">
        <v>260</v>
      </c>
    </row>
    <row r="180" s="2" customFormat="1">
      <c r="A180" s="41"/>
      <c r="B180" s="42"/>
      <c r="C180" s="43"/>
      <c r="D180" s="221" t="s">
        <v>151</v>
      </c>
      <c r="E180" s="43"/>
      <c r="F180" s="222" t="s">
        <v>261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151</v>
      </c>
      <c r="AU180" s="20" t="s">
        <v>82</v>
      </c>
    </row>
    <row r="181" s="13" customFormat="1">
      <c r="A181" s="13"/>
      <c r="B181" s="226"/>
      <c r="C181" s="227"/>
      <c r="D181" s="228" t="s">
        <v>153</v>
      </c>
      <c r="E181" s="229" t="s">
        <v>19</v>
      </c>
      <c r="F181" s="230" t="s">
        <v>262</v>
      </c>
      <c r="G181" s="227"/>
      <c r="H181" s="231">
        <v>3.3999999999999999</v>
      </c>
      <c r="I181" s="232"/>
      <c r="J181" s="227"/>
      <c r="K181" s="227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153</v>
      </c>
      <c r="AU181" s="237" t="s">
        <v>82</v>
      </c>
      <c r="AV181" s="13" t="s">
        <v>82</v>
      </c>
      <c r="AW181" s="13" t="s">
        <v>33</v>
      </c>
      <c r="AX181" s="13" t="s">
        <v>72</v>
      </c>
      <c r="AY181" s="237" t="s">
        <v>141</v>
      </c>
    </row>
    <row r="182" s="15" customFormat="1">
      <c r="A182" s="15"/>
      <c r="B182" s="248"/>
      <c r="C182" s="249"/>
      <c r="D182" s="228" t="s">
        <v>153</v>
      </c>
      <c r="E182" s="250" t="s">
        <v>99</v>
      </c>
      <c r="F182" s="251" t="s">
        <v>177</v>
      </c>
      <c r="G182" s="249"/>
      <c r="H182" s="252">
        <v>3.3999999999999999</v>
      </c>
      <c r="I182" s="253"/>
      <c r="J182" s="249"/>
      <c r="K182" s="249"/>
      <c r="L182" s="254"/>
      <c r="M182" s="255"/>
      <c r="N182" s="256"/>
      <c r="O182" s="256"/>
      <c r="P182" s="256"/>
      <c r="Q182" s="256"/>
      <c r="R182" s="256"/>
      <c r="S182" s="256"/>
      <c r="T182" s="25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8" t="s">
        <v>153</v>
      </c>
      <c r="AU182" s="258" t="s">
        <v>82</v>
      </c>
      <c r="AV182" s="15" t="s">
        <v>149</v>
      </c>
      <c r="AW182" s="15" t="s">
        <v>33</v>
      </c>
      <c r="AX182" s="15" t="s">
        <v>80</v>
      </c>
      <c r="AY182" s="258" t="s">
        <v>141</v>
      </c>
    </row>
    <row r="183" s="2" customFormat="1" ht="24.15" customHeight="1">
      <c r="A183" s="41"/>
      <c r="B183" s="42"/>
      <c r="C183" s="270" t="s">
        <v>263</v>
      </c>
      <c r="D183" s="270" t="s">
        <v>245</v>
      </c>
      <c r="E183" s="271" t="s">
        <v>264</v>
      </c>
      <c r="F183" s="272" t="s">
        <v>265</v>
      </c>
      <c r="G183" s="273" t="s">
        <v>147</v>
      </c>
      <c r="H183" s="274">
        <v>3.5699999999999998</v>
      </c>
      <c r="I183" s="275"/>
      <c r="J183" s="276">
        <f>ROUND(I183*H183,2)</f>
        <v>0</v>
      </c>
      <c r="K183" s="272" t="s">
        <v>148</v>
      </c>
      <c r="L183" s="277"/>
      <c r="M183" s="278" t="s">
        <v>19</v>
      </c>
      <c r="N183" s="279" t="s">
        <v>43</v>
      </c>
      <c r="O183" s="87"/>
      <c r="P183" s="217">
        <f>O183*H183</f>
        <v>0</v>
      </c>
      <c r="Q183" s="217">
        <v>0.0050000000000000001</v>
      </c>
      <c r="R183" s="217">
        <f>Q183*H183</f>
        <v>0.017850000000000001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188</v>
      </c>
      <c r="AT183" s="219" t="s">
        <v>245</v>
      </c>
      <c r="AU183" s="219" t="s">
        <v>82</v>
      </c>
      <c r="AY183" s="20" t="s">
        <v>141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80</v>
      </c>
      <c r="BK183" s="220">
        <f>ROUND(I183*H183,2)</f>
        <v>0</v>
      </c>
      <c r="BL183" s="20" t="s">
        <v>149</v>
      </c>
      <c r="BM183" s="219" t="s">
        <v>266</v>
      </c>
    </row>
    <row r="184" s="13" customFormat="1">
      <c r="A184" s="13"/>
      <c r="B184" s="226"/>
      <c r="C184" s="227"/>
      <c r="D184" s="228" t="s">
        <v>153</v>
      </c>
      <c r="E184" s="227"/>
      <c r="F184" s="230" t="s">
        <v>267</v>
      </c>
      <c r="G184" s="227"/>
      <c r="H184" s="231">
        <v>3.5699999999999998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153</v>
      </c>
      <c r="AU184" s="237" t="s">
        <v>82</v>
      </c>
      <c r="AV184" s="13" t="s">
        <v>82</v>
      </c>
      <c r="AW184" s="13" t="s">
        <v>4</v>
      </c>
      <c r="AX184" s="13" t="s">
        <v>80</v>
      </c>
      <c r="AY184" s="237" t="s">
        <v>141</v>
      </c>
    </row>
    <row r="185" s="2" customFormat="1" ht="78" customHeight="1">
      <c r="A185" s="41"/>
      <c r="B185" s="42"/>
      <c r="C185" s="208" t="s">
        <v>268</v>
      </c>
      <c r="D185" s="208" t="s">
        <v>144</v>
      </c>
      <c r="E185" s="209" t="s">
        <v>269</v>
      </c>
      <c r="F185" s="210" t="s">
        <v>270</v>
      </c>
      <c r="G185" s="211" t="s">
        <v>147</v>
      </c>
      <c r="H185" s="212">
        <v>846</v>
      </c>
      <c r="I185" s="213"/>
      <c r="J185" s="214">
        <f>ROUND(I185*H185,2)</f>
        <v>0</v>
      </c>
      <c r="K185" s="210" t="s">
        <v>148</v>
      </c>
      <c r="L185" s="47"/>
      <c r="M185" s="215" t="s">
        <v>19</v>
      </c>
      <c r="N185" s="216" t="s">
        <v>43</v>
      </c>
      <c r="O185" s="87"/>
      <c r="P185" s="217">
        <f>O185*H185</f>
        <v>0</v>
      </c>
      <c r="Q185" s="217">
        <v>0.011599999999999999</v>
      </c>
      <c r="R185" s="217">
        <f>Q185*H185</f>
        <v>9.8135999999999992</v>
      </c>
      <c r="S185" s="217">
        <v>0</v>
      </c>
      <c r="T185" s="218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19" t="s">
        <v>149</v>
      </c>
      <c r="AT185" s="219" t="s">
        <v>144</v>
      </c>
      <c r="AU185" s="219" t="s">
        <v>82</v>
      </c>
      <c r="AY185" s="20" t="s">
        <v>141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20" t="s">
        <v>80</v>
      </c>
      <c r="BK185" s="220">
        <f>ROUND(I185*H185,2)</f>
        <v>0</v>
      </c>
      <c r="BL185" s="20" t="s">
        <v>149</v>
      </c>
      <c r="BM185" s="219" t="s">
        <v>271</v>
      </c>
    </row>
    <row r="186" s="2" customFormat="1">
      <c r="A186" s="41"/>
      <c r="B186" s="42"/>
      <c r="C186" s="43"/>
      <c r="D186" s="221" t="s">
        <v>151</v>
      </c>
      <c r="E186" s="43"/>
      <c r="F186" s="222" t="s">
        <v>272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151</v>
      </c>
      <c r="AU186" s="20" t="s">
        <v>82</v>
      </c>
    </row>
    <row r="187" s="13" customFormat="1">
      <c r="A187" s="13"/>
      <c r="B187" s="226"/>
      <c r="C187" s="227"/>
      <c r="D187" s="228" t="s">
        <v>153</v>
      </c>
      <c r="E187" s="229" t="s">
        <v>19</v>
      </c>
      <c r="F187" s="230" t="s">
        <v>273</v>
      </c>
      <c r="G187" s="227"/>
      <c r="H187" s="231">
        <v>219</v>
      </c>
      <c r="I187" s="232"/>
      <c r="J187" s="227"/>
      <c r="K187" s="227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153</v>
      </c>
      <c r="AU187" s="237" t="s">
        <v>82</v>
      </c>
      <c r="AV187" s="13" t="s">
        <v>82</v>
      </c>
      <c r="AW187" s="13" t="s">
        <v>33</v>
      </c>
      <c r="AX187" s="13" t="s">
        <v>72</v>
      </c>
      <c r="AY187" s="237" t="s">
        <v>141</v>
      </c>
    </row>
    <row r="188" s="16" customFormat="1">
      <c r="A188" s="16"/>
      <c r="B188" s="259"/>
      <c r="C188" s="260"/>
      <c r="D188" s="228" t="s">
        <v>153</v>
      </c>
      <c r="E188" s="261" t="s">
        <v>19</v>
      </c>
      <c r="F188" s="262" t="s">
        <v>203</v>
      </c>
      <c r="G188" s="260"/>
      <c r="H188" s="263">
        <v>219</v>
      </c>
      <c r="I188" s="264"/>
      <c r="J188" s="260"/>
      <c r="K188" s="260"/>
      <c r="L188" s="265"/>
      <c r="M188" s="266"/>
      <c r="N188" s="267"/>
      <c r="O188" s="267"/>
      <c r="P188" s="267"/>
      <c r="Q188" s="267"/>
      <c r="R188" s="267"/>
      <c r="S188" s="267"/>
      <c r="T188" s="268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69" t="s">
        <v>153</v>
      </c>
      <c r="AU188" s="269" t="s">
        <v>82</v>
      </c>
      <c r="AV188" s="16" t="s">
        <v>142</v>
      </c>
      <c r="AW188" s="16" t="s">
        <v>33</v>
      </c>
      <c r="AX188" s="16" t="s">
        <v>72</v>
      </c>
      <c r="AY188" s="269" t="s">
        <v>141</v>
      </c>
    </row>
    <row r="189" s="14" customFormat="1">
      <c r="A189" s="14"/>
      <c r="B189" s="238"/>
      <c r="C189" s="239"/>
      <c r="D189" s="228" t="s">
        <v>153</v>
      </c>
      <c r="E189" s="240" t="s">
        <v>19</v>
      </c>
      <c r="F189" s="241" t="s">
        <v>274</v>
      </c>
      <c r="G189" s="239"/>
      <c r="H189" s="240" t="s">
        <v>19</v>
      </c>
      <c r="I189" s="242"/>
      <c r="J189" s="239"/>
      <c r="K189" s="239"/>
      <c r="L189" s="243"/>
      <c r="M189" s="244"/>
      <c r="N189" s="245"/>
      <c r="O189" s="245"/>
      <c r="P189" s="245"/>
      <c r="Q189" s="245"/>
      <c r="R189" s="245"/>
      <c r="S189" s="245"/>
      <c r="T189" s="24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7" t="s">
        <v>153</v>
      </c>
      <c r="AU189" s="247" t="s">
        <v>82</v>
      </c>
      <c r="AV189" s="14" t="s">
        <v>80</v>
      </c>
      <c r="AW189" s="14" t="s">
        <v>33</v>
      </c>
      <c r="AX189" s="14" t="s">
        <v>72</v>
      </c>
      <c r="AY189" s="247" t="s">
        <v>141</v>
      </c>
    </row>
    <row r="190" s="13" customFormat="1">
      <c r="A190" s="13"/>
      <c r="B190" s="226"/>
      <c r="C190" s="227"/>
      <c r="D190" s="228" t="s">
        <v>153</v>
      </c>
      <c r="E190" s="229" t="s">
        <v>19</v>
      </c>
      <c r="F190" s="230" t="s">
        <v>275</v>
      </c>
      <c r="G190" s="227"/>
      <c r="H190" s="231">
        <v>134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153</v>
      </c>
      <c r="AU190" s="237" t="s">
        <v>82</v>
      </c>
      <c r="AV190" s="13" t="s">
        <v>82</v>
      </c>
      <c r="AW190" s="13" t="s">
        <v>33</v>
      </c>
      <c r="AX190" s="13" t="s">
        <v>72</v>
      </c>
      <c r="AY190" s="237" t="s">
        <v>141</v>
      </c>
    </row>
    <row r="191" s="13" customFormat="1">
      <c r="A191" s="13"/>
      <c r="B191" s="226"/>
      <c r="C191" s="227"/>
      <c r="D191" s="228" t="s">
        <v>153</v>
      </c>
      <c r="E191" s="229" t="s">
        <v>19</v>
      </c>
      <c r="F191" s="230" t="s">
        <v>276</v>
      </c>
      <c r="G191" s="227"/>
      <c r="H191" s="231">
        <v>493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153</v>
      </c>
      <c r="AU191" s="237" t="s">
        <v>82</v>
      </c>
      <c r="AV191" s="13" t="s">
        <v>82</v>
      </c>
      <c r="AW191" s="13" t="s">
        <v>33</v>
      </c>
      <c r="AX191" s="13" t="s">
        <v>72</v>
      </c>
      <c r="AY191" s="237" t="s">
        <v>141</v>
      </c>
    </row>
    <row r="192" s="16" customFormat="1">
      <c r="A192" s="16"/>
      <c r="B192" s="259"/>
      <c r="C192" s="260"/>
      <c r="D192" s="228" t="s">
        <v>153</v>
      </c>
      <c r="E192" s="261" t="s">
        <v>19</v>
      </c>
      <c r="F192" s="262" t="s">
        <v>203</v>
      </c>
      <c r="G192" s="260"/>
      <c r="H192" s="263">
        <v>627</v>
      </c>
      <c r="I192" s="264"/>
      <c r="J192" s="260"/>
      <c r="K192" s="260"/>
      <c r="L192" s="265"/>
      <c r="M192" s="266"/>
      <c r="N192" s="267"/>
      <c r="O192" s="267"/>
      <c r="P192" s="267"/>
      <c r="Q192" s="267"/>
      <c r="R192" s="267"/>
      <c r="S192" s="267"/>
      <c r="T192" s="268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69" t="s">
        <v>153</v>
      </c>
      <c r="AU192" s="269" t="s">
        <v>82</v>
      </c>
      <c r="AV192" s="16" t="s">
        <v>142</v>
      </c>
      <c r="AW192" s="16" t="s">
        <v>33</v>
      </c>
      <c r="AX192" s="16" t="s">
        <v>72</v>
      </c>
      <c r="AY192" s="269" t="s">
        <v>141</v>
      </c>
    </row>
    <row r="193" s="15" customFormat="1">
      <c r="A193" s="15"/>
      <c r="B193" s="248"/>
      <c r="C193" s="249"/>
      <c r="D193" s="228" t="s">
        <v>153</v>
      </c>
      <c r="E193" s="250" t="s">
        <v>95</v>
      </c>
      <c r="F193" s="251" t="s">
        <v>177</v>
      </c>
      <c r="G193" s="249"/>
      <c r="H193" s="252">
        <v>846</v>
      </c>
      <c r="I193" s="253"/>
      <c r="J193" s="249"/>
      <c r="K193" s="249"/>
      <c r="L193" s="254"/>
      <c r="M193" s="255"/>
      <c r="N193" s="256"/>
      <c r="O193" s="256"/>
      <c r="P193" s="256"/>
      <c r="Q193" s="256"/>
      <c r="R193" s="256"/>
      <c r="S193" s="256"/>
      <c r="T193" s="257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8" t="s">
        <v>153</v>
      </c>
      <c r="AU193" s="258" t="s">
        <v>82</v>
      </c>
      <c r="AV193" s="15" t="s">
        <v>149</v>
      </c>
      <c r="AW193" s="15" t="s">
        <v>33</v>
      </c>
      <c r="AX193" s="15" t="s">
        <v>80</v>
      </c>
      <c r="AY193" s="258" t="s">
        <v>141</v>
      </c>
    </row>
    <row r="194" s="2" customFormat="1" ht="24.15" customHeight="1">
      <c r="A194" s="41"/>
      <c r="B194" s="42"/>
      <c r="C194" s="270" t="s">
        <v>277</v>
      </c>
      <c r="D194" s="270" t="s">
        <v>245</v>
      </c>
      <c r="E194" s="271" t="s">
        <v>278</v>
      </c>
      <c r="F194" s="272" t="s">
        <v>279</v>
      </c>
      <c r="G194" s="273" t="s">
        <v>147</v>
      </c>
      <c r="H194" s="274">
        <v>930.60000000000002</v>
      </c>
      <c r="I194" s="275"/>
      <c r="J194" s="276">
        <f>ROUND(I194*H194,2)</f>
        <v>0</v>
      </c>
      <c r="K194" s="272" t="s">
        <v>148</v>
      </c>
      <c r="L194" s="277"/>
      <c r="M194" s="278" t="s">
        <v>19</v>
      </c>
      <c r="N194" s="279" t="s">
        <v>43</v>
      </c>
      <c r="O194" s="87"/>
      <c r="P194" s="217">
        <f>O194*H194</f>
        <v>0</v>
      </c>
      <c r="Q194" s="217">
        <v>0.016</v>
      </c>
      <c r="R194" s="217">
        <f>Q194*H194</f>
        <v>14.889600000000002</v>
      </c>
      <c r="S194" s="217">
        <v>0</v>
      </c>
      <c r="T194" s="218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188</v>
      </c>
      <c r="AT194" s="219" t="s">
        <v>245</v>
      </c>
      <c r="AU194" s="219" t="s">
        <v>82</v>
      </c>
      <c r="AY194" s="20" t="s">
        <v>141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80</v>
      </c>
      <c r="BK194" s="220">
        <f>ROUND(I194*H194,2)</f>
        <v>0</v>
      </c>
      <c r="BL194" s="20" t="s">
        <v>149</v>
      </c>
      <c r="BM194" s="219" t="s">
        <v>280</v>
      </c>
    </row>
    <row r="195" s="13" customFormat="1">
      <c r="A195" s="13"/>
      <c r="B195" s="226"/>
      <c r="C195" s="227"/>
      <c r="D195" s="228" t="s">
        <v>153</v>
      </c>
      <c r="E195" s="229" t="s">
        <v>19</v>
      </c>
      <c r="F195" s="230" t="s">
        <v>95</v>
      </c>
      <c r="G195" s="227"/>
      <c r="H195" s="231">
        <v>846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153</v>
      </c>
      <c r="AU195" s="237" t="s">
        <v>82</v>
      </c>
      <c r="AV195" s="13" t="s">
        <v>82</v>
      </c>
      <c r="AW195" s="13" t="s">
        <v>33</v>
      </c>
      <c r="AX195" s="13" t="s">
        <v>80</v>
      </c>
      <c r="AY195" s="237" t="s">
        <v>141</v>
      </c>
    </row>
    <row r="196" s="13" customFormat="1">
      <c r="A196" s="13"/>
      <c r="B196" s="226"/>
      <c r="C196" s="227"/>
      <c r="D196" s="228" t="s">
        <v>153</v>
      </c>
      <c r="E196" s="227"/>
      <c r="F196" s="230" t="s">
        <v>281</v>
      </c>
      <c r="G196" s="227"/>
      <c r="H196" s="231">
        <v>930.60000000000002</v>
      </c>
      <c r="I196" s="232"/>
      <c r="J196" s="227"/>
      <c r="K196" s="227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153</v>
      </c>
      <c r="AU196" s="237" t="s">
        <v>82</v>
      </c>
      <c r="AV196" s="13" t="s">
        <v>82</v>
      </c>
      <c r="AW196" s="13" t="s">
        <v>4</v>
      </c>
      <c r="AX196" s="13" t="s">
        <v>80</v>
      </c>
      <c r="AY196" s="237" t="s">
        <v>141</v>
      </c>
    </row>
    <row r="197" s="2" customFormat="1" ht="55.5" customHeight="1">
      <c r="A197" s="41"/>
      <c r="B197" s="42"/>
      <c r="C197" s="208" t="s">
        <v>282</v>
      </c>
      <c r="D197" s="208" t="s">
        <v>144</v>
      </c>
      <c r="E197" s="209" t="s">
        <v>283</v>
      </c>
      <c r="F197" s="210" t="s">
        <v>284</v>
      </c>
      <c r="G197" s="211" t="s">
        <v>147</v>
      </c>
      <c r="H197" s="212">
        <v>846</v>
      </c>
      <c r="I197" s="213"/>
      <c r="J197" s="214">
        <f>ROUND(I197*H197,2)</f>
        <v>0</v>
      </c>
      <c r="K197" s="210" t="s">
        <v>148</v>
      </c>
      <c r="L197" s="47"/>
      <c r="M197" s="215" t="s">
        <v>19</v>
      </c>
      <c r="N197" s="216" t="s">
        <v>43</v>
      </c>
      <c r="O197" s="87"/>
      <c r="P197" s="217">
        <f>O197*H197</f>
        <v>0</v>
      </c>
      <c r="Q197" s="217">
        <v>8.0000000000000007E-05</v>
      </c>
      <c r="R197" s="217">
        <f>Q197*H197</f>
        <v>0.067680000000000004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149</v>
      </c>
      <c r="AT197" s="219" t="s">
        <v>144</v>
      </c>
      <c r="AU197" s="219" t="s">
        <v>82</v>
      </c>
      <c r="AY197" s="20" t="s">
        <v>141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80</v>
      </c>
      <c r="BK197" s="220">
        <f>ROUND(I197*H197,2)</f>
        <v>0</v>
      </c>
      <c r="BL197" s="20" t="s">
        <v>149</v>
      </c>
      <c r="BM197" s="219" t="s">
        <v>285</v>
      </c>
    </row>
    <row r="198" s="2" customFormat="1">
      <c r="A198" s="41"/>
      <c r="B198" s="42"/>
      <c r="C198" s="43"/>
      <c r="D198" s="221" t="s">
        <v>151</v>
      </c>
      <c r="E198" s="43"/>
      <c r="F198" s="222" t="s">
        <v>286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151</v>
      </c>
      <c r="AU198" s="20" t="s">
        <v>82</v>
      </c>
    </row>
    <row r="199" s="13" customFormat="1">
      <c r="A199" s="13"/>
      <c r="B199" s="226"/>
      <c r="C199" s="227"/>
      <c r="D199" s="228" t="s">
        <v>153</v>
      </c>
      <c r="E199" s="229" t="s">
        <v>19</v>
      </c>
      <c r="F199" s="230" t="s">
        <v>95</v>
      </c>
      <c r="G199" s="227"/>
      <c r="H199" s="231">
        <v>846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153</v>
      </c>
      <c r="AU199" s="237" t="s">
        <v>82</v>
      </c>
      <c r="AV199" s="13" t="s">
        <v>82</v>
      </c>
      <c r="AW199" s="13" t="s">
        <v>33</v>
      </c>
      <c r="AX199" s="13" t="s">
        <v>80</v>
      </c>
      <c r="AY199" s="237" t="s">
        <v>141</v>
      </c>
    </row>
    <row r="200" s="2" customFormat="1" ht="49.05" customHeight="1">
      <c r="A200" s="41"/>
      <c r="B200" s="42"/>
      <c r="C200" s="208" t="s">
        <v>7</v>
      </c>
      <c r="D200" s="208" t="s">
        <v>144</v>
      </c>
      <c r="E200" s="209" t="s">
        <v>287</v>
      </c>
      <c r="F200" s="210" t="s">
        <v>288</v>
      </c>
      <c r="G200" s="211" t="s">
        <v>147</v>
      </c>
      <c r="H200" s="212">
        <v>846</v>
      </c>
      <c r="I200" s="213"/>
      <c r="J200" s="214">
        <f>ROUND(I200*H200,2)</f>
        <v>0</v>
      </c>
      <c r="K200" s="210" t="s">
        <v>148</v>
      </c>
      <c r="L200" s="47"/>
      <c r="M200" s="215" t="s">
        <v>19</v>
      </c>
      <c r="N200" s="216" t="s">
        <v>43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149</v>
      </c>
      <c r="AT200" s="219" t="s">
        <v>144</v>
      </c>
      <c r="AU200" s="219" t="s">
        <v>82</v>
      </c>
      <c r="AY200" s="20" t="s">
        <v>141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80</v>
      </c>
      <c r="BK200" s="220">
        <f>ROUND(I200*H200,2)</f>
        <v>0</v>
      </c>
      <c r="BL200" s="20" t="s">
        <v>149</v>
      </c>
      <c r="BM200" s="219" t="s">
        <v>289</v>
      </c>
    </row>
    <row r="201" s="2" customFormat="1">
      <c r="A201" s="41"/>
      <c r="B201" s="42"/>
      <c r="C201" s="43"/>
      <c r="D201" s="221" t="s">
        <v>151</v>
      </c>
      <c r="E201" s="43"/>
      <c r="F201" s="222" t="s">
        <v>290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151</v>
      </c>
      <c r="AU201" s="20" t="s">
        <v>82</v>
      </c>
    </row>
    <row r="202" s="13" customFormat="1">
      <c r="A202" s="13"/>
      <c r="B202" s="226"/>
      <c r="C202" s="227"/>
      <c r="D202" s="228" t="s">
        <v>153</v>
      </c>
      <c r="E202" s="229" t="s">
        <v>19</v>
      </c>
      <c r="F202" s="230" t="s">
        <v>95</v>
      </c>
      <c r="G202" s="227"/>
      <c r="H202" s="231">
        <v>846</v>
      </c>
      <c r="I202" s="232"/>
      <c r="J202" s="227"/>
      <c r="K202" s="227"/>
      <c r="L202" s="233"/>
      <c r="M202" s="234"/>
      <c r="N202" s="235"/>
      <c r="O202" s="235"/>
      <c r="P202" s="235"/>
      <c r="Q202" s="235"/>
      <c r="R202" s="235"/>
      <c r="S202" s="235"/>
      <c r="T202" s="23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7" t="s">
        <v>153</v>
      </c>
      <c r="AU202" s="237" t="s">
        <v>82</v>
      </c>
      <c r="AV202" s="13" t="s">
        <v>82</v>
      </c>
      <c r="AW202" s="13" t="s">
        <v>33</v>
      </c>
      <c r="AX202" s="13" t="s">
        <v>80</v>
      </c>
      <c r="AY202" s="237" t="s">
        <v>141</v>
      </c>
    </row>
    <row r="203" s="2" customFormat="1" ht="55.5" customHeight="1">
      <c r="A203" s="41"/>
      <c r="B203" s="42"/>
      <c r="C203" s="208" t="s">
        <v>291</v>
      </c>
      <c r="D203" s="208" t="s">
        <v>144</v>
      </c>
      <c r="E203" s="209" t="s">
        <v>292</v>
      </c>
      <c r="F203" s="210" t="s">
        <v>293</v>
      </c>
      <c r="G203" s="211" t="s">
        <v>196</v>
      </c>
      <c r="H203" s="212">
        <v>632.73800000000006</v>
      </c>
      <c r="I203" s="213"/>
      <c r="J203" s="214">
        <f>ROUND(I203*H203,2)</f>
        <v>0</v>
      </c>
      <c r="K203" s="210" t="s">
        <v>148</v>
      </c>
      <c r="L203" s="47"/>
      <c r="M203" s="215" t="s">
        <v>19</v>
      </c>
      <c r="N203" s="216" t="s">
        <v>43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149</v>
      </c>
      <c r="AT203" s="219" t="s">
        <v>144</v>
      </c>
      <c r="AU203" s="219" t="s">
        <v>82</v>
      </c>
      <c r="AY203" s="20" t="s">
        <v>141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80</v>
      </c>
      <c r="BK203" s="220">
        <f>ROUND(I203*H203,2)</f>
        <v>0</v>
      </c>
      <c r="BL203" s="20" t="s">
        <v>149</v>
      </c>
      <c r="BM203" s="219" t="s">
        <v>294</v>
      </c>
    </row>
    <row r="204" s="2" customFormat="1">
      <c r="A204" s="41"/>
      <c r="B204" s="42"/>
      <c r="C204" s="43"/>
      <c r="D204" s="221" t="s">
        <v>151</v>
      </c>
      <c r="E204" s="43"/>
      <c r="F204" s="222" t="s">
        <v>295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151</v>
      </c>
      <c r="AU204" s="20" t="s">
        <v>82</v>
      </c>
    </row>
    <row r="205" s="14" customFormat="1">
      <c r="A205" s="14"/>
      <c r="B205" s="238"/>
      <c r="C205" s="239"/>
      <c r="D205" s="228" t="s">
        <v>153</v>
      </c>
      <c r="E205" s="240" t="s">
        <v>19</v>
      </c>
      <c r="F205" s="241" t="s">
        <v>199</v>
      </c>
      <c r="G205" s="239"/>
      <c r="H205" s="240" t="s">
        <v>19</v>
      </c>
      <c r="I205" s="242"/>
      <c r="J205" s="239"/>
      <c r="K205" s="239"/>
      <c r="L205" s="243"/>
      <c r="M205" s="244"/>
      <c r="N205" s="245"/>
      <c r="O205" s="245"/>
      <c r="P205" s="245"/>
      <c r="Q205" s="245"/>
      <c r="R205" s="245"/>
      <c r="S205" s="245"/>
      <c r="T205" s="24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7" t="s">
        <v>153</v>
      </c>
      <c r="AU205" s="247" t="s">
        <v>82</v>
      </c>
      <c r="AV205" s="14" t="s">
        <v>80</v>
      </c>
      <c r="AW205" s="14" t="s">
        <v>33</v>
      </c>
      <c r="AX205" s="14" t="s">
        <v>72</v>
      </c>
      <c r="AY205" s="247" t="s">
        <v>141</v>
      </c>
    </row>
    <row r="206" s="14" customFormat="1">
      <c r="A206" s="14"/>
      <c r="B206" s="238"/>
      <c r="C206" s="239"/>
      <c r="D206" s="228" t="s">
        <v>153</v>
      </c>
      <c r="E206" s="240" t="s">
        <v>19</v>
      </c>
      <c r="F206" s="241" t="s">
        <v>200</v>
      </c>
      <c r="G206" s="239"/>
      <c r="H206" s="240" t="s">
        <v>19</v>
      </c>
      <c r="I206" s="242"/>
      <c r="J206" s="239"/>
      <c r="K206" s="239"/>
      <c r="L206" s="243"/>
      <c r="M206" s="244"/>
      <c r="N206" s="245"/>
      <c r="O206" s="245"/>
      <c r="P206" s="245"/>
      <c r="Q206" s="245"/>
      <c r="R206" s="245"/>
      <c r="S206" s="245"/>
      <c r="T206" s="246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7" t="s">
        <v>153</v>
      </c>
      <c r="AU206" s="247" t="s">
        <v>82</v>
      </c>
      <c r="AV206" s="14" t="s">
        <v>80</v>
      </c>
      <c r="AW206" s="14" t="s">
        <v>33</v>
      </c>
      <c r="AX206" s="14" t="s">
        <v>72</v>
      </c>
      <c r="AY206" s="247" t="s">
        <v>141</v>
      </c>
    </row>
    <row r="207" s="13" customFormat="1">
      <c r="A207" s="13"/>
      <c r="B207" s="226"/>
      <c r="C207" s="227"/>
      <c r="D207" s="228" t="s">
        <v>153</v>
      </c>
      <c r="E207" s="229" t="s">
        <v>19</v>
      </c>
      <c r="F207" s="230" t="s">
        <v>296</v>
      </c>
      <c r="G207" s="227"/>
      <c r="H207" s="231">
        <v>77.370000000000005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153</v>
      </c>
      <c r="AU207" s="237" t="s">
        <v>82</v>
      </c>
      <c r="AV207" s="13" t="s">
        <v>82</v>
      </c>
      <c r="AW207" s="13" t="s">
        <v>33</v>
      </c>
      <c r="AX207" s="13" t="s">
        <v>72</v>
      </c>
      <c r="AY207" s="237" t="s">
        <v>141</v>
      </c>
    </row>
    <row r="208" s="13" customFormat="1">
      <c r="A208" s="13"/>
      <c r="B208" s="226"/>
      <c r="C208" s="227"/>
      <c r="D208" s="228" t="s">
        <v>153</v>
      </c>
      <c r="E208" s="229" t="s">
        <v>19</v>
      </c>
      <c r="F208" s="230" t="s">
        <v>297</v>
      </c>
      <c r="G208" s="227"/>
      <c r="H208" s="231">
        <v>27.507999999999999</v>
      </c>
      <c r="I208" s="232"/>
      <c r="J208" s="227"/>
      <c r="K208" s="227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153</v>
      </c>
      <c r="AU208" s="237" t="s">
        <v>82</v>
      </c>
      <c r="AV208" s="13" t="s">
        <v>82</v>
      </c>
      <c r="AW208" s="13" t="s">
        <v>33</v>
      </c>
      <c r="AX208" s="13" t="s">
        <v>72</v>
      </c>
      <c r="AY208" s="237" t="s">
        <v>141</v>
      </c>
    </row>
    <row r="209" s="16" customFormat="1">
      <c r="A209" s="16"/>
      <c r="B209" s="259"/>
      <c r="C209" s="260"/>
      <c r="D209" s="228" t="s">
        <v>153</v>
      </c>
      <c r="E209" s="261" t="s">
        <v>19</v>
      </c>
      <c r="F209" s="262" t="s">
        <v>203</v>
      </c>
      <c r="G209" s="260"/>
      <c r="H209" s="263">
        <v>104.878</v>
      </c>
      <c r="I209" s="264"/>
      <c r="J209" s="260"/>
      <c r="K209" s="260"/>
      <c r="L209" s="265"/>
      <c r="M209" s="266"/>
      <c r="N209" s="267"/>
      <c r="O209" s="267"/>
      <c r="P209" s="267"/>
      <c r="Q209" s="267"/>
      <c r="R209" s="267"/>
      <c r="S209" s="267"/>
      <c r="T209" s="26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69" t="s">
        <v>153</v>
      </c>
      <c r="AU209" s="269" t="s">
        <v>82</v>
      </c>
      <c r="AV209" s="16" t="s">
        <v>142</v>
      </c>
      <c r="AW209" s="16" t="s">
        <v>33</v>
      </c>
      <c r="AX209" s="16" t="s">
        <v>72</v>
      </c>
      <c r="AY209" s="269" t="s">
        <v>141</v>
      </c>
    </row>
    <row r="210" s="14" customFormat="1">
      <c r="A210" s="14"/>
      <c r="B210" s="238"/>
      <c r="C210" s="239"/>
      <c r="D210" s="228" t="s">
        <v>153</v>
      </c>
      <c r="E210" s="240" t="s">
        <v>19</v>
      </c>
      <c r="F210" s="241" t="s">
        <v>204</v>
      </c>
      <c r="G210" s="239"/>
      <c r="H210" s="240" t="s">
        <v>19</v>
      </c>
      <c r="I210" s="242"/>
      <c r="J210" s="239"/>
      <c r="K210" s="239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153</v>
      </c>
      <c r="AU210" s="247" t="s">
        <v>82</v>
      </c>
      <c r="AV210" s="14" t="s">
        <v>80</v>
      </c>
      <c r="AW210" s="14" t="s">
        <v>33</v>
      </c>
      <c r="AX210" s="14" t="s">
        <v>72</v>
      </c>
      <c r="AY210" s="247" t="s">
        <v>141</v>
      </c>
    </row>
    <row r="211" s="13" customFormat="1">
      <c r="A211" s="13"/>
      <c r="B211" s="226"/>
      <c r="C211" s="227"/>
      <c r="D211" s="228" t="s">
        <v>153</v>
      </c>
      <c r="E211" s="229" t="s">
        <v>19</v>
      </c>
      <c r="F211" s="230" t="s">
        <v>298</v>
      </c>
      <c r="G211" s="227"/>
      <c r="H211" s="231">
        <v>206.63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153</v>
      </c>
      <c r="AU211" s="237" t="s">
        <v>82</v>
      </c>
      <c r="AV211" s="13" t="s">
        <v>82</v>
      </c>
      <c r="AW211" s="13" t="s">
        <v>33</v>
      </c>
      <c r="AX211" s="13" t="s">
        <v>72</v>
      </c>
      <c r="AY211" s="237" t="s">
        <v>141</v>
      </c>
    </row>
    <row r="212" s="13" customFormat="1">
      <c r="A212" s="13"/>
      <c r="B212" s="226"/>
      <c r="C212" s="227"/>
      <c r="D212" s="228" t="s">
        <v>153</v>
      </c>
      <c r="E212" s="229" t="s">
        <v>19</v>
      </c>
      <c r="F212" s="230" t="s">
        <v>240</v>
      </c>
      <c r="G212" s="227"/>
      <c r="H212" s="231">
        <v>61.060000000000002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153</v>
      </c>
      <c r="AU212" s="237" t="s">
        <v>82</v>
      </c>
      <c r="AV212" s="13" t="s">
        <v>82</v>
      </c>
      <c r="AW212" s="13" t="s">
        <v>33</v>
      </c>
      <c r="AX212" s="13" t="s">
        <v>72</v>
      </c>
      <c r="AY212" s="237" t="s">
        <v>141</v>
      </c>
    </row>
    <row r="213" s="16" customFormat="1">
      <c r="A213" s="16"/>
      <c r="B213" s="259"/>
      <c r="C213" s="260"/>
      <c r="D213" s="228" t="s">
        <v>153</v>
      </c>
      <c r="E213" s="261" t="s">
        <v>19</v>
      </c>
      <c r="F213" s="262" t="s">
        <v>203</v>
      </c>
      <c r="G213" s="260"/>
      <c r="H213" s="263">
        <v>267.69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9" t="s">
        <v>153</v>
      </c>
      <c r="AU213" s="269" t="s">
        <v>82</v>
      </c>
      <c r="AV213" s="16" t="s">
        <v>142</v>
      </c>
      <c r="AW213" s="16" t="s">
        <v>33</v>
      </c>
      <c r="AX213" s="16" t="s">
        <v>72</v>
      </c>
      <c r="AY213" s="269" t="s">
        <v>141</v>
      </c>
    </row>
    <row r="214" s="14" customFormat="1">
      <c r="A214" s="14"/>
      <c r="B214" s="238"/>
      <c r="C214" s="239"/>
      <c r="D214" s="228" t="s">
        <v>153</v>
      </c>
      <c r="E214" s="240" t="s">
        <v>19</v>
      </c>
      <c r="F214" s="241" t="s">
        <v>207</v>
      </c>
      <c r="G214" s="239"/>
      <c r="H214" s="240" t="s">
        <v>19</v>
      </c>
      <c r="I214" s="242"/>
      <c r="J214" s="239"/>
      <c r="K214" s="239"/>
      <c r="L214" s="243"/>
      <c r="M214" s="244"/>
      <c r="N214" s="245"/>
      <c r="O214" s="245"/>
      <c r="P214" s="245"/>
      <c r="Q214" s="245"/>
      <c r="R214" s="245"/>
      <c r="S214" s="245"/>
      <c r="T214" s="24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7" t="s">
        <v>153</v>
      </c>
      <c r="AU214" s="247" t="s">
        <v>82</v>
      </c>
      <c r="AV214" s="14" t="s">
        <v>80</v>
      </c>
      <c r="AW214" s="14" t="s">
        <v>33</v>
      </c>
      <c r="AX214" s="14" t="s">
        <v>72</v>
      </c>
      <c r="AY214" s="247" t="s">
        <v>141</v>
      </c>
    </row>
    <row r="215" s="13" customFormat="1">
      <c r="A215" s="13"/>
      <c r="B215" s="226"/>
      <c r="C215" s="227"/>
      <c r="D215" s="228" t="s">
        <v>153</v>
      </c>
      <c r="E215" s="229" t="s">
        <v>19</v>
      </c>
      <c r="F215" s="230" t="s">
        <v>299</v>
      </c>
      <c r="G215" s="227"/>
      <c r="H215" s="231">
        <v>192.25</v>
      </c>
      <c r="I215" s="232"/>
      <c r="J215" s="227"/>
      <c r="K215" s="227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153</v>
      </c>
      <c r="AU215" s="237" t="s">
        <v>82</v>
      </c>
      <c r="AV215" s="13" t="s">
        <v>82</v>
      </c>
      <c r="AW215" s="13" t="s">
        <v>33</v>
      </c>
      <c r="AX215" s="13" t="s">
        <v>72</v>
      </c>
      <c r="AY215" s="237" t="s">
        <v>141</v>
      </c>
    </row>
    <row r="216" s="13" customFormat="1">
      <c r="A216" s="13"/>
      <c r="B216" s="226"/>
      <c r="C216" s="227"/>
      <c r="D216" s="228" t="s">
        <v>153</v>
      </c>
      <c r="E216" s="229" t="s">
        <v>19</v>
      </c>
      <c r="F216" s="230" t="s">
        <v>242</v>
      </c>
      <c r="G216" s="227"/>
      <c r="H216" s="231">
        <v>43.18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153</v>
      </c>
      <c r="AU216" s="237" t="s">
        <v>82</v>
      </c>
      <c r="AV216" s="13" t="s">
        <v>82</v>
      </c>
      <c r="AW216" s="13" t="s">
        <v>33</v>
      </c>
      <c r="AX216" s="13" t="s">
        <v>72</v>
      </c>
      <c r="AY216" s="237" t="s">
        <v>141</v>
      </c>
    </row>
    <row r="217" s="16" customFormat="1">
      <c r="A217" s="16"/>
      <c r="B217" s="259"/>
      <c r="C217" s="260"/>
      <c r="D217" s="228" t="s">
        <v>153</v>
      </c>
      <c r="E217" s="261" t="s">
        <v>19</v>
      </c>
      <c r="F217" s="262" t="s">
        <v>203</v>
      </c>
      <c r="G217" s="260"/>
      <c r="H217" s="263">
        <v>235.43000000000001</v>
      </c>
      <c r="I217" s="264"/>
      <c r="J217" s="260"/>
      <c r="K217" s="260"/>
      <c r="L217" s="265"/>
      <c r="M217" s="266"/>
      <c r="N217" s="267"/>
      <c r="O217" s="267"/>
      <c r="P217" s="267"/>
      <c r="Q217" s="267"/>
      <c r="R217" s="267"/>
      <c r="S217" s="267"/>
      <c r="T217" s="268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69" t="s">
        <v>153</v>
      </c>
      <c r="AU217" s="269" t="s">
        <v>82</v>
      </c>
      <c r="AV217" s="16" t="s">
        <v>142</v>
      </c>
      <c r="AW217" s="16" t="s">
        <v>33</v>
      </c>
      <c r="AX217" s="16" t="s">
        <v>72</v>
      </c>
      <c r="AY217" s="269" t="s">
        <v>141</v>
      </c>
    </row>
    <row r="218" s="13" customFormat="1">
      <c r="A218" s="13"/>
      <c r="B218" s="226"/>
      <c r="C218" s="227"/>
      <c r="D218" s="228" t="s">
        <v>153</v>
      </c>
      <c r="E218" s="229" t="s">
        <v>19</v>
      </c>
      <c r="F218" s="230" t="s">
        <v>300</v>
      </c>
      <c r="G218" s="227"/>
      <c r="H218" s="231">
        <v>24.739999999999998</v>
      </c>
      <c r="I218" s="232"/>
      <c r="J218" s="227"/>
      <c r="K218" s="227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153</v>
      </c>
      <c r="AU218" s="237" t="s">
        <v>82</v>
      </c>
      <c r="AV218" s="13" t="s">
        <v>82</v>
      </c>
      <c r="AW218" s="13" t="s">
        <v>33</v>
      </c>
      <c r="AX218" s="13" t="s">
        <v>72</v>
      </c>
      <c r="AY218" s="237" t="s">
        <v>141</v>
      </c>
    </row>
    <row r="219" s="16" customFormat="1">
      <c r="A219" s="16"/>
      <c r="B219" s="259"/>
      <c r="C219" s="260"/>
      <c r="D219" s="228" t="s">
        <v>153</v>
      </c>
      <c r="E219" s="261" t="s">
        <v>19</v>
      </c>
      <c r="F219" s="262" t="s">
        <v>203</v>
      </c>
      <c r="G219" s="260"/>
      <c r="H219" s="263">
        <v>24.739999999999998</v>
      </c>
      <c r="I219" s="264"/>
      <c r="J219" s="260"/>
      <c r="K219" s="260"/>
      <c r="L219" s="265"/>
      <c r="M219" s="266"/>
      <c r="N219" s="267"/>
      <c r="O219" s="267"/>
      <c r="P219" s="267"/>
      <c r="Q219" s="267"/>
      <c r="R219" s="267"/>
      <c r="S219" s="267"/>
      <c r="T219" s="268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69" t="s">
        <v>153</v>
      </c>
      <c r="AU219" s="269" t="s">
        <v>82</v>
      </c>
      <c r="AV219" s="16" t="s">
        <v>142</v>
      </c>
      <c r="AW219" s="16" t="s">
        <v>33</v>
      </c>
      <c r="AX219" s="16" t="s">
        <v>72</v>
      </c>
      <c r="AY219" s="269" t="s">
        <v>141</v>
      </c>
    </row>
    <row r="220" s="15" customFormat="1">
      <c r="A220" s="15"/>
      <c r="B220" s="248"/>
      <c r="C220" s="249"/>
      <c r="D220" s="228" t="s">
        <v>153</v>
      </c>
      <c r="E220" s="250" t="s">
        <v>19</v>
      </c>
      <c r="F220" s="251" t="s">
        <v>177</v>
      </c>
      <c r="G220" s="249"/>
      <c r="H220" s="252">
        <v>632.73800000000006</v>
      </c>
      <c r="I220" s="253"/>
      <c r="J220" s="249"/>
      <c r="K220" s="249"/>
      <c r="L220" s="254"/>
      <c r="M220" s="255"/>
      <c r="N220" s="256"/>
      <c r="O220" s="256"/>
      <c r="P220" s="256"/>
      <c r="Q220" s="256"/>
      <c r="R220" s="256"/>
      <c r="S220" s="256"/>
      <c r="T220" s="25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8" t="s">
        <v>153</v>
      </c>
      <c r="AU220" s="258" t="s">
        <v>82</v>
      </c>
      <c r="AV220" s="15" t="s">
        <v>149</v>
      </c>
      <c r="AW220" s="15" t="s">
        <v>33</v>
      </c>
      <c r="AX220" s="15" t="s">
        <v>80</v>
      </c>
      <c r="AY220" s="258" t="s">
        <v>141</v>
      </c>
    </row>
    <row r="221" s="2" customFormat="1" ht="24.15" customHeight="1">
      <c r="A221" s="41"/>
      <c r="B221" s="42"/>
      <c r="C221" s="270" t="s">
        <v>301</v>
      </c>
      <c r="D221" s="270" t="s">
        <v>245</v>
      </c>
      <c r="E221" s="271" t="s">
        <v>302</v>
      </c>
      <c r="F221" s="272" t="s">
        <v>303</v>
      </c>
      <c r="G221" s="273" t="s">
        <v>196</v>
      </c>
      <c r="H221" s="274">
        <v>696.01199999999994</v>
      </c>
      <c r="I221" s="275"/>
      <c r="J221" s="276">
        <f>ROUND(I221*H221,2)</f>
        <v>0</v>
      </c>
      <c r="K221" s="272" t="s">
        <v>148</v>
      </c>
      <c r="L221" s="277"/>
      <c r="M221" s="278" t="s">
        <v>19</v>
      </c>
      <c r="N221" s="279" t="s">
        <v>43</v>
      </c>
      <c r="O221" s="87"/>
      <c r="P221" s="217">
        <f>O221*H221</f>
        <v>0</v>
      </c>
      <c r="Q221" s="217">
        <v>4.0000000000000003E-05</v>
      </c>
      <c r="R221" s="217">
        <f>Q221*H221</f>
        <v>0.027840480000000001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188</v>
      </c>
      <c r="AT221" s="219" t="s">
        <v>245</v>
      </c>
      <c r="AU221" s="219" t="s">
        <v>82</v>
      </c>
      <c r="AY221" s="20" t="s">
        <v>141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80</v>
      </c>
      <c r="BK221" s="220">
        <f>ROUND(I221*H221,2)</f>
        <v>0</v>
      </c>
      <c r="BL221" s="20" t="s">
        <v>149</v>
      </c>
      <c r="BM221" s="219" t="s">
        <v>304</v>
      </c>
    </row>
    <row r="222" s="13" customFormat="1">
      <c r="A222" s="13"/>
      <c r="B222" s="226"/>
      <c r="C222" s="227"/>
      <c r="D222" s="228" t="s">
        <v>153</v>
      </c>
      <c r="E222" s="227"/>
      <c r="F222" s="230" t="s">
        <v>305</v>
      </c>
      <c r="G222" s="227"/>
      <c r="H222" s="231">
        <v>696.01199999999994</v>
      </c>
      <c r="I222" s="232"/>
      <c r="J222" s="227"/>
      <c r="K222" s="227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153</v>
      </c>
      <c r="AU222" s="237" t="s">
        <v>82</v>
      </c>
      <c r="AV222" s="13" t="s">
        <v>82</v>
      </c>
      <c r="AW222" s="13" t="s">
        <v>4</v>
      </c>
      <c r="AX222" s="13" t="s">
        <v>80</v>
      </c>
      <c r="AY222" s="237" t="s">
        <v>141</v>
      </c>
    </row>
    <row r="223" s="2" customFormat="1" ht="24.15" customHeight="1">
      <c r="A223" s="41"/>
      <c r="B223" s="42"/>
      <c r="C223" s="208" t="s">
        <v>306</v>
      </c>
      <c r="D223" s="208" t="s">
        <v>144</v>
      </c>
      <c r="E223" s="209" t="s">
        <v>307</v>
      </c>
      <c r="F223" s="210" t="s">
        <v>308</v>
      </c>
      <c r="G223" s="211" t="s">
        <v>196</v>
      </c>
      <c r="H223" s="212">
        <v>45.32</v>
      </c>
      <c r="I223" s="213"/>
      <c r="J223" s="214">
        <f>ROUND(I223*H223,2)</f>
        <v>0</v>
      </c>
      <c r="K223" s="210" t="s">
        <v>148</v>
      </c>
      <c r="L223" s="47"/>
      <c r="M223" s="215" t="s">
        <v>19</v>
      </c>
      <c r="N223" s="216" t="s">
        <v>43</v>
      </c>
      <c r="O223" s="87"/>
      <c r="P223" s="217">
        <f>O223*H223</f>
        <v>0</v>
      </c>
      <c r="Q223" s="217">
        <v>3.0000000000000001E-05</v>
      </c>
      <c r="R223" s="217">
        <f>Q223*H223</f>
        <v>0.0013596000000000001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149</v>
      </c>
      <c r="AT223" s="219" t="s">
        <v>144</v>
      </c>
      <c r="AU223" s="219" t="s">
        <v>82</v>
      </c>
      <c r="AY223" s="20" t="s">
        <v>141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80</v>
      </c>
      <c r="BK223" s="220">
        <f>ROUND(I223*H223,2)</f>
        <v>0</v>
      </c>
      <c r="BL223" s="20" t="s">
        <v>149</v>
      </c>
      <c r="BM223" s="219" t="s">
        <v>309</v>
      </c>
    </row>
    <row r="224" s="2" customFormat="1">
      <c r="A224" s="41"/>
      <c r="B224" s="42"/>
      <c r="C224" s="43"/>
      <c r="D224" s="221" t="s">
        <v>151</v>
      </c>
      <c r="E224" s="43"/>
      <c r="F224" s="222" t="s">
        <v>310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151</v>
      </c>
      <c r="AU224" s="20" t="s">
        <v>82</v>
      </c>
    </row>
    <row r="225" s="13" customFormat="1">
      <c r="A225" s="13"/>
      <c r="B225" s="226"/>
      <c r="C225" s="227"/>
      <c r="D225" s="228" t="s">
        <v>153</v>
      </c>
      <c r="E225" s="229" t="s">
        <v>19</v>
      </c>
      <c r="F225" s="230" t="s">
        <v>311</v>
      </c>
      <c r="G225" s="227"/>
      <c r="H225" s="231">
        <v>45.32</v>
      </c>
      <c r="I225" s="232"/>
      <c r="J225" s="227"/>
      <c r="K225" s="227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153</v>
      </c>
      <c r="AU225" s="237" t="s">
        <v>82</v>
      </c>
      <c r="AV225" s="13" t="s">
        <v>82</v>
      </c>
      <c r="AW225" s="13" t="s">
        <v>33</v>
      </c>
      <c r="AX225" s="13" t="s">
        <v>80</v>
      </c>
      <c r="AY225" s="237" t="s">
        <v>141</v>
      </c>
    </row>
    <row r="226" s="2" customFormat="1" ht="33" customHeight="1">
      <c r="A226" s="41"/>
      <c r="B226" s="42"/>
      <c r="C226" s="270" t="s">
        <v>312</v>
      </c>
      <c r="D226" s="270" t="s">
        <v>245</v>
      </c>
      <c r="E226" s="271" t="s">
        <v>313</v>
      </c>
      <c r="F226" s="272" t="s">
        <v>314</v>
      </c>
      <c r="G226" s="273" t="s">
        <v>196</v>
      </c>
      <c r="H226" s="274">
        <v>49.851999999999997</v>
      </c>
      <c r="I226" s="275"/>
      <c r="J226" s="276">
        <f>ROUND(I226*H226,2)</f>
        <v>0</v>
      </c>
      <c r="K226" s="272" t="s">
        <v>148</v>
      </c>
      <c r="L226" s="277"/>
      <c r="M226" s="278" t="s">
        <v>19</v>
      </c>
      <c r="N226" s="279" t="s">
        <v>43</v>
      </c>
      <c r="O226" s="87"/>
      <c r="P226" s="217">
        <f>O226*H226</f>
        <v>0</v>
      </c>
      <c r="Q226" s="217">
        <v>0.00050000000000000001</v>
      </c>
      <c r="R226" s="217">
        <f>Q226*H226</f>
        <v>0.024926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188</v>
      </c>
      <c r="AT226" s="219" t="s">
        <v>245</v>
      </c>
      <c r="AU226" s="219" t="s">
        <v>82</v>
      </c>
      <c r="AY226" s="20" t="s">
        <v>141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80</v>
      </c>
      <c r="BK226" s="220">
        <f>ROUND(I226*H226,2)</f>
        <v>0</v>
      </c>
      <c r="BL226" s="20" t="s">
        <v>149</v>
      </c>
      <c r="BM226" s="219" t="s">
        <v>315</v>
      </c>
    </row>
    <row r="227" s="13" customFormat="1">
      <c r="A227" s="13"/>
      <c r="B227" s="226"/>
      <c r="C227" s="227"/>
      <c r="D227" s="228" t="s">
        <v>153</v>
      </c>
      <c r="E227" s="227"/>
      <c r="F227" s="230" t="s">
        <v>316</v>
      </c>
      <c r="G227" s="227"/>
      <c r="H227" s="231">
        <v>49.851999999999997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153</v>
      </c>
      <c r="AU227" s="237" t="s">
        <v>82</v>
      </c>
      <c r="AV227" s="13" t="s">
        <v>82</v>
      </c>
      <c r="AW227" s="13" t="s">
        <v>4</v>
      </c>
      <c r="AX227" s="13" t="s">
        <v>80</v>
      </c>
      <c r="AY227" s="237" t="s">
        <v>141</v>
      </c>
    </row>
    <row r="228" s="2" customFormat="1" ht="24.15" customHeight="1">
      <c r="A228" s="41"/>
      <c r="B228" s="42"/>
      <c r="C228" s="208" t="s">
        <v>317</v>
      </c>
      <c r="D228" s="208" t="s">
        <v>144</v>
      </c>
      <c r="E228" s="209" t="s">
        <v>318</v>
      </c>
      <c r="F228" s="210" t="s">
        <v>319</v>
      </c>
      <c r="G228" s="211" t="s">
        <v>196</v>
      </c>
      <c r="H228" s="212">
        <v>858.35799999999995</v>
      </c>
      <c r="I228" s="213"/>
      <c r="J228" s="214">
        <f>ROUND(I228*H228,2)</f>
        <v>0</v>
      </c>
      <c r="K228" s="210" t="s">
        <v>148</v>
      </c>
      <c r="L228" s="47"/>
      <c r="M228" s="215" t="s">
        <v>19</v>
      </c>
      <c r="N228" s="216" t="s">
        <v>43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149</v>
      </c>
      <c r="AT228" s="219" t="s">
        <v>144</v>
      </c>
      <c r="AU228" s="219" t="s">
        <v>82</v>
      </c>
      <c r="AY228" s="20" t="s">
        <v>141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80</v>
      </c>
      <c r="BK228" s="220">
        <f>ROUND(I228*H228,2)</f>
        <v>0</v>
      </c>
      <c r="BL228" s="20" t="s">
        <v>149</v>
      </c>
      <c r="BM228" s="219" t="s">
        <v>320</v>
      </c>
    </row>
    <row r="229" s="2" customFormat="1">
      <c r="A229" s="41"/>
      <c r="B229" s="42"/>
      <c r="C229" s="43"/>
      <c r="D229" s="221" t="s">
        <v>151</v>
      </c>
      <c r="E229" s="43"/>
      <c r="F229" s="222" t="s">
        <v>321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151</v>
      </c>
      <c r="AU229" s="20" t="s">
        <v>82</v>
      </c>
    </row>
    <row r="230" s="13" customFormat="1">
      <c r="A230" s="13"/>
      <c r="B230" s="226"/>
      <c r="C230" s="227"/>
      <c r="D230" s="228" t="s">
        <v>153</v>
      </c>
      <c r="E230" s="229" t="s">
        <v>19</v>
      </c>
      <c r="F230" s="230" t="s">
        <v>322</v>
      </c>
      <c r="G230" s="227"/>
      <c r="H230" s="231">
        <v>17.949999999999999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153</v>
      </c>
      <c r="AU230" s="237" t="s">
        <v>82</v>
      </c>
      <c r="AV230" s="13" t="s">
        <v>82</v>
      </c>
      <c r="AW230" s="13" t="s">
        <v>33</v>
      </c>
      <c r="AX230" s="13" t="s">
        <v>72</v>
      </c>
      <c r="AY230" s="237" t="s">
        <v>141</v>
      </c>
    </row>
    <row r="231" s="14" customFormat="1">
      <c r="A231" s="14"/>
      <c r="B231" s="238"/>
      <c r="C231" s="239"/>
      <c r="D231" s="228" t="s">
        <v>153</v>
      </c>
      <c r="E231" s="240" t="s">
        <v>19</v>
      </c>
      <c r="F231" s="241" t="s">
        <v>199</v>
      </c>
      <c r="G231" s="239"/>
      <c r="H231" s="240" t="s">
        <v>19</v>
      </c>
      <c r="I231" s="242"/>
      <c r="J231" s="239"/>
      <c r="K231" s="239"/>
      <c r="L231" s="243"/>
      <c r="M231" s="244"/>
      <c r="N231" s="245"/>
      <c r="O231" s="245"/>
      <c r="P231" s="245"/>
      <c r="Q231" s="245"/>
      <c r="R231" s="245"/>
      <c r="S231" s="245"/>
      <c r="T231" s="24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7" t="s">
        <v>153</v>
      </c>
      <c r="AU231" s="247" t="s">
        <v>82</v>
      </c>
      <c r="AV231" s="14" t="s">
        <v>80</v>
      </c>
      <c r="AW231" s="14" t="s">
        <v>33</v>
      </c>
      <c r="AX231" s="14" t="s">
        <v>72</v>
      </c>
      <c r="AY231" s="247" t="s">
        <v>141</v>
      </c>
    </row>
    <row r="232" s="14" customFormat="1">
      <c r="A232" s="14"/>
      <c r="B232" s="238"/>
      <c r="C232" s="239"/>
      <c r="D232" s="228" t="s">
        <v>153</v>
      </c>
      <c r="E232" s="240" t="s">
        <v>19</v>
      </c>
      <c r="F232" s="241" t="s">
        <v>200</v>
      </c>
      <c r="G232" s="239"/>
      <c r="H232" s="240" t="s">
        <v>19</v>
      </c>
      <c r="I232" s="242"/>
      <c r="J232" s="239"/>
      <c r="K232" s="239"/>
      <c r="L232" s="243"/>
      <c r="M232" s="244"/>
      <c r="N232" s="245"/>
      <c r="O232" s="245"/>
      <c r="P232" s="245"/>
      <c r="Q232" s="245"/>
      <c r="R232" s="245"/>
      <c r="S232" s="245"/>
      <c r="T232" s="24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7" t="s">
        <v>153</v>
      </c>
      <c r="AU232" s="247" t="s">
        <v>82</v>
      </c>
      <c r="AV232" s="14" t="s">
        <v>80</v>
      </c>
      <c r="AW232" s="14" t="s">
        <v>33</v>
      </c>
      <c r="AX232" s="14" t="s">
        <v>72</v>
      </c>
      <c r="AY232" s="247" t="s">
        <v>141</v>
      </c>
    </row>
    <row r="233" s="13" customFormat="1">
      <c r="A233" s="13"/>
      <c r="B233" s="226"/>
      <c r="C233" s="227"/>
      <c r="D233" s="228" t="s">
        <v>153</v>
      </c>
      <c r="E233" s="229" t="s">
        <v>19</v>
      </c>
      <c r="F233" s="230" t="s">
        <v>323</v>
      </c>
      <c r="G233" s="227"/>
      <c r="H233" s="231">
        <v>36.549999999999997</v>
      </c>
      <c r="I233" s="232"/>
      <c r="J233" s="227"/>
      <c r="K233" s="227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153</v>
      </c>
      <c r="AU233" s="237" t="s">
        <v>82</v>
      </c>
      <c r="AV233" s="13" t="s">
        <v>82</v>
      </c>
      <c r="AW233" s="13" t="s">
        <v>33</v>
      </c>
      <c r="AX233" s="13" t="s">
        <v>72</v>
      </c>
      <c r="AY233" s="237" t="s">
        <v>141</v>
      </c>
    </row>
    <row r="234" s="14" customFormat="1">
      <c r="A234" s="14"/>
      <c r="B234" s="238"/>
      <c r="C234" s="239"/>
      <c r="D234" s="228" t="s">
        <v>153</v>
      </c>
      <c r="E234" s="240" t="s">
        <v>19</v>
      </c>
      <c r="F234" s="241" t="s">
        <v>204</v>
      </c>
      <c r="G234" s="239"/>
      <c r="H234" s="240" t="s">
        <v>19</v>
      </c>
      <c r="I234" s="242"/>
      <c r="J234" s="239"/>
      <c r="K234" s="239"/>
      <c r="L234" s="243"/>
      <c r="M234" s="244"/>
      <c r="N234" s="245"/>
      <c r="O234" s="245"/>
      <c r="P234" s="245"/>
      <c r="Q234" s="245"/>
      <c r="R234" s="245"/>
      <c r="S234" s="245"/>
      <c r="T234" s="24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7" t="s">
        <v>153</v>
      </c>
      <c r="AU234" s="247" t="s">
        <v>82</v>
      </c>
      <c r="AV234" s="14" t="s">
        <v>80</v>
      </c>
      <c r="AW234" s="14" t="s">
        <v>33</v>
      </c>
      <c r="AX234" s="14" t="s">
        <v>72</v>
      </c>
      <c r="AY234" s="247" t="s">
        <v>141</v>
      </c>
    </row>
    <row r="235" s="13" customFormat="1">
      <c r="A235" s="13"/>
      <c r="B235" s="226"/>
      <c r="C235" s="227"/>
      <c r="D235" s="228" t="s">
        <v>153</v>
      </c>
      <c r="E235" s="229" t="s">
        <v>19</v>
      </c>
      <c r="F235" s="230" t="s">
        <v>324</v>
      </c>
      <c r="G235" s="227"/>
      <c r="H235" s="231">
        <v>65.930000000000007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153</v>
      </c>
      <c r="AU235" s="237" t="s">
        <v>82</v>
      </c>
      <c r="AV235" s="13" t="s">
        <v>82</v>
      </c>
      <c r="AW235" s="13" t="s">
        <v>33</v>
      </c>
      <c r="AX235" s="13" t="s">
        <v>72</v>
      </c>
      <c r="AY235" s="237" t="s">
        <v>141</v>
      </c>
    </row>
    <row r="236" s="14" customFormat="1">
      <c r="A236" s="14"/>
      <c r="B236" s="238"/>
      <c r="C236" s="239"/>
      <c r="D236" s="228" t="s">
        <v>153</v>
      </c>
      <c r="E236" s="240" t="s">
        <v>19</v>
      </c>
      <c r="F236" s="241" t="s">
        <v>207</v>
      </c>
      <c r="G236" s="239"/>
      <c r="H236" s="240" t="s">
        <v>19</v>
      </c>
      <c r="I236" s="242"/>
      <c r="J236" s="239"/>
      <c r="K236" s="239"/>
      <c r="L236" s="243"/>
      <c r="M236" s="244"/>
      <c r="N236" s="245"/>
      <c r="O236" s="245"/>
      <c r="P236" s="245"/>
      <c r="Q236" s="245"/>
      <c r="R236" s="245"/>
      <c r="S236" s="245"/>
      <c r="T236" s="24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7" t="s">
        <v>153</v>
      </c>
      <c r="AU236" s="247" t="s">
        <v>82</v>
      </c>
      <c r="AV236" s="14" t="s">
        <v>80</v>
      </c>
      <c r="AW236" s="14" t="s">
        <v>33</v>
      </c>
      <c r="AX236" s="14" t="s">
        <v>72</v>
      </c>
      <c r="AY236" s="247" t="s">
        <v>141</v>
      </c>
    </row>
    <row r="237" s="13" customFormat="1">
      <c r="A237" s="13"/>
      <c r="B237" s="226"/>
      <c r="C237" s="227"/>
      <c r="D237" s="228" t="s">
        <v>153</v>
      </c>
      <c r="E237" s="229" t="s">
        <v>19</v>
      </c>
      <c r="F237" s="230" t="s">
        <v>325</v>
      </c>
      <c r="G237" s="227"/>
      <c r="H237" s="231">
        <v>60.630000000000003</v>
      </c>
      <c r="I237" s="232"/>
      <c r="J237" s="227"/>
      <c r="K237" s="227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153</v>
      </c>
      <c r="AU237" s="237" t="s">
        <v>82</v>
      </c>
      <c r="AV237" s="13" t="s">
        <v>82</v>
      </c>
      <c r="AW237" s="13" t="s">
        <v>33</v>
      </c>
      <c r="AX237" s="13" t="s">
        <v>72</v>
      </c>
      <c r="AY237" s="237" t="s">
        <v>141</v>
      </c>
    </row>
    <row r="238" s="16" customFormat="1">
      <c r="A238" s="16"/>
      <c r="B238" s="259"/>
      <c r="C238" s="260"/>
      <c r="D238" s="228" t="s">
        <v>153</v>
      </c>
      <c r="E238" s="261" t="s">
        <v>19</v>
      </c>
      <c r="F238" s="262" t="s">
        <v>203</v>
      </c>
      <c r="G238" s="260"/>
      <c r="H238" s="263">
        <v>181.06</v>
      </c>
      <c r="I238" s="264"/>
      <c r="J238" s="260"/>
      <c r="K238" s="260"/>
      <c r="L238" s="265"/>
      <c r="M238" s="266"/>
      <c r="N238" s="267"/>
      <c r="O238" s="267"/>
      <c r="P238" s="267"/>
      <c r="Q238" s="267"/>
      <c r="R238" s="267"/>
      <c r="S238" s="267"/>
      <c r="T238" s="268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69" t="s">
        <v>153</v>
      </c>
      <c r="AU238" s="269" t="s">
        <v>82</v>
      </c>
      <c r="AV238" s="16" t="s">
        <v>142</v>
      </c>
      <c r="AW238" s="16" t="s">
        <v>33</v>
      </c>
      <c r="AX238" s="16" t="s">
        <v>72</v>
      </c>
      <c r="AY238" s="269" t="s">
        <v>141</v>
      </c>
    </row>
    <row r="239" s="13" customFormat="1">
      <c r="A239" s="13"/>
      <c r="B239" s="226"/>
      <c r="C239" s="227"/>
      <c r="D239" s="228" t="s">
        <v>153</v>
      </c>
      <c r="E239" s="229" t="s">
        <v>19</v>
      </c>
      <c r="F239" s="230" t="s">
        <v>326</v>
      </c>
      <c r="G239" s="227"/>
      <c r="H239" s="231">
        <v>181.06</v>
      </c>
      <c r="I239" s="232"/>
      <c r="J239" s="227"/>
      <c r="K239" s="227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153</v>
      </c>
      <c r="AU239" s="237" t="s">
        <v>82</v>
      </c>
      <c r="AV239" s="13" t="s">
        <v>82</v>
      </c>
      <c r="AW239" s="13" t="s">
        <v>33</v>
      </c>
      <c r="AX239" s="13" t="s">
        <v>72</v>
      </c>
      <c r="AY239" s="237" t="s">
        <v>141</v>
      </c>
    </row>
    <row r="240" s="16" customFormat="1">
      <c r="A240" s="16"/>
      <c r="B240" s="259"/>
      <c r="C240" s="260"/>
      <c r="D240" s="228" t="s">
        <v>153</v>
      </c>
      <c r="E240" s="261" t="s">
        <v>19</v>
      </c>
      <c r="F240" s="262" t="s">
        <v>203</v>
      </c>
      <c r="G240" s="260"/>
      <c r="H240" s="263">
        <v>181.06</v>
      </c>
      <c r="I240" s="264"/>
      <c r="J240" s="260"/>
      <c r="K240" s="260"/>
      <c r="L240" s="265"/>
      <c r="M240" s="266"/>
      <c r="N240" s="267"/>
      <c r="O240" s="267"/>
      <c r="P240" s="267"/>
      <c r="Q240" s="267"/>
      <c r="R240" s="267"/>
      <c r="S240" s="267"/>
      <c r="T240" s="268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69" t="s">
        <v>153</v>
      </c>
      <c r="AU240" s="269" t="s">
        <v>82</v>
      </c>
      <c r="AV240" s="16" t="s">
        <v>142</v>
      </c>
      <c r="AW240" s="16" t="s">
        <v>33</v>
      </c>
      <c r="AX240" s="16" t="s">
        <v>72</v>
      </c>
      <c r="AY240" s="269" t="s">
        <v>141</v>
      </c>
    </row>
    <row r="241" s="14" customFormat="1">
      <c r="A241" s="14"/>
      <c r="B241" s="238"/>
      <c r="C241" s="239"/>
      <c r="D241" s="228" t="s">
        <v>153</v>
      </c>
      <c r="E241" s="240" t="s">
        <v>19</v>
      </c>
      <c r="F241" s="241" t="s">
        <v>327</v>
      </c>
      <c r="G241" s="239"/>
      <c r="H241" s="240" t="s">
        <v>19</v>
      </c>
      <c r="I241" s="242"/>
      <c r="J241" s="239"/>
      <c r="K241" s="239"/>
      <c r="L241" s="243"/>
      <c r="M241" s="244"/>
      <c r="N241" s="245"/>
      <c r="O241" s="245"/>
      <c r="P241" s="245"/>
      <c r="Q241" s="245"/>
      <c r="R241" s="245"/>
      <c r="S241" s="245"/>
      <c r="T241" s="24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7" t="s">
        <v>153</v>
      </c>
      <c r="AU241" s="247" t="s">
        <v>82</v>
      </c>
      <c r="AV241" s="14" t="s">
        <v>80</v>
      </c>
      <c r="AW241" s="14" t="s">
        <v>33</v>
      </c>
      <c r="AX241" s="14" t="s">
        <v>72</v>
      </c>
      <c r="AY241" s="247" t="s">
        <v>141</v>
      </c>
    </row>
    <row r="242" s="14" customFormat="1">
      <c r="A242" s="14"/>
      <c r="B242" s="238"/>
      <c r="C242" s="239"/>
      <c r="D242" s="228" t="s">
        <v>153</v>
      </c>
      <c r="E242" s="240" t="s">
        <v>19</v>
      </c>
      <c r="F242" s="241" t="s">
        <v>200</v>
      </c>
      <c r="G242" s="239"/>
      <c r="H242" s="240" t="s">
        <v>19</v>
      </c>
      <c r="I242" s="242"/>
      <c r="J242" s="239"/>
      <c r="K242" s="239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153</v>
      </c>
      <c r="AU242" s="247" t="s">
        <v>82</v>
      </c>
      <c r="AV242" s="14" t="s">
        <v>80</v>
      </c>
      <c r="AW242" s="14" t="s">
        <v>33</v>
      </c>
      <c r="AX242" s="14" t="s">
        <v>72</v>
      </c>
      <c r="AY242" s="247" t="s">
        <v>141</v>
      </c>
    </row>
    <row r="243" s="13" customFormat="1">
      <c r="A243" s="13"/>
      <c r="B243" s="226"/>
      <c r="C243" s="227"/>
      <c r="D243" s="228" t="s">
        <v>153</v>
      </c>
      <c r="E243" s="229" t="s">
        <v>19</v>
      </c>
      <c r="F243" s="230" t="s">
        <v>237</v>
      </c>
      <c r="G243" s="227"/>
      <c r="H243" s="231">
        <v>11.039999999999999</v>
      </c>
      <c r="I243" s="232"/>
      <c r="J243" s="227"/>
      <c r="K243" s="227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153</v>
      </c>
      <c r="AU243" s="237" t="s">
        <v>82</v>
      </c>
      <c r="AV243" s="13" t="s">
        <v>82</v>
      </c>
      <c r="AW243" s="13" t="s">
        <v>33</v>
      </c>
      <c r="AX243" s="13" t="s">
        <v>72</v>
      </c>
      <c r="AY243" s="237" t="s">
        <v>141</v>
      </c>
    </row>
    <row r="244" s="13" customFormat="1">
      <c r="A244" s="13"/>
      <c r="B244" s="226"/>
      <c r="C244" s="227"/>
      <c r="D244" s="228" t="s">
        <v>153</v>
      </c>
      <c r="E244" s="229" t="s">
        <v>19</v>
      </c>
      <c r="F244" s="230" t="s">
        <v>297</v>
      </c>
      <c r="G244" s="227"/>
      <c r="H244" s="231">
        <v>27.507999999999999</v>
      </c>
      <c r="I244" s="232"/>
      <c r="J244" s="227"/>
      <c r="K244" s="227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153</v>
      </c>
      <c r="AU244" s="237" t="s">
        <v>82</v>
      </c>
      <c r="AV244" s="13" t="s">
        <v>82</v>
      </c>
      <c r="AW244" s="13" t="s">
        <v>33</v>
      </c>
      <c r="AX244" s="13" t="s">
        <v>72</v>
      </c>
      <c r="AY244" s="237" t="s">
        <v>141</v>
      </c>
    </row>
    <row r="245" s="14" customFormat="1">
      <c r="A245" s="14"/>
      <c r="B245" s="238"/>
      <c r="C245" s="239"/>
      <c r="D245" s="228" t="s">
        <v>153</v>
      </c>
      <c r="E245" s="240" t="s">
        <v>19</v>
      </c>
      <c r="F245" s="241" t="s">
        <v>204</v>
      </c>
      <c r="G245" s="239"/>
      <c r="H245" s="240" t="s">
        <v>19</v>
      </c>
      <c r="I245" s="242"/>
      <c r="J245" s="239"/>
      <c r="K245" s="239"/>
      <c r="L245" s="243"/>
      <c r="M245" s="244"/>
      <c r="N245" s="245"/>
      <c r="O245" s="245"/>
      <c r="P245" s="245"/>
      <c r="Q245" s="245"/>
      <c r="R245" s="245"/>
      <c r="S245" s="245"/>
      <c r="T245" s="246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7" t="s">
        <v>153</v>
      </c>
      <c r="AU245" s="247" t="s">
        <v>82</v>
      </c>
      <c r="AV245" s="14" t="s">
        <v>80</v>
      </c>
      <c r="AW245" s="14" t="s">
        <v>33</v>
      </c>
      <c r="AX245" s="14" t="s">
        <v>72</v>
      </c>
      <c r="AY245" s="247" t="s">
        <v>141</v>
      </c>
    </row>
    <row r="246" s="13" customFormat="1">
      <c r="A246" s="13"/>
      <c r="B246" s="226"/>
      <c r="C246" s="227"/>
      <c r="D246" s="228" t="s">
        <v>153</v>
      </c>
      <c r="E246" s="229" t="s">
        <v>19</v>
      </c>
      <c r="F246" s="230" t="s">
        <v>239</v>
      </c>
      <c r="G246" s="227"/>
      <c r="H246" s="231">
        <v>25.899999999999999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153</v>
      </c>
      <c r="AU246" s="237" t="s">
        <v>82</v>
      </c>
      <c r="AV246" s="13" t="s">
        <v>82</v>
      </c>
      <c r="AW246" s="13" t="s">
        <v>33</v>
      </c>
      <c r="AX246" s="13" t="s">
        <v>72</v>
      </c>
      <c r="AY246" s="237" t="s">
        <v>141</v>
      </c>
    </row>
    <row r="247" s="13" customFormat="1">
      <c r="A247" s="13"/>
      <c r="B247" s="226"/>
      <c r="C247" s="227"/>
      <c r="D247" s="228" t="s">
        <v>153</v>
      </c>
      <c r="E247" s="229" t="s">
        <v>19</v>
      </c>
      <c r="F247" s="230" t="s">
        <v>240</v>
      </c>
      <c r="G247" s="227"/>
      <c r="H247" s="231">
        <v>61.060000000000002</v>
      </c>
      <c r="I247" s="232"/>
      <c r="J247" s="227"/>
      <c r="K247" s="227"/>
      <c r="L247" s="233"/>
      <c r="M247" s="234"/>
      <c r="N247" s="235"/>
      <c r="O247" s="235"/>
      <c r="P247" s="235"/>
      <c r="Q247" s="235"/>
      <c r="R247" s="235"/>
      <c r="S247" s="235"/>
      <c r="T247" s="23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7" t="s">
        <v>153</v>
      </c>
      <c r="AU247" s="237" t="s">
        <v>82</v>
      </c>
      <c r="AV247" s="13" t="s">
        <v>82</v>
      </c>
      <c r="AW247" s="13" t="s">
        <v>33</v>
      </c>
      <c r="AX247" s="13" t="s">
        <v>72</v>
      </c>
      <c r="AY247" s="237" t="s">
        <v>141</v>
      </c>
    </row>
    <row r="248" s="14" customFormat="1">
      <c r="A248" s="14"/>
      <c r="B248" s="238"/>
      <c r="C248" s="239"/>
      <c r="D248" s="228" t="s">
        <v>153</v>
      </c>
      <c r="E248" s="240" t="s">
        <v>19</v>
      </c>
      <c r="F248" s="241" t="s">
        <v>207</v>
      </c>
      <c r="G248" s="239"/>
      <c r="H248" s="240" t="s">
        <v>19</v>
      </c>
      <c r="I248" s="242"/>
      <c r="J248" s="239"/>
      <c r="K248" s="239"/>
      <c r="L248" s="243"/>
      <c r="M248" s="244"/>
      <c r="N248" s="245"/>
      <c r="O248" s="245"/>
      <c r="P248" s="245"/>
      <c r="Q248" s="245"/>
      <c r="R248" s="245"/>
      <c r="S248" s="245"/>
      <c r="T248" s="24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7" t="s">
        <v>153</v>
      </c>
      <c r="AU248" s="247" t="s">
        <v>82</v>
      </c>
      <c r="AV248" s="14" t="s">
        <v>80</v>
      </c>
      <c r="AW248" s="14" t="s">
        <v>33</v>
      </c>
      <c r="AX248" s="14" t="s">
        <v>72</v>
      </c>
      <c r="AY248" s="247" t="s">
        <v>141</v>
      </c>
    </row>
    <row r="249" s="13" customFormat="1">
      <c r="A249" s="13"/>
      <c r="B249" s="226"/>
      <c r="C249" s="227"/>
      <c r="D249" s="228" t="s">
        <v>153</v>
      </c>
      <c r="E249" s="229" t="s">
        <v>19</v>
      </c>
      <c r="F249" s="230" t="s">
        <v>241</v>
      </c>
      <c r="G249" s="227"/>
      <c r="H249" s="231">
        <v>17.75</v>
      </c>
      <c r="I249" s="232"/>
      <c r="J249" s="227"/>
      <c r="K249" s="227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153</v>
      </c>
      <c r="AU249" s="237" t="s">
        <v>82</v>
      </c>
      <c r="AV249" s="13" t="s">
        <v>82</v>
      </c>
      <c r="AW249" s="13" t="s">
        <v>33</v>
      </c>
      <c r="AX249" s="13" t="s">
        <v>72</v>
      </c>
      <c r="AY249" s="237" t="s">
        <v>141</v>
      </c>
    </row>
    <row r="250" s="13" customFormat="1">
      <c r="A250" s="13"/>
      <c r="B250" s="226"/>
      <c r="C250" s="227"/>
      <c r="D250" s="228" t="s">
        <v>153</v>
      </c>
      <c r="E250" s="229" t="s">
        <v>19</v>
      </c>
      <c r="F250" s="230" t="s">
        <v>242</v>
      </c>
      <c r="G250" s="227"/>
      <c r="H250" s="231">
        <v>43.18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153</v>
      </c>
      <c r="AU250" s="237" t="s">
        <v>82</v>
      </c>
      <c r="AV250" s="13" t="s">
        <v>82</v>
      </c>
      <c r="AW250" s="13" t="s">
        <v>33</v>
      </c>
      <c r="AX250" s="13" t="s">
        <v>72</v>
      </c>
      <c r="AY250" s="237" t="s">
        <v>141</v>
      </c>
    </row>
    <row r="251" s="13" customFormat="1">
      <c r="A251" s="13"/>
      <c r="B251" s="226"/>
      <c r="C251" s="227"/>
      <c r="D251" s="228" t="s">
        <v>153</v>
      </c>
      <c r="E251" s="229" t="s">
        <v>19</v>
      </c>
      <c r="F251" s="230" t="s">
        <v>243</v>
      </c>
      <c r="G251" s="227"/>
      <c r="H251" s="231">
        <v>10.800000000000001</v>
      </c>
      <c r="I251" s="232"/>
      <c r="J251" s="227"/>
      <c r="K251" s="227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153</v>
      </c>
      <c r="AU251" s="237" t="s">
        <v>82</v>
      </c>
      <c r="AV251" s="13" t="s">
        <v>82</v>
      </c>
      <c r="AW251" s="13" t="s">
        <v>33</v>
      </c>
      <c r="AX251" s="13" t="s">
        <v>72</v>
      </c>
      <c r="AY251" s="237" t="s">
        <v>141</v>
      </c>
    </row>
    <row r="252" s="13" customFormat="1">
      <c r="A252" s="13"/>
      <c r="B252" s="226"/>
      <c r="C252" s="227"/>
      <c r="D252" s="228" t="s">
        <v>153</v>
      </c>
      <c r="E252" s="229" t="s">
        <v>19</v>
      </c>
      <c r="F252" s="230" t="s">
        <v>328</v>
      </c>
      <c r="G252" s="227"/>
      <c r="H252" s="231">
        <v>245</v>
      </c>
      <c r="I252" s="232"/>
      <c r="J252" s="227"/>
      <c r="K252" s="227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153</v>
      </c>
      <c r="AU252" s="237" t="s">
        <v>82</v>
      </c>
      <c r="AV252" s="13" t="s">
        <v>82</v>
      </c>
      <c r="AW252" s="13" t="s">
        <v>33</v>
      </c>
      <c r="AX252" s="13" t="s">
        <v>72</v>
      </c>
      <c r="AY252" s="237" t="s">
        <v>141</v>
      </c>
    </row>
    <row r="253" s="16" customFormat="1">
      <c r="A253" s="16"/>
      <c r="B253" s="259"/>
      <c r="C253" s="260"/>
      <c r="D253" s="228" t="s">
        <v>153</v>
      </c>
      <c r="E253" s="261" t="s">
        <v>19</v>
      </c>
      <c r="F253" s="262" t="s">
        <v>203</v>
      </c>
      <c r="G253" s="260"/>
      <c r="H253" s="263">
        <v>442.238</v>
      </c>
      <c r="I253" s="264"/>
      <c r="J253" s="260"/>
      <c r="K253" s="260"/>
      <c r="L253" s="265"/>
      <c r="M253" s="266"/>
      <c r="N253" s="267"/>
      <c r="O253" s="267"/>
      <c r="P253" s="267"/>
      <c r="Q253" s="267"/>
      <c r="R253" s="267"/>
      <c r="S253" s="267"/>
      <c r="T253" s="268"/>
      <c r="U253" s="16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T253" s="269" t="s">
        <v>153</v>
      </c>
      <c r="AU253" s="269" t="s">
        <v>82</v>
      </c>
      <c r="AV253" s="16" t="s">
        <v>142</v>
      </c>
      <c r="AW253" s="16" t="s">
        <v>33</v>
      </c>
      <c r="AX253" s="16" t="s">
        <v>72</v>
      </c>
      <c r="AY253" s="269" t="s">
        <v>141</v>
      </c>
    </row>
    <row r="254" s="14" customFormat="1">
      <c r="A254" s="14"/>
      <c r="B254" s="238"/>
      <c r="C254" s="239"/>
      <c r="D254" s="228" t="s">
        <v>153</v>
      </c>
      <c r="E254" s="240" t="s">
        <v>19</v>
      </c>
      <c r="F254" s="241" t="s">
        <v>329</v>
      </c>
      <c r="G254" s="239"/>
      <c r="H254" s="240" t="s">
        <v>19</v>
      </c>
      <c r="I254" s="242"/>
      <c r="J254" s="239"/>
      <c r="K254" s="239"/>
      <c r="L254" s="243"/>
      <c r="M254" s="244"/>
      <c r="N254" s="245"/>
      <c r="O254" s="245"/>
      <c r="P254" s="245"/>
      <c r="Q254" s="245"/>
      <c r="R254" s="245"/>
      <c r="S254" s="245"/>
      <c r="T254" s="24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7" t="s">
        <v>153</v>
      </c>
      <c r="AU254" s="247" t="s">
        <v>82</v>
      </c>
      <c r="AV254" s="14" t="s">
        <v>80</v>
      </c>
      <c r="AW254" s="14" t="s">
        <v>33</v>
      </c>
      <c r="AX254" s="14" t="s">
        <v>72</v>
      </c>
      <c r="AY254" s="247" t="s">
        <v>141</v>
      </c>
    </row>
    <row r="255" s="13" customFormat="1">
      <c r="A255" s="13"/>
      <c r="B255" s="226"/>
      <c r="C255" s="227"/>
      <c r="D255" s="228" t="s">
        <v>153</v>
      </c>
      <c r="E255" s="229" t="s">
        <v>19</v>
      </c>
      <c r="F255" s="230" t="s">
        <v>330</v>
      </c>
      <c r="G255" s="227"/>
      <c r="H255" s="231">
        <v>54</v>
      </c>
      <c r="I255" s="232"/>
      <c r="J255" s="227"/>
      <c r="K255" s="227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153</v>
      </c>
      <c r="AU255" s="237" t="s">
        <v>82</v>
      </c>
      <c r="AV255" s="13" t="s">
        <v>82</v>
      </c>
      <c r="AW255" s="13" t="s">
        <v>33</v>
      </c>
      <c r="AX255" s="13" t="s">
        <v>72</v>
      </c>
      <c r="AY255" s="237" t="s">
        <v>141</v>
      </c>
    </row>
    <row r="256" s="16" customFormat="1">
      <c r="A256" s="16"/>
      <c r="B256" s="259"/>
      <c r="C256" s="260"/>
      <c r="D256" s="228" t="s">
        <v>153</v>
      </c>
      <c r="E256" s="261" t="s">
        <v>19</v>
      </c>
      <c r="F256" s="262" t="s">
        <v>203</v>
      </c>
      <c r="G256" s="260"/>
      <c r="H256" s="263">
        <v>54</v>
      </c>
      <c r="I256" s="264"/>
      <c r="J256" s="260"/>
      <c r="K256" s="260"/>
      <c r="L256" s="265"/>
      <c r="M256" s="266"/>
      <c r="N256" s="267"/>
      <c r="O256" s="267"/>
      <c r="P256" s="267"/>
      <c r="Q256" s="267"/>
      <c r="R256" s="267"/>
      <c r="S256" s="267"/>
      <c r="T256" s="26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9" t="s">
        <v>153</v>
      </c>
      <c r="AU256" s="269" t="s">
        <v>82</v>
      </c>
      <c r="AV256" s="16" t="s">
        <v>142</v>
      </c>
      <c r="AW256" s="16" t="s">
        <v>33</v>
      </c>
      <c r="AX256" s="16" t="s">
        <v>72</v>
      </c>
      <c r="AY256" s="269" t="s">
        <v>141</v>
      </c>
    </row>
    <row r="257" s="15" customFormat="1">
      <c r="A257" s="15"/>
      <c r="B257" s="248"/>
      <c r="C257" s="249"/>
      <c r="D257" s="228" t="s">
        <v>153</v>
      </c>
      <c r="E257" s="250" t="s">
        <v>19</v>
      </c>
      <c r="F257" s="251" t="s">
        <v>177</v>
      </c>
      <c r="G257" s="249"/>
      <c r="H257" s="252">
        <v>858.35799999999995</v>
      </c>
      <c r="I257" s="253"/>
      <c r="J257" s="249"/>
      <c r="K257" s="249"/>
      <c r="L257" s="254"/>
      <c r="M257" s="255"/>
      <c r="N257" s="256"/>
      <c r="O257" s="256"/>
      <c r="P257" s="256"/>
      <c r="Q257" s="256"/>
      <c r="R257" s="256"/>
      <c r="S257" s="256"/>
      <c r="T257" s="257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8" t="s">
        <v>153</v>
      </c>
      <c r="AU257" s="258" t="s">
        <v>82</v>
      </c>
      <c r="AV257" s="15" t="s">
        <v>149</v>
      </c>
      <c r="AW257" s="15" t="s">
        <v>33</v>
      </c>
      <c r="AX257" s="15" t="s">
        <v>80</v>
      </c>
      <c r="AY257" s="258" t="s">
        <v>141</v>
      </c>
    </row>
    <row r="258" s="2" customFormat="1" ht="24.15" customHeight="1">
      <c r="A258" s="41"/>
      <c r="B258" s="42"/>
      <c r="C258" s="270" t="s">
        <v>331</v>
      </c>
      <c r="D258" s="270" t="s">
        <v>245</v>
      </c>
      <c r="E258" s="271" t="s">
        <v>332</v>
      </c>
      <c r="F258" s="272" t="s">
        <v>333</v>
      </c>
      <c r="G258" s="273" t="s">
        <v>196</v>
      </c>
      <c r="H258" s="274">
        <v>199.166</v>
      </c>
      <c r="I258" s="275"/>
      <c r="J258" s="276">
        <f>ROUND(I258*H258,2)</f>
        <v>0</v>
      </c>
      <c r="K258" s="272" t="s">
        <v>148</v>
      </c>
      <c r="L258" s="277"/>
      <c r="M258" s="278" t="s">
        <v>19</v>
      </c>
      <c r="N258" s="279" t="s">
        <v>43</v>
      </c>
      <c r="O258" s="87"/>
      <c r="P258" s="217">
        <f>O258*H258</f>
        <v>0</v>
      </c>
      <c r="Q258" s="217">
        <v>0.00020000000000000001</v>
      </c>
      <c r="R258" s="217">
        <f>Q258*H258</f>
        <v>0.039833199999999999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188</v>
      </c>
      <c r="AT258" s="219" t="s">
        <v>245</v>
      </c>
      <c r="AU258" s="219" t="s">
        <v>82</v>
      </c>
      <c r="AY258" s="20" t="s">
        <v>141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80</v>
      </c>
      <c r="BK258" s="220">
        <f>ROUND(I258*H258,2)</f>
        <v>0</v>
      </c>
      <c r="BL258" s="20" t="s">
        <v>149</v>
      </c>
      <c r="BM258" s="219" t="s">
        <v>334</v>
      </c>
    </row>
    <row r="259" s="13" customFormat="1">
      <c r="A259" s="13"/>
      <c r="B259" s="226"/>
      <c r="C259" s="227"/>
      <c r="D259" s="228" t="s">
        <v>153</v>
      </c>
      <c r="E259" s="227"/>
      <c r="F259" s="230" t="s">
        <v>335</v>
      </c>
      <c r="G259" s="227"/>
      <c r="H259" s="231">
        <v>199.166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153</v>
      </c>
      <c r="AU259" s="237" t="s">
        <v>82</v>
      </c>
      <c r="AV259" s="13" t="s">
        <v>82</v>
      </c>
      <c r="AW259" s="13" t="s">
        <v>4</v>
      </c>
      <c r="AX259" s="13" t="s">
        <v>80</v>
      </c>
      <c r="AY259" s="237" t="s">
        <v>141</v>
      </c>
    </row>
    <row r="260" s="2" customFormat="1" ht="24.15" customHeight="1">
      <c r="A260" s="41"/>
      <c r="B260" s="42"/>
      <c r="C260" s="270" t="s">
        <v>336</v>
      </c>
      <c r="D260" s="270" t="s">
        <v>245</v>
      </c>
      <c r="E260" s="271" t="s">
        <v>337</v>
      </c>
      <c r="F260" s="272" t="s">
        <v>338</v>
      </c>
      <c r="G260" s="273" t="s">
        <v>196</v>
      </c>
      <c r="H260" s="274">
        <v>199.166</v>
      </c>
      <c r="I260" s="275"/>
      <c r="J260" s="276">
        <f>ROUND(I260*H260,2)</f>
        <v>0</v>
      </c>
      <c r="K260" s="272" t="s">
        <v>148</v>
      </c>
      <c r="L260" s="277"/>
      <c r="M260" s="278" t="s">
        <v>19</v>
      </c>
      <c r="N260" s="279" t="s">
        <v>43</v>
      </c>
      <c r="O260" s="87"/>
      <c r="P260" s="217">
        <f>O260*H260</f>
        <v>0</v>
      </c>
      <c r="Q260" s="217">
        <v>0.00029999999999999997</v>
      </c>
      <c r="R260" s="217">
        <f>Q260*H260</f>
        <v>0.059749799999999992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188</v>
      </c>
      <c r="AT260" s="219" t="s">
        <v>245</v>
      </c>
      <c r="AU260" s="219" t="s">
        <v>82</v>
      </c>
      <c r="AY260" s="20" t="s">
        <v>141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80</v>
      </c>
      <c r="BK260" s="220">
        <f>ROUND(I260*H260,2)</f>
        <v>0</v>
      </c>
      <c r="BL260" s="20" t="s">
        <v>149</v>
      </c>
      <c r="BM260" s="219" t="s">
        <v>339</v>
      </c>
    </row>
    <row r="261" s="13" customFormat="1">
      <c r="A261" s="13"/>
      <c r="B261" s="226"/>
      <c r="C261" s="227"/>
      <c r="D261" s="228" t="s">
        <v>153</v>
      </c>
      <c r="E261" s="227"/>
      <c r="F261" s="230" t="s">
        <v>335</v>
      </c>
      <c r="G261" s="227"/>
      <c r="H261" s="231">
        <v>199.166</v>
      </c>
      <c r="I261" s="232"/>
      <c r="J261" s="227"/>
      <c r="K261" s="227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153</v>
      </c>
      <c r="AU261" s="237" t="s">
        <v>82</v>
      </c>
      <c r="AV261" s="13" t="s">
        <v>82</v>
      </c>
      <c r="AW261" s="13" t="s">
        <v>4</v>
      </c>
      <c r="AX261" s="13" t="s">
        <v>80</v>
      </c>
      <c r="AY261" s="237" t="s">
        <v>141</v>
      </c>
    </row>
    <row r="262" s="2" customFormat="1" ht="24.15" customHeight="1">
      <c r="A262" s="41"/>
      <c r="B262" s="42"/>
      <c r="C262" s="270" t="s">
        <v>340</v>
      </c>
      <c r="D262" s="270" t="s">
        <v>245</v>
      </c>
      <c r="E262" s="271" t="s">
        <v>341</v>
      </c>
      <c r="F262" s="272" t="s">
        <v>342</v>
      </c>
      <c r="G262" s="273" t="s">
        <v>196</v>
      </c>
      <c r="H262" s="274">
        <v>486.46199999999999</v>
      </c>
      <c r="I262" s="275"/>
      <c r="J262" s="276">
        <f>ROUND(I262*H262,2)</f>
        <v>0</v>
      </c>
      <c r="K262" s="272" t="s">
        <v>148</v>
      </c>
      <c r="L262" s="277"/>
      <c r="M262" s="278" t="s">
        <v>19</v>
      </c>
      <c r="N262" s="279" t="s">
        <v>43</v>
      </c>
      <c r="O262" s="87"/>
      <c r="P262" s="217">
        <f>O262*H262</f>
        <v>0</v>
      </c>
      <c r="Q262" s="217">
        <v>3.0000000000000001E-05</v>
      </c>
      <c r="R262" s="217">
        <f>Q262*H262</f>
        <v>0.01459386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188</v>
      </c>
      <c r="AT262" s="219" t="s">
        <v>245</v>
      </c>
      <c r="AU262" s="219" t="s">
        <v>82</v>
      </c>
      <c r="AY262" s="20" t="s">
        <v>141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80</v>
      </c>
      <c r="BK262" s="220">
        <f>ROUND(I262*H262,2)</f>
        <v>0</v>
      </c>
      <c r="BL262" s="20" t="s">
        <v>149</v>
      </c>
      <c r="BM262" s="219" t="s">
        <v>343</v>
      </c>
    </row>
    <row r="263" s="13" customFormat="1">
      <c r="A263" s="13"/>
      <c r="B263" s="226"/>
      <c r="C263" s="227"/>
      <c r="D263" s="228" t="s">
        <v>153</v>
      </c>
      <c r="E263" s="227"/>
      <c r="F263" s="230" t="s">
        <v>344</v>
      </c>
      <c r="G263" s="227"/>
      <c r="H263" s="231">
        <v>486.46199999999999</v>
      </c>
      <c r="I263" s="232"/>
      <c r="J263" s="227"/>
      <c r="K263" s="227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153</v>
      </c>
      <c r="AU263" s="237" t="s">
        <v>82</v>
      </c>
      <c r="AV263" s="13" t="s">
        <v>82</v>
      </c>
      <c r="AW263" s="13" t="s">
        <v>4</v>
      </c>
      <c r="AX263" s="13" t="s">
        <v>80</v>
      </c>
      <c r="AY263" s="237" t="s">
        <v>141</v>
      </c>
    </row>
    <row r="264" s="2" customFormat="1" ht="24.15" customHeight="1">
      <c r="A264" s="41"/>
      <c r="B264" s="42"/>
      <c r="C264" s="270" t="s">
        <v>345</v>
      </c>
      <c r="D264" s="270" t="s">
        <v>245</v>
      </c>
      <c r="E264" s="271" t="s">
        <v>346</v>
      </c>
      <c r="F264" s="272" t="s">
        <v>347</v>
      </c>
      <c r="G264" s="273" t="s">
        <v>196</v>
      </c>
      <c r="H264" s="274">
        <v>59.399999999999999</v>
      </c>
      <c r="I264" s="275"/>
      <c r="J264" s="276">
        <f>ROUND(I264*H264,2)</f>
        <v>0</v>
      </c>
      <c r="K264" s="272" t="s">
        <v>148</v>
      </c>
      <c r="L264" s="277"/>
      <c r="M264" s="278" t="s">
        <v>19</v>
      </c>
      <c r="N264" s="279" t="s">
        <v>43</v>
      </c>
      <c r="O264" s="87"/>
      <c r="P264" s="217">
        <f>O264*H264</f>
        <v>0</v>
      </c>
      <c r="Q264" s="217">
        <v>0.00012</v>
      </c>
      <c r="R264" s="217">
        <f>Q264*H264</f>
        <v>0.0071279999999999998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188</v>
      </c>
      <c r="AT264" s="219" t="s">
        <v>245</v>
      </c>
      <c r="AU264" s="219" t="s">
        <v>82</v>
      </c>
      <c r="AY264" s="20" t="s">
        <v>141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80</v>
      </c>
      <c r="BK264" s="220">
        <f>ROUND(I264*H264,2)</f>
        <v>0</v>
      </c>
      <c r="BL264" s="20" t="s">
        <v>149</v>
      </c>
      <c r="BM264" s="219" t="s">
        <v>348</v>
      </c>
    </row>
    <row r="265" s="13" customFormat="1">
      <c r="A265" s="13"/>
      <c r="B265" s="226"/>
      <c r="C265" s="227"/>
      <c r="D265" s="228" t="s">
        <v>153</v>
      </c>
      <c r="E265" s="227"/>
      <c r="F265" s="230" t="s">
        <v>349</v>
      </c>
      <c r="G265" s="227"/>
      <c r="H265" s="231">
        <v>59.399999999999999</v>
      </c>
      <c r="I265" s="232"/>
      <c r="J265" s="227"/>
      <c r="K265" s="227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153</v>
      </c>
      <c r="AU265" s="237" t="s">
        <v>82</v>
      </c>
      <c r="AV265" s="13" t="s">
        <v>82</v>
      </c>
      <c r="AW265" s="13" t="s">
        <v>4</v>
      </c>
      <c r="AX265" s="13" t="s">
        <v>80</v>
      </c>
      <c r="AY265" s="237" t="s">
        <v>141</v>
      </c>
    </row>
    <row r="266" s="2" customFormat="1" ht="24.15" customHeight="1">
      <c r="A266" s="41"/>
      <c r="B266" s="42"/>
      <c r="C266" s="208" t="s">
        <v>350</v>
      </c>
      <c r="D266" s="208" t="s">
        <v>144</v>
      </c>
      <c r="E266" s="209" t="s">
        <v>351</v>
      </c>
      <c r="F266" s="210" t="s">
        <v>352</v>
      </c>
      <c r="G266" s="211" t="s">
        <v>353</v>
      </c>
      <c r="H266" s="212">
        <v>1</v>
      </c>
      <c r="I266" s="213"/>
      <c r="J266" s="214">
        <f>ROUND(I266*H266,2)</f>
        <v>0</v>
      </c>
      <c r="K266" s="210" t="s">
        <v>19</v>
      </c>
      <c r="L266" s="47"/>
      <c r="M266" s="215" t="s">
        <v>19</v>
      </c>
      <c r="N266" s="216" t="s">
        <v>43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149</v>
      </c>
      <c r="AT266" s="219" t="s">
        <v>144</v>
      </c>
      <c r="AU266" s="219" t="s">
        <v>82</v>
      </c>
      <c r="AY266" s="20" t="s">
        <v>141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80</v>
      </c>
      <c r="BK266" s="220">
        <f>ROUND(I266*H266,2)</f>
        <v>0</v>
      </c>
      <c r="BL266" s="20" t="s">
        <v>149</v>
      </c>
      <c r="BM266" s="219" t="s">
        <v>354</v>
      </c>
    </row>
    <row r="267" s="2" customFormat="1" ht="37.8" customHeight="1">
      <c r="A267" s="41"/>
      <c r="B267" s="42"/>
      <c r="C267" s="208" t="s">
        <v>355</v>
      </c>
      <c r="D267" s="208" t="s">
        <v>144</v>
      </c>
      <c r="E267" s="209" t="s">
        <v>356</v>
      </c>
      <c r="F267" s="210" t="s">
        <v>357</v>
      </c>
      <c r="G267" s="211" t="s">
        <v>196</v>
      </c>
      <c r="H267" s="212">
        <v>801.15599999999995</v>
      </c>
      <c r="I267" s="213"/>
      <c r="J267" s="214">
        <f>ROUND(I267*H267,2)</f>
        <v>0</v>
      </c>
      <c r="K267" s="210" t="s">
        <v>148</v>
      </c>
      <c r="L267" s="47"/>
      <c r="M267" s="215" t="s">
        <v>19</v>
      </c>
      <c r="N267" s="216" t="s">
        <v>43</v>
      </c>
      <c r="O267" s="87"/>
      <c r="P267" s="217">
        <f>O267*H267</f>
        <v>0</v>
      </c>
      <c r="Q267" s="217">
        <v>6.0000000000000002E-05</v>
      </c>
      <c r="R267" s="217">
        <f>Q267*H267</f>
        <v>0.048069359999999998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257</v>
      </c>
      <c r="AT267" s="219" t="s">
        <v>144</v>
      </c>
      <c r="AU267" s="219" t="s">
        <v>82</v>
      </c>
      <c r="AY267" s="20" t="s">
        <v>141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80</v>
      </c>
      <c r="BK267" s="220">
        <f>ROUND(I267*H267,2)</f>
        <v>0</v>
      </c>
      <c r="BL267" s="20" t="s">
        <v>257</v>
      </c>
      <c r="BM267" s="219" t="s">
        <v>358</v>
      </c>
    </row>
    <row r="268" s="2" customFormat="1">
      <c r="A268" s="41"/>
      <c r="B268" s="42"/>
      <c r="C268" s="43"/>
      <c r="D268" s="221" t="s">
        <v>151</v>
      </c>
      <c r="E268" s="43"/>
      <c r="F268" s="222" t="s">
        <v>359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151</v>
      </c>
      <c r="AU268" s="20" t="s">
        <v>82</v>
      </c>
    </row>
    <row r="269" s="14" customFormat="1">
      <c r="A269" s="14"/>
      <c r="B269" s="238"/>
      <c r="C269" s="239"/>
      <c r="D269" s="228" t="s">
        <v>153</v>
      </c>
      <c r="E269" s="240" t="s">
        <v>19</v>
      </c>
      <c r="F269" s="241" t="s">
        <v>199</v>
      </c>
      <c r="G269" s="239"/>
      <c r="H269" s="240" t="s">
        <v>19</v>
      </c>
      <c r="I269" s="242"/>
      <c r="J269" s="239"/>
      <c r="K269" s="239"/>
      <c r="L269" s="243"/>
      <c r="M269" s="244"/>
      <c r="N269" s="245"/>
      <c r="O269" s="245"/>
      <c r="P269" s="245"/>
      <c r="Q269" s="245"/>
      <c r="R269" s="245"/>
      <c r="S269" s="245"/>
      <c r="T269" s="24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7" t="s">
        <v>153</v>
      </c>
      <c r="AU269" s="247" t="s">
        <v>82</v>
      </c>
      <c r="AV269" s="14" t="s">
        <v>80</v>
      </c>
      <c r="AW269" s="14" t="s">
        <v>33</v>
      </c>
      <c r="AX269" s="14" t="s">
        <v>72</v>
      </c>
      <c r="AY269" s="247" t="s">
        <v>141</v>
      </c>
    </row>
    <row r="270" s="14" customFormat="1">
      <c r="A270" s="14"/>
      <c r="B270" s="238"/>
      <c r="C270" s="239"/>
      <c r="D270" s="228" t="s">
        <v>153</v>
      </c>
      <c r="E270" s="240" t="s">
        <v>19</v>
      </c>
      <c r="F270" s="241" t="s">
        <v>200</v>
      </c>
      <c r="G270" s="239"/>
      <c r="H270" s="240" t="s">
        <v>19</v>
      </c>
      <c r="I270" s="242"/>
      <c r="J270" s="239"/>
      <c r="K270" s="239"/>
      <c r="L270" s="243"/>
      <c r="M270" s="244"/>
      <c r="N270" s="245"/>
      <c r="O270" s="245"/>
      <c r="P270" s="245"/>
      <c r="Q270" s="245"/>
      <c r="R270" s="245"/>
      <c r="S270" s="245"/>
      <c r="T270" s="24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7" t="s">
        <v>153</v>
      </c>
      <c r="AU270" s="247" t="s">
        <v>82</v>
      </c>
      <c r="AV270" s="14" t="s">
        <v>80</v>
      </c>
      <c r="AW270" s="14" t="s">
        <v>33</v>
      </c>
      <c r="AX270" s="14" t="s">
        <v>72</v>
      </c>
      <c r="AY270" s="247" t="s">
        <v>141</v>
      </c>
    </row>
    <row r="271" s="13" customFormat="1">
      <c r="A271" s="13"/>
      <c r="B271" s="226"/>
      <c r="C271" s="227"/>
      <c r="D271" s="228" t="s">
        <v>153</v>
      </c>
      <c r="E271" s="229" t="s">
        <v>19</v>
      </c>
      <c r="F271" s="230" t="s">
        <v>201</v>
      </c>
      <c r="G271" s="227"/>
      <c r="H271" s="231">
        <v>103.04000000000001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153</v>
      </c>
      <c r="AU271" s="237" t="s">
        <v>82</v>
      </c>
      <c r="AV271" s="13" t="s">
        <v>82</v>
      </c>
      <c r="AW271" s="13" t="s">
        <v>33</v>
      </c>
      <c r="AX271" s="13" t="s">
        <v>72</v>
      </c>
      <c r="AY271" s="237" t="s">
        <v>141</v>
      </c>
    </row>
    <row r="272" s="13" customFormat="1">
      <c r="A272" s="13"/>
      <c r="B272" s="226"/>
      <c r="C272" s="227"/>
      <c r="D272" s="228" t="s">
        <v>153</v>
      </c>
      <c r="E272" s="229" t="s">
        <v>19</v>
      </c>
      <c r="F272" s="230" t="s">
        <v>202</v>
      </c>
      <c r="G272" s="227"/>
      <c r="H272" s="231">
        <v>38.496000000000002</v>
      </c>
      <c r="I272" s="232"/>
      <c r="J272" s="227"/>
      <c r="K272" s="227"/>
      <c r="L272" s="233"/>
      <c r="M272" s="234"/>
      <c r="N272" s="235"/>
      <c r="O272" s="235"/>
      <c r="P272" s="235"/>
      <c r="Q272" s="235"/>
      <c r="R272" s="235"/>
      <c r="S272" s="235"/>
      <c r="T272" s="23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7" t="s">
        <v>153</v>
      </c>
      <c r="AU272" s="237" t="s">
        <v>82</v>
      </c>
      <c r="AV272" s="13" t="s">
        <v>82</v>
      </c>
      <c r="AW272" s="13" t="s">
        <v>33</v>
      </c>
      <c r="AX272" s="13" t="s">
        <v>72</v>
      </c>
      <c r="AY272" s="237" t="s">
        <v>141</v>
      </c>
    </row>
    <row r="273" s="16" customFormat="1">
      <c r="A273" s="16"/>
      <c r="B273" s="259"/>
      <c r="C273" s="260"/>
      <c r="D273" s="228" t="s">
        <v>153</v>
      </c>
      <c r="E273" s="261" t="s">
        <v>19</v>
      </c>
      <c r="F273" s="262" t="s">
        <v>203</v>
      </c>
      <c r="G273" s="260"/>
      <c r="H273" s="263">
        <v>141.536</v>
      </c>
      <c r="I273" s="264"/>
      <c r="J273" s="260"/>
      <c r="K273" s="260"/>
      <c r="L273" s="265"/>
      <c r="M273" s="266"/>
      <c r="N273" s="267"/>
      <c r="O273" s="267"/>
      <c r="P273" s="267"/>
      <c r="Q273" s="267"/>
      <c r="R273" s="267"/>
      <c r="S273" s="267"/>
      <c r="T273" s="268"/>
      <c r="U273" s="16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T273" s="269" t="s">
        <v>153</v>
      </c>
      <c r="AU273" s="269" t="s">
        <v>82</v>
      </c>
      <c r="AV273" s="16" t="s">
        <v>142</v>
      </c>
      <c r="AW273" s="16" t="s">
        <v>33</v>
      </c>
      <c r="AX273" s="16" t="s">
        <v>72</v>
      </c>
      <c r="AY273" s="269" t="s">
        <v>141</v>
      </c>
    </row>
    <row r="274" s="14" customFormat="1">
      <c r="A274" s="14"/>
      <c r="B274" s="238"/>
      <c r="C274" s="239"/>
      <c r="D274" s="228" t="s">
        <v>153</v>
      </c>
      <c r="E274" s="240" t="s">
        <v>19</v>
      </c>
      <c r="F274" s="241" t="s">
        <v>204</v>
      </c>
      <c r="G274" s="239"/>
      <c r="H274" s="240" t="s">
        <v>19</v>
      </c>
      <c r="I274" s="242"/>
      <c r="J274" s="239"/>
      <c r="K274" s="239"/>
      <c r="L274" s="243"/>
      <c r="M274" s="244"/>
      <c r="N274" s="245"/>
      <c r="O274" s="245"/>
      <c r="P274" s="245"/>
      <c r="Q274" s="245"/>
      <c r="R274" s="245"/>
      <c r="S274" s="245"/>
      <c r="T274" s="246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7" t="s">
        <v>153</v>
      </c>
      <c r="AU274" s="247" t="s">
        <v>82</v>
      </c>
      <c r="AV274" s="14" t="s">
        <v>80</v>
      </c>
      <c r="AW274" s="14" t="s">
        <v>33</v>
      </c>
      <c r="AX274" s="14" t="s">
        <v>72</v>
      </c>
      <c r="AY274" s="247" t="s">
        <v>141</v>
      </c>
    </row>
    <row r="275" s="13" customFormat="1">
      <c r="A275" s="13"/>
      <c r="B275" s="226"/>
      <c r="C275" s="227"/>
      <c r="D275" s="228" t="s">
        <v>153</v>
      </c>
      <c r="E275" s="229" t="s">
        <v>19</v>
      </c>
      <c r="F275" s="230" t="s">
        <v>205</v>
      </c>
      <c r="G275" s="227"/>
      <c r="H275" s="231">
        <v>259.98000000000002</v>
      </c>
      <c r="I275" s="232"/>
      <c r="J275" s="227"/>
      <c r="K275" s="227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153</v>
      </c>
      <c r="AU275" s="237" t="s">
        <v>82</v>
      </c>
      <c r="AV275" s="13" t="s">
        <v>82</v>
      </c>
      <c r="AW275" s="13" t="s">
        <v>33</v>
      </c>
      <c r="AX275" s="13" t="s">
        <v>72</v>
      </c>
      <c r="AY275" s="237" t="s">
        <v>141</v>
      </c>
    </row>
    <row r="276" s="13" customFormat="1">
      <c r="A276" s="13"/>
      <c r="B276" s="226"/>
      <c r="C276" s="227"/>
      <c r="D276" s="228" t="s">
        <v>153</v>
      </c>
      <c r="E276" s="229" t="s">
        <v>19</v>
      </c>
      <c r="F276" s="230" t="s">
        <v>206</v>
      </c>
      <c r="G276" s="227"/>
      <c r="H276" s="231">
        <v>73.640000000000001</v>
      </c>
      <c r="I276" s="232"/>
      <c r="J276" s="227"/>
      <c r="K276" s="227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153</v>
      </c>
      <c r="AU276" s="237" t="s">
        <v>82</v>
      </c>
      <c r="AV276" s="13" t="s">
        <v>82</v>
      </c>
      <c r="AW276" s="13" t="s">
        <v>33</v>
      </c>
      <c r="AX276" s="13" t="s">
        <v>72</v>
      </c>
      <c r="AY276" s="237" t="s">
        <v>141</v>
      </c>
    </row>
    <row r="277" s="16" customFormat="1">
      <c r="A277" s="16"/>
      <c r="B277" s="259"/>
      <c r="C277" s="260"/>
      <c r="D277" s="228" t="s">
        <v>153</v>
      </c>
      <c r="E277" s="261" t="s">
        <v>19</v>
      </c>
      <c r="F277" s="262" t="s">
        <v>203</v>
      </c>
      <c r="G277" s="260"/>
      <c r="H277" s="263">
        <v>333.62</v>
      </c>
      <c r="I277" s="264"/>
      <c r="J277" s="260"/>
      <c r="K277" s="260"/>
      <c r="L277" s="265"/>
      <c r="M277" s="266"/>
      <c r="N277" s="267"/>
      <c r="O277" s="267"/>
      <c r="P277" s="267"/>
      <c r="Q277" s="267"/>
      <c r="R277" s="267"/>
      <c r="S277" s="267"/>
      <c r="T277" s="268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69" t="s">
        <v>153</v>
      </c>
      <c r="AU277" s="269" t="s">
        <v>82</v>
      </c>
      <c r="AV277" s="16" t="s">
        <v>142</v>
      </c>
      <c r="AW277" s="16" t="s">
        <v>33</v>
      </c>
      <c r="AX277" s="16" t="s">
        <v>72</v>
      </c>
      <c r="AY277" s="269" t="s">
        <v>141</v>
      </c>
    </row>
    <row r="278" s="14" customFormat="1">
      <c r="A278" s="14"/>
      <c r="B278" s="238"/>
      <c r="C278" s="239"/>
      <c r="D278" s="228" t="s">
        <v>153</v>
      </c>
      <c r="E278" s="240" t="s">
        <v>19</v>
      </c>
      <c r="F278" s="241" t="s">
        <v>207</v>
      </c>
      <c r="G278" s="239"/>
      <c r="H278" s="240" t="s">
        <v>19</v>
      </c>
      <c r="I278" s="242"/>
      <c r="J278" s="239"/>
      <c r="K278" s="239"/>
      <c r="L278" s="243"/>
      <c r="M278" s="244"/>
      <c r="N278" s="245"/>
      <c r="O278" s="245"/>
      <c r="P278" s="245"/>
      <c r="Q278" s="245"/>
      <c r="R278" s="245"/>
      <c r="S278" s="245"/>
      <c r="T278" s="246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7" t="s">
        <v>153</v>
      </c>
      <c r="AU278" s="247" t="s">
        <v>82</v>
      </c>
      <c r="AV278" s="14" t="s">
        <v>80</v>
      </c>
      <c r="AW278" s="14" t="s">
        <v>33</v>
      </c>
      <c r="AX278" s="14" t="s">
        <v>72</v>
      </c>
      <c r="AY278" s="247" t="s">
        <v>141</v>
      </c>
    </row>
    <row r="279" s="13" customFormat="1">
      <c r="A279" s="13"/>
      <c r="B279" s="226"/>
      <c r="C279" s="227"/>
      <c r="D279" s="228" t="s">
        <v>153</v>
      </c>
      <c r="E279" s="229" t="s">
        <v>19</v>
      </c>
      <c r="F279" s="230" t="s">
        <v>360</v>
      </c>
      <c r="G279" s="227"/>
      <c r="H279" s="231">
        <v>242.19999999999999</v>
      </c>
      <c r="I279" s="232"/>
      <c r="J279" s="227"/>
      <c r="K279" s="227"/>
      <c r="L279" s="233"/>
      <c r="M279" s="234"/>
      <c r="N279" s="235"/>
      <c r="O279" s="235"/>
      <c r="P279" s="235"/>
      <c r="Q279" s="235"/>
      <c r="R279" s="235"/>
      <c r="S279" s="235"/>
      <c r="T279" s="23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7" t="s">
        <v>153</v>
      </c>
      <c r="AU279" s="237" t="s">
        <v>82</v>
      </c>
      <c r="AV279" s="13" t="s">
        <v>82</v>
      </c>
      <c r="AW279" s="13" t="s">
        <v>33</v>
      </c>
      <c r="AX279" s="13" t="s">
        <v>72</v>
      </c>
      <c r="AY279" s="237" t="s">
        <v>141</v>
      </c>
    </row>
    <row r="280" s="13" customFormat="1">
      <c r="A280" s="13"/>
      <c r="B280" s="226"/>
      <c r="C280" s="227"/>
      <c r="D280" s="228" t="s">
        <v>153</v>
      </c>
      <c r="E280" s="229" t="s">
        <v>19</v>
      </c>
      <c r="F280" s="230" t="s">
        <v>209</v>
      </c>
      <c r="G280" s="227"/>
      <c r="H280" s="231">
        <v>53.859999999999999</v>
      </c>
      <c r="I280" s="232"/>
      <c r="J280" s="227"/>
      <c r="K280" s="227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153</v>
      </c>
      <c r="AU280" s="237" t="s">
        <v>82</v>
      </c>
      <c r="AV280" s="13" t="s">
        <v>82</v>
      </c>
      <c r="AW280" s="13" t="s">
        <v>33</v>
      </c>
      <c r="AX280" s="13" t="s">
        <v>72</v>
      </c>
      <c r="AY280" s="237" t="s">
        <v>141</v>
      </c>
    </row>
    <row r="281" s="16" customFormat="1">
      <c r="A281" s="16"/>
      <c r="B281" s="259"/>
      <c r="C281" s="260"/>
      <c r="D281" s="228" t="s">
        <v>153</v>
      </c>
      <c r="E281" s="261" t="s">
        <v>19</v>
      </c>
      <c r="F281" s="262" t="s">
        <v>203</v>
      </c>
      <c r="G281" s="260"/>
      <c r="H281" s="263">
        <v>296.06</v>
      </c>
      <c r="I281" s="264"/>
      <c r="J281" s="260"/>
      <c r="K281" s="260"/>
      <c r="L281" s="265"/>
      <c r="M281" s="266"/>
      <c r="N281" s="267"/>
      <c r="O281" s="267"/>
      <c r="P281" s="267"/>
      <c r="Q281" s="267"/>
      <c r="R281" s="267"/>
      <c r="S281" s="267"/>
      <c r="T281" s="268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69" t="s">
        <v>153</v>
      </c>
      <c r="AU281" s="269" t="s">
        <v>82</v>
      </c>
      <c r="AV281" s="16" t="s">
        <v>142</v>
      </c>
      <c r="AW281" s="16" t="s">
        <v>33</v>
      </c>
      <c r="AX281" s="16" t="s">
        <v>72</v>
      </c>
      <c r="AY281" s="269" t="s">
        <v>141</v>
      </c>
    </row>
    <row r="282" s="13" customFormat="1">
      <c r="A282" s="13"/>
      <c r="B282" s="226"/>
      <c r="C282" s="227"/>
      <c r="D282" s="228" t="s">
        <v>153</v>
      </c>
      <c r="E282" s="229" t="s">
        <v>19</v>
      </c>
      <c r="F282" s="230" t="s">
        <v>210</v>
      </c>
      <c r="G282" s="227"/>
      <c r="H282" s="231">
        <v>29.940000000000001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153</v>
      </c>
      <c r="AU282" s="237" t="s">
        <v>82</v>
      </c>
      <c r="AV282" s="13" t="s">
        <v>82</v>
      </c>
      <c r="AW282" s="13" t="s">
        <v>33</v>
      </c>
      <c r="AX282" s="13" t="s">
        <v>72</v>
      </c>
      <c r="AY282" s="237" t="s">
        <v>141</v>
      </c>
    </row>
    <row r="283" s="16" customFormat="1">
      <c r="A283" s="16"/>
      <c r="B283" s="259"/>
      <c r="C283" s="260"/>
      <c r="D283" s="228" t="s">
        <v>153</v>
      </c>
      <c r="E283" s="261" t="s">
        <v>19</v>
      </c>
      <c r="F283" s="262" t="s">
        <v>203</v>
      </c>
      <c r="G283" s="260"/>
      <c r="H283" s="263">
        <v>29.940000000000001</v>
      </c>
      <c r="I283" s="264"/>
      <c r="J283" s="260"/>
      <c r="K283" s="260"/>
      <c r="L283" s="265"/>
      <c r="M283" s="266"/>
      <c r="N283" s="267"/>
      <c r="O283" s="267"/>
      <c r="P283" s="267"/>
      <c r="Q283" s="267"/>
      <c r="R283" s="267"/>
      <c r="S283" s="267"/>
      <c r="T283" s="268"/>
      <c r="U283" s="16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T283" s="269" t="s">
        <v>153</v>
      </c>
      <c r="AU283" s="269" t="s">
        <v>82</v>
      </c>
      <c r="AV283" s="16" t="s">
        <v>142</v>
      </c>
      <c r="AW283" s="16" t="s">
        <v>33</v>
      </c>
      <c r="AX283" s="16" t="s">
        <v>72</v>
      </c>
      <c r="AY283" s="269" t="s">
        <v>141</v>
      </c>
    </row>
    <row r="284" s="15" customFormat="1">
      <c r="A284" s="15"/>
      <c r="B284" s="248"/>
      <c r="C284" s="249"/>
      <c r="D284" s="228" t="s">
        <v>153</v>
      </c>
      <c r="E284" s="250" t="s">
        <v>19</v>
      </c>
      <c r="F284" s="251" t="s">
        <v>177</v>
      </c>
      <c r="G284" s="249"/>
      <c r="H284" s="252">
        <v>801.15599999999995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8" t="s">
        <v>153</v>
      </c>
      <c r="AU284" s="258" t="s">
        <v>82</v>
      </c>
      <c r="AV284" s="15" t="s">
        <v>149</v>
      </c>
      <c r="AW284" s="15" t="s">
        <v>33</v>
      </c>
      <c r="AX284" s="15" t="s">
        <v>80</v>
      </c>
      <c r="AY284" s="258" t="s">
        <v>141</v>
      </c>
    </row>
    <row r="285" s="2" customFormat="1" ht="37.8" customHeight="1">
      <c r="A285" s="41"/>
      <c r="B285" s="42"/>
      <c r="C285" s="208" t="s">
        <v>361</v>
      </c>
      <c r="D285" s="208" t="s">
        <v>144</v>
      </c>
      <c r="E285" s="209" t="s">
        <v>362</v>
      </c>
      <c r="F285" s="210" t="s">
        <v>363</v>
      </c>
      <c r="G285" s="211" t="s">
        <v>196</v>
      </c>
      <c r="H285" s="212">
        <v>801.15599999999995</v>
      </c>
      <c r="I285" s="213"/>
      <c r="J285" s="214">
        <f>ROUND(I285*H285,2)</f>
        <v>0</v>
      </c>
      <c r="K285" s="210" t="s">
        <v>148</v>
      </c>
      <c r="L285" s="47"/>
      <c r="M285" s="215" t="s">
        <v>19</v>
      </c>
      <c r="N285" s="216" t="s">
        <v>43</v>
      </c>
      <c r="O285" s="87"/>
      <c r="P285" s="217">
        <f>O285*H285</f>
        <v>0</v>
      </c>
      <c r="Q285" s="217">
        <v>6.9999999999999994E-05</v>
      </c>
      <c r="R285" s="217">
        <f>Q285*H285</f>
        <v>0.056080919999999992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257</v>
      </c>
      <c r="AT285" s="219" t="s">
        <v>144</v>
      </c>
      <c r="AU285" s="219" t="s">
        <v>82</v>
      </c>
      <c r="AY285" s="20" t="s">
        <v>141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80</v>
      </c>
      <c r="BK285" s="220">
        <f>ROUND(I285*H285,2)</f>
        <v>0</v>
      </c>
      <c r="BL285" s="20" t="s">
        <v>257</v>
      </c>
      <c r="BM285" s="219" t="s">
        <v>364</v>
      </c>
    </row>
    <row r="286" s="2" customFormat="1">
      <c r="A286" s="41"/>
      <c r="B286" s="42"/>
      <c r="C286" s="43"/>
      <c r="D286" s="221" t="s">
        <v>151</v>
      </c>
      <c r="E286" s="43"/>
      <c r="F286" s="222" t="s">
        <v>365</v>
      </c>
      <c r="G286" s="43"/>
      <c r="H286" s="43"/>
      <c r="I286" s="223"/>
      <c r="J286" s="43"/>
      <c r="K286" s="43"/>
      <c r="L286" s="47"/>
      <c r="M286" s="224"/>
      <c r="N286" s="225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151</v>
      </c>
      <c r="AU286" s="20" t="s">
        <v>82</v>
      </c>
    </row>
    <row r="287" s="2" customFormat="1" ht="24.15" customHeight="1">
      <c r="A287" s="41"/>
      <c r="B287" s="42"/>
      <c r="C287" s="208" t="s">
        <v>366</v>
      </c>
      <c r="D287" s="208" t="s">
        <v>144</v>
      </c>
      <c r="E287" s="209" t="s">
        <v>367</v>
      </c>
      <c r="F287" s="210" t="s">
        <v>368</v>
      </c>
      <c r="G287" s="211" t="s">
        <v>196</v>
      </c>
      <c r="H287" s="212">
        <v>340</v>
      </c>
      <c r="I287" s="213"/>
      <c r="J287" s="214">
        <f>ROUND(I287*H287,2)</f>
        <v>0</v>
      </c>
      <c r="K287" s="210" t="s">
        <v>148</v>
      </c>
      <c r="L287" s="47"/>
      <c r="M287" s="215" t="s">
        <v>19</v>
      </c>
      <c r="N287" s="216" t="s">
        <v>43</v>
      </c>
      <c r="O287" s="87"/>
      <c r="P287" s="217">
        <f>O287*H287</f>
        <v>0</v>
      </c>
      <c r="Q287" s="217">
        <v>0.010319999999999999</v>
      </c>
      <c r="R287" s="217">
        <f>Q287*H287</f>
        <v>3.5087999999999999</v>
      </c>
      <c r="S287" s="217">
        <v>0</v>
      </c>
      <c r="T287" s="218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9" t="s">
        <v>149</v>
      </c>
      <c r="AT287" s="219" t="s">
        <v>144</v>
      </c>
      <c r="AU287" s="219" t="s">
        <v>82</v>
      </c>
      <c r="AY287" s="20" t="s">
        <v>141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20" t="s">
        <v>80</v>
      </c>
      <c r="BK287" s="220">
        <f>ROUND(I287*H287,2)</f>
        <v>0</v>
      </c>
      <c r="BL287" s="20" t="s">
        <v>149</v>
      </c>
      <c r="BM287" s="219" t="s">
        <v>369</v>
      </c>
    </row>
    <row r="288" s="2" customFormat="1">
      <c r="A288" s="41"/>
      <c r="B288" s="42"/>
      <c r="C288" s="43"/>
      <c r="D288" s="221" t="s">
        <v>151</v>
      </c>
      <c r="E288" s="43"/>
      <c r="F288" s="222" t="s">
        <v>370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151</v>
      </c>
      <c r="AU288" s="20" t="s">
        <v>82</v>
      </c>
    </row>
    <row r="289" s="2" customFormat="1" ht="24.15" customHeight="1">
      <c r="A289" s="41"/>
      <c r="B289" s="42"/>
      <c r="C289" s="208" t="s">
        <v>371</v>
      </c>
      <c r="D289" s="208" t="s">
        <v>144</v>
      </c>
      <c r="E289" s="209" t="s">
        <v>372</v>
      </c>
      <c r="F289" s="210" t="s">
        <v>373</v>
      </c>
      <c r="G289" s="211" t="s">
        <v>196</v>
      </c>
      <c r="H289" s="212">
        <v>215</v>
      </c>
      <c r="I289" s="213"/>
      <c r="J289" s="214">
        <f>ROUND(I289*H289,2)</f>
        <v>0</v>
      </c>
      <c r="K289" s="210" t="s">
        <v>148</v>
      </c>
      <c r="L289" s="47"/>
      <c r="M289" s="215" t="s">
        <v>19</v>
      </c>
      <c r="N289" s="216" t="s">
        <v>43</v>
      </c>
      <c r="O289" s="87"/>
      <c r="P289" s="217">
        <f>O289*H289</f>
        <v>0</v>
      </c>
      <c r="Q289" s="217">
        <v>0.020650000000000002</v>
      </c>
      <c r="R289" s="217">
        <f>Q289*H289</f>
        <v>4.4397500000000001</v>
      </c>
      <c r="S289" s="217">
        <v>0</v>
      </c>
      <c r="T289" s="218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19" t="s">
        <v>149</v>
      </c>
      <c r="AT289" s="219" t="s">
        <v>144</v>
      </c>
      <c r="AU289" s="219" t="s">
        <v>82</v>
      </c>
      <c r="AY289" s="20" t="s">
        <v>141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20" t="s">
        <v>80</v>
      </c>
      <c r="BK289" s="220">
        <f>ROUND(I289*H289,2)</f>
        <v>0</v>
      </c>
      <c r="BL289" s="20" t="s">
        <v>149</v>
      </c>
      <c r="BM289" s="219" t="s">
        <v>374</v>
      </c>
    </row>
    <row r="290" s="2" customFormat="1">
      <c r="A290" s="41"/>
      <c r="B290" s="42"/>
      <c r="C290" s="43"/>
      <c r="D290" s="221" t="s">
        <v>151</v>
      </c>
      <c r="E290" s="43"/>
      <c r="F290" s="222" t="s">
        <v>375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151</v>
      </c>
      <c r="AU290" s="20" t="s">
        <v>82</v>
      </c>
    </row>
    <row r="291" s="2" customFormat="1" ht="33" customHeight="1">
      <c r="A291" s="41"/>
      <c r="B291" s="42"/>
      <c r="C291" s="208" t="s">
        <v>376</v>
      </c>
      <c r="D291" s="208" t="s">
        <v>144</v>
      </c>
      <c r="E291" s="209" t="s">
        <v>377</v>
      </c>
      <c r="F291" s="210" t="s">
        <v>378</v>
      </c>
      <c r="G291" s="211" t="s">
        <v>353</v>
      </c>
      <c r="H291" s="212">
        <v>1</v>
      </c>
      <c r="I291" s="213"/>
      <c r="J291" s="214">
        <f>ROUND(I291*H291,2)</f>
        <v>0</v>
      </c>
      <c r="K291" s="210" t="s">
        <v>19</v>
      </c>
      <c r="L291" s="47"/>
      <c r="M291" s="215" t="s">
        <v>19</v>
      </c>
      <c r="N291" s="216" t="s">
        <v>43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149</v>
      </c>
      <c r="AT291" s="219" t="s">
        <v>144</v>
      </c>
      <c r="AU291" s="219" t="s">
        <v>82</v>
      </c>
      <c r="AY291" s="20" t="s">
        <v>141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80</v>
      </c>
      <c r="BK291" s="220">
        <f>ROUND(I291*H291,2)</f>
        <v>0</v>
      </c>
      <c r="BL291" s="20" t="s">
        <v>149</v>
      </c>
      <c r="BM291" s="219" t="s">
        <v>379</v>
      </c>
    </row>
    <row r="292" s="2" customFormat="1" ht="16.5" customHeight="1">
      <c r="A292" s="41"/>
      <c r="B292" s="42"/>
      <c r="C292" s="208" t="s">
        <v>380</v>
      </c>
      <c r="D292" s="208" t="s">
        <v>144</v>
      </c>
      <c r="E292" s="209" t="s">
        <v>381</v>
      </c>
      <c r="F292" s="210" t="s">
        <v>382</v>
      </c>
      <c r="G292" s="211" t="s">
        <v>353</v>
      </c>
      <c r="H292" s="212">
        <v>1</v>
      </c>
      <c r="I292" s="213"/>
      <c r="J292" s="214">
        <f>ROUND(I292*H292,2)</f>
        <v>0</v>
      </c>
      <c r="K292" s="210" t="s">
        <v>19</v>
      </c>
      <c r="L292" s="47"/>
      <c r="M292" s="215" t="s">
        <v>19</v>
      </c>
      <c r="N292" s="216" t="s">
        <v>43</v>
      </c>
      <c r="O292" s="87"/>
      <c r="P292" s="217">
        <f>O292*H292</f>
        <v>0</v>
      </c>
      <c r="Q292" s="217">
        <v>0</v>
      </c>
      <c r="R292" s="217">
        <f>Q292*H292</f>
        <v>0</v>
      </c>
      <c r="S292" s="217">
        <v>0</v>
      </c>
      <c r="T292" s="218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19" t="s">
        <v>149</v>
      </c>
      <c r="AT292" s="219" t="s">
        <v>144</v>
      </c>
      <c r="AU292" s="219" t="s">
        <v>82</v>
      </c>
      <c r="AY292" s="20" t="s">
        <v>141</v>
      </c>
      <c r="BE292" s="220">
        <f>IF(N292="základní",J292,0)</f>
        <v>0</v>
      </c>
      <c r="BF292" s="220">
        <f>IF(N292="snížená",J292,0)</f>
        <v>0</v>
      </c>
      <c r="BG292" s="220">
        <f>IF(N292="zákl. přenesená",J292,0)</f>
        <v>0</v>
      </c>
      <c r="BH292" s="220">
        <f>IF(N292="sníž. přenesená",J292,0)</f>
        <v>0</v>
      </c>
      <c r="BI292" s="220">
        <f>IF(N292="nulová",J292,0)</f>
        <v>0</v>
      </c>
      <c r="BJ292" s="20" t="s">
        <v>80</v>
      </c>
      <c r="BK292" s="220">
        <f>ROUND(I292*H292,2)</f>
        <v>0</v>
      </c>
      <c r="BL292" s="20" t="s">
        <v>149</v>
      </c>
      <c r="BM292" s="219" t="s">
        <v>383</v>
      </c>
    </row>
    <row r="293" s="2" customFormat="1" ht="16.5" customHeight="1">
      <c r="A293" s="41"/>
      <c r="B293" s="42"/>
      <c r="C293" s="208" t="s">
        <v>384</v>
      </c>
      <c r="D293" s="208" t="s">
        <v>144</v>
      </c>
      <c r="E293" s="209" t="s">
        <v>385</v>
      </c>
      <c r="F293" s="210" t="s">
        <v>386</v>
      </c>
      <c r="G293" s="211" t="s">
        <v>387</v>
      </c>
      <c r="H293" s="212">
        <v>1</v>
      </c>
      <c r="I293" s="213"/>
      <c r="J293" s="214">
        <f>ROUND(I293*H293,2)</f>
        <v>0</v>
      </c>
      <c r="K293" s="210" t="s">
        <v>19</v>
      </c>
      <c r="L293" s="47"/>
      <c r="M293" s="215" t="s">
        <v>19</v>
      </c>
      <c r="N293" s="216" t="s">
        <v>43</v>
      </c>
      <c r="O293" s="87"/>
      <c r="P293" s="217">
        <f>O293*H293</f>
        <v>0</v>
      </c>
      <c r="Q293" s="217">
        <v>0</v>
      </c>
      <c r="R293" s="217">
        <f>Q293*H293</f>
        <v>0</v>
      </c>
      <c r="S293" s="217">
        <v>0</v>
      </c>
      <c r="T293" s="218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9" t="s">
        <v>149</v>
      </c>
      <c r="AT293" s="219" t="s">
        <v>144</v>
      </c>
      <c r="AU293" s="219" t="s">
        <v>82</v>
      </c>
      <c r="AY293" s="20" t="s">
        <v>141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0" t="s">
        <v>80</v>
      </c>
      <c r="BK293" s="220">
        <f>ROUND(I293*H293,2)</f>
        <v>0</v>
      </c>
      <c r="BL293" s="20" t="s">
        <v>149</v>
      </c>
      <c r="BM293" s="219" t="s">
        <v>388</v>
      </c>
    </row>
    <row r="294" s="2" customFormat="1" ht="37.8" customHeight="1">
      <c r="A294" s="41"/>
      <c r="B294" s="42"/>
      <c r="C294" s="208" t="s">
        <v>389</v>
      </c>
      <c r="D294" s="208" t="s">
        <v>144</v>
      </c>
      <c r="E294" s="209" t="s">
        <v>390</v>
      </c>
      <c r="F294" s="210" t="s">
        <v>391</v>
      </c>
      <c r="G294" s="211" t="s">
        <v>147</v>
      </c>
      <c r="H294" s="212">
        <v>369.75200000000001</v>
      </c>
      <c r="I294" s="213"/>
      <c r="J294" s="214">
        <f>ROUND(I294*H294,2)</f>
        <v>0</v>
      </c>
      <c r="K294" s="210" t="s">
        <v>148</v>
      </c>
      <c r="L294" s="47"/>
      <c r="M294" s="215" t="s">
        <v>19</v>
      </c>
      <c r="N294" s="216" t="s">
        <v>43</v>
      </c>
      <c r="O294" s="87"/>
      <c r="P294" s="217">
        <f>O294*H294</f>
        <v>0</v>
      </c>
      <c r="Q294" s="217">
        <v>0</v>
      </c>
      <c r="R294" s="217">
        <f>Q294*H294</f>
        <v>0</v>
      </c>
      <c r="S294" s="217">
        <v>1.0000000000000001E-05</v>
      </c>
      <c r="T294" s="218">
        <f>S294*H294</f>
        <v>0.0036975200000000006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149</v>
      </c>
      <c r="AT294" s="219" t="s">
        <v>144</v>
      </c>
      <c r="AU294" s="219" t="s">
        <v>82</v>
      </c>
      <c r="AY294" s="20" t="s">
        <v>141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80</v>
      </c>
      <c r="BK294" s="220">
        <f>ROUND(I294*H294,2)</f>
        <v>0</v>
      </c>
      <c r="BL294" s="20" t="s">
        <v>149</v>
      </c>
      <c r="BM294" s="219" t="s">
        <v>392</v>
      </c>
    </row>
    <row r="295" s="2" customFormat="1">
      <c r="A295" s="41"/>
      <c r="B295" s="42"/>
      <c r="C295" s="43"/>
      <c r="D295" s="221" t="s">
        <v>151</v>
      </c>
      <c r="E295" s="43"/>
      <c r="F295" s="222" t="s">
        <v>393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151</v>
      </c>
      <c r="AU295" s="20" t="s">
        <v>82</v>
      </c>
    </row>
    <row r="296" s="14" customFormat="1">
      <c r="A296" s="14"/>
      <c r="B296" s="238"/>
      <c r="C296" s="239"/>
      <c r="D296" s="228" t="s">
        <v>153</v>
      </c>
      <c r="E296" s="240" t="s">
        <v>19</v>
      </c>
      <c r="F296" s="241" t="s">
        <v>199</v>
      </c>
      <c r="G296" s="239"/>
      <c r="H296" s="240" t="s">
        <v>19</v>
      </c>
      <c r="I296" s="242"/>
      <c r="J296" s="239"/>
      <c r="K296" s="239"/>
      <c r="L296" s="243"/>
      <c r="M296" s="244"/>
      <c r="N296" s="245"/>
      <c r="O296" s="245"/>
      <c r="P296" s="245"/>
      <c r="Q296" s="245"/>
      <c r="R296" s="245"/>
      <c r="S296" s="245"/>
      <c r="T296" s="246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7" t="s">
        <v>153</v>
      </c>
      <c r="AU296" s="247" t="s">
        <v>82</v>
      </c>
      <c r="AV296" s="14" t="s">
        <v>80</v>
      </c>
      <c r="AW296" s="14" t="s">
        <v>33</v>
      </c>
      <c r="AX296" s="14" t="s">
        <v>72</v>
      </c>
      <c r="AY296" s="247" t="s">
        <v>141</v>
      </c>
    </row>
    <row r="297" s="13" customFormat="1">
      <c r="A297" s="13"/>
      <c r="B297" s="226"/>
      <c r="C297" s="227"/>
      <c r="D297" s="228" t="s">
        <v>153</v>
      </c>
      <c r="E297" s="229" t="s">
        <v>19</v>
      </c>
      <c r="F297" s="230" t="s">
        <v>394</v>
      </c>
      <c r="G297" s="227"/>
      <c r="H297" s="231">
        <v>59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153</v>
      </c>
      <c r="AU297" s="237" t="s">
        <v>82</v>
      </c>
      <c r="AV297" s="13" t="s">
        <v>82</v>
      </c>
      <c r="AW297" s="13" t="s">
        <v>33</v>
      </c>
      <c r="AX297" s="13" t="s">
        <v>72</v>
      </c>
      <c r="AY297" s="237" t="s">
        <v>141</v>
      </c>
    </row>
    <row r="298" s="13" customFormat="1">
      <c r="A298" s="13"/>
      <c r="B298" s="226"/>
      <c r="C298" s="227"/>
      <c r="D298" s="228" t="s">
        <v>153</v>
      </c>
      <c r="E298" s="229" t="s">
        <v>19</v>
      </c>
      <c r="F298" s="230" t="s">
        <v>395</v>
      </c>
      <c r="G298" s="227"/>
      <c r="H298" s="231">
        <v>160.59800000000001</v>
      </c>
      <c r="I298" s="232"/>
      <c r="J298" s="227"/>
      <c r="K298" s="227"/>
      <c r="L298" s="233"/>
      <c r="M298" s="234"/>
      <c r="N298" s="235"/>
      <c r="O298" s="235"/>
      <c r="P298" s="235"/>
      <c r="Q298" s="235"/>
      <c r="R298" s="235"/>
      <c r="S298" s="235"/>
      <c r="T298" s="236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7" t="s">
        <v>153</v>
      </c>
      <c r="AU298" s="237" t="s">
        <v>82</v>
      </c>
      <c r="AV298" s="13" t="s">
        <v>82</v>
      </c>
      <c r="AW298" s="13" t="s">
        <v>33</v>
      </c>
      <c r="AX298" s="13" t="s">
        <v>72</v>
      </c>
      <c r="AY298" s="237" t="s">
        <v>141</v>
      </c>
    </row>
    <row r="299" s="13" customFormat="1">
      <c r="A299" s="13"/>
      <c r="B299" s="226"/>
      <c r="C299" s="227"/>
      <c r="D299" s="228" t="s">
        <v>153</v>
      </c>
      <c r="E299" s="229" t="s">
        <v>19</v>
      </c>
      <c r="F299" s="230" t="s">
        <v>396</v>
      </c>
      <c r="G299" s="227"/>
      <c r="H299" s="231">
        <v>116.37300000000001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153</v>
      </c>
      <c r="AU299" s="237" t="s">
        <v>82</v>
      </c>
      <c r="AV299" s="13" t="s">
        <v>82</v>
      </c>
      <c r="AW299" s="13" t="s">
        <v>33</v>
      </c>
      <c r="AX299" s="13" t="s">
        <v>72</v>
      </c>
      <c r="AY299" s="237" t="s">
        <v>141</v>
      </c>
    </row>
    <row r="300" s="13" customFormat="1">
      <c r="A300" s="13"/>
      <c r="B300" s="226"/>
      <c r="C300" s="227"/>
      <c r="D300" s="228" t="s">
        <v>153</v>
      </c>
      <c r="E300" s="229" t="s">
        <v>19</v>
      </c>
      <c r="F300" s="230" t="s">
        <v>397</v>
      </c>
      <c r="G300" s="227"/>
      <c r="H300" s="231">
        <v>20.765999999999998</v>
      </c>
      <c r="I300" s="232"/>
      <c r="J300" s="227"/>
      <c r="K300" s="227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153</v>
      </c>
      <c r="AU300" s="237" t="s">
        <v>82</v>
      </c>
      <c r="AV300" s="13" t="s">
        <v>82</v>
      </c>
      <c r="AW300" s="13" t="s">
        <v>33</v>
      </c>
      <c r="AX300" s="13" t="s">
        <v>72</v>
      </c>
      <c r="AY300" s="237" t="s">
        <v>141</v>
      </c>
    </row>
    <row r="301" s="13" customFormat="1">
      <c r="A301" s="13"/>
      <c r="B301" s="226"/>
      <c r="C301" s="227"/>
      <c r="D301" s="228" t="s">
        <v>153</v>
      </c>
      <c r="E301" s="229" t="s">
        <v>19</v>
      </c>
      <c r="F301" s="230" t="s">
        <v>398</v>
      </c>
      <c r="G301" s="227"/>
      <c r="H301" s="231">
        <v>13.015000000000001</v>
      </c>
      <c r="I301" s="232"/>
      <c r="J301" s="227"/>
      <c r="K301" s="227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153</v>
      </c>
      <c r="AU301" s="237" t="s">
        <v>82</v>
      </c>
      <c r="AV301" s="13" t="s">
        <v>82</v>
      </c>
      <c r="AW301" s="13" t="s">
        <v>33</v>
      </c>
      <c r="AX301" s="13" t="s">
        <v>72</v>
      </c>
      <c r="AY301" s="237" t="s">
        <v>141</v>
      </c>
    </row>
    <row r="302" s="15" customFormat="1">
      <c r="A302" s="15"/>
      <c r="B302" s="248"/>
      <c r="C302" s="249"/>
      <c r="D302" s="228" t="s">
        <v>153</v>
      </c>
      <c r="E302" s="250" t="s">
        <v>19</v>
      </c>
      <c r="F302" s="251" t="s">
        <v>177</v>
      </c>
      <c r="G302" s="249"/>
      <c r="H302" s="252">
        <v>369.75200000000001</v>
      </c>
      <c r="I302" s="253"/>
      <c r="J302" s="249"/>
      <c r="K302" s="249"/>
      <c r="L302" s="254"/>
      <c r="M302" s="255"/>
      <c r="N302" s="256"/>
      <c r="O302" s="256"/>
      <c r="P302" s="256"/>
      <c r="Q302" s="256"/>
      <c r="R302" s="256"/>
      <c r="S302" s="256"/>
      <c r="T302" s="257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8" t="s">
        <v>153</v>
      </c>
      <c r="AU302" s="258" t="s">
        <v>82</v>
      </c>
      <c r="AV302" s="15" t="s">
        <v>149</v>
      </c>
      <c r="AW302" s="15" t="s">
        <v>33</v>
      </c>
      <c r="AX302" s="15" t="s">
        <v>80</v>
      </c>
      <c r="AY302" s="258" t="s">
        <v>141</v>
      </c>
    </row>
    <row r="303" s="2" customFormat="1" ht="16.5" customHeight="1">
      <c r="A303" s="41"/>
      <c r="B303" s="42"/>
      <c r="C303" s="208" t="s">
        <v>399</v>
      </c>
      <c r="D303" s="208" t="s">
        <v>144</v>
      </c>
      <c r="E303" s="209" t="s">
        <v>400</v>
      </c>
      <c r="F303" s="210" t="s">
        <v>401</v>
      </c>
      <c r="G303" s="211" t="s">
        <v>147</v>
      </c>
      <c r="H303" s="212">
        <v>1829</v>
      </c>
      <c r="I303" s="213"/>
      <c r="J303" s="214">
        <f>ROUND(I303*H303,2)</f>
        <v>0</v>
      </c>
      <c r="K303" s="210" t="s">
        <v>148</v>
      </c>
      <c r="L303" s="47"/>
      <c r="M303" s="215" t="s">
        <v>19</v>
      </c>
      <c r="N303" s="216" t="s">
        <v>43</v>
      </c>
      <c r="O303" s="87"/>
      <c r="P303" s="217">
        <f>O303*H303</f>
        <v>0</v>
      </c>
      <c r="Q303" s="217">
        <v>0</v>
      </c>
      <c r="R303" s="217">
        <f>Q303*H303</f>
        <v>0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149</v>
      </c>
      <c r="AT303" s="219" t="s">
        <v>144</v>
      </c>
      <c r="AU303" s="219" t="s">
        <v>82</v>
      </c>
      <c r="AY303" s="20" t="s">
        <v>141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80</v>
      </c>
      <c r="BK303" s="220">
        <f>ROUND(I303*H303,2)</f>
        <v>0</v>
      </c>
      <c r="BL303" s="20" t="s">
        <v>149</v>
      </c>
      <c r="BM303" s="219" t="s">
        <v>402</v>
      </c>
    </row>
    <row r="304" s="2" customFormat="1">
      <c r="A304" s="41"/>
      <c r="B304" s="42"/>
      <c r="C304" s="43"/>
      <c r="D304" s="221" t="s">
        <v>151</v>
      </c>
      <c r="E304" s="43"/>
      <c r="F304" s="222" t="s">
        <v>403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151</v>
      </c>
      <c r="AU304" s="20" t="s">
        <v>82</v>
      </c>
    </row>
    <row r="305" s="13" customFormat="1">
      <c r="A305" s="13"/>
      <c r="B305" s="226"/>
      <c r="C305" s="227"/>
      <c r="D305" s="228" t="s">
        <v>153</v>
      </c>
      <c r="E305" s="229" t="s">
        <v>19</v>
      </c>
      <c r="F305" s="230" t="s">
        <v>404</v>
      </c>
      <c r="G305" s="227"/>
      <c r="H305" s="231">
        <v>909</v>
      </c>
      <c r="I305" s="232"/>
      <c r="J305" s="227"/>
      <c r="K305" s="227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153</v>
      </c>
      <c r="AU305" s="237" t="s">
        <v>82</v>
      </c>
      <c r="AV305" s="13" t="s">
        <v>82</v>
      </c>
      <c r="AW305" s="13" t="s">
        <v>33</v>
      </c>
      <c r="AX305" s="13" t="s">
        <v>72</v>
      </c>
      <c r="AY305" s="237" t="s">
        <v>141</v>
      </c>
    </row>
    <row r="306" s="13" customFormat="1">
      <c r="A306" s="13"/>
      <c r="B306" s="226"/>
      <c r="C306" s="227"/>
      <c r="D306" s="228" t="s">
        <v>153</v>
      </c>
      <c r="E306" s="229" t="s">
        <v>19</v>
      </c>
      <c r="F306" s="230" t="s">
        <v>405</v>
      </c>
      <c r="G306" s="227"/>
      <c r="H306" s="231">
        <v>755</v>
      </c>
      <c r="I306" s="232"/>
      <c r="J306" s="227"/>
      <c r="K306" s="227"/>
      <c r="L306" s="233"/>
      <c r="M306" s="234"/>
      <c r="N306" s="235"/>
      <c r="O306" s="235"/>
      <c r="P306" s="235"/>
      <c r="Q306" s="235"/>
      <c r="R306" s="235"/>
      <c r="S306" s="235"/>
      <c r="T306" s="23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7" t="s">
        <v>153</v>
      </c>
      <c r="AU306" s="237" t="s">
        <v>82</v>
      </c>
      <c r="AV306" s="13" t="s">
        <v>82</v>
      </c>
      <c r="AW306" s="13" t="s">
        <v>33</v>
      </c>
      <c r="AX306" s="13" t="s">
        <v>72</v>
      </c>
      <c r="AY306" s="237" t="s">
        <v>141</v>
      </c>
    </row>
    <row r="307" s="13" customFormat="1">
      <c r="A307" s="13"/>
      <c r="B307" s="226"/>
      <c r="C307" s="227"/>
      <c r="D307" s="228" t="s">
        <v>153</v>
      </c>
      <c r="E307" s="229" t="s">
        <v>19</v>
      </c>
      <c r="F307" s="230" t="s">
        <v>406</v>
      </c>
      <c r="G307" s="227"/>
      <c r="H307" s="231">
        <v>165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153</v>
      </c>
      <c r="AU307" s="237" t="s">
        <v>82</v>
      </c>
      <c r="AV307" s="13" t="s">
        <v>82</v>
      </c>
      <c r="AW307" s="13" t="s">
        <v>33</v>
      </c>
      <c r="AX307" s="13" t="s">
        <v>72</v>
      </c>
      <c r="AY307" s="237" t="s">
        <v>141</v>
      </c>
    </row>
    <row r="308" s="15" customFormat="1">
      <c r="A308" s="15"/>
      <c r="B308" s="248"/>
      <c r="C308" s="249"/>
      <c r="D308" s="228" t="s">
        <v>153</v>
      </c>
      <c r="E308" s="250" t="s">
        <v>19</v>
      </c>
      <c r="F308" s="251" t="s">
        <v>177</v>
      </c>
      <c r="G308" s="249"/>
      <c r="H308" s="252">
        <v>1829</v>
      </c>
      <c r="I308" s="253"/>
      <c r="J308" s="249"/>
      <c r="K308" s="249"/>
      <c r="L308" s="254"/>
      <c r="M308" s="255"/>
      <c r="N308" s="256"/>
      <c r="O308" s="256"/>
      <c r="P308" s="256"/>
      <c r="Q308" s="256"/>
      <c r="R308" s="256"/>
      <c r="S308" s="256"/>
      <c r="T308" s="257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8" t="s">
        <v>153</v>
      </c>
      <c r="AU308" s="258" t="s">
        <v>82</v>
      </c>
      <c r="AV308" s="15" t="s">
        <v>149</v>
      </c>
      <c r="AW308" s="15" t="s">
        <v>33</v>
      </c>
      <c r="AX308" s="15" t="s">
        <v>80</v>
      </c>
      <c r="AY308" s="258" t="s">
        <v>141</v>
      </c>
    </row>
    <row r="309" s="2" customFormat="1" ht="37.8" customHeight="1">
      <c r="A309" s="41"/>
      <c r="B309" s="42"/>
      <c r="C309" s="208" t="s">
        <v>407</v>
      </c>
      <c r="D309" s="208" t="s">
        <v>144</v>
      </c>
      <c r="E309" s="209" t="s">
        <v>408</v>
      </c>
      <c r="F309" s="210" t="s">
        <v>409</v>
      </c>
      <c r="G309" s="211" t="s">
        <v>147</v>
      </c>
      <c r="H309" s="212">
        <v>200</v>
      </c>
      <c r="I309" s="213"/>
      <c r="J309" s="214">
        <f>ROUND(I309*H309,2)</f>
        <v>0</v>
      </c>
      <c r="K309" s="210" t="s">
        <v>148</v>
      </c>
      <c r="L309" s="47"/>
      <c r="M309" s="215" t="s">
        <v>19</v>
      </c>
      <c r="N309" s="216" t="s">
        <v>43</v>
      </c>
      <c r="O309" s="87"/>
      <c r="P309" s="217">
        <f>O309*H309</f>
        <v>0</v>
      </c>
      <c r="Q309" s="217">
        <v>0.0060699999999999999</v>
      </c>
      <c r="R309" s="217">
        <f>Q309*H309</f>
        <v>1.214</v>
      </c>
      <c r="S309" s="217">
        <v>0.0060000000000000001</v>
      </c>
      <c r="T309" s="218">
        <f>S309*H309</f>
        <v>1.2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149</v>
      </c>
      <c r="AT309" s="219" t="s">
        <v>144</v>
      </c>
      <c r="AU309" s="219" t="s">
        <v>82</v>
      </c>
      <c r="AY309" s="20" t="s">
        <v>141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80</v>
      </c>
      <c r="BK309" s="220">
        <f>ROUND(I309*H309,2)</f>
        <v>0</v>
      </c>
      <c r="BL309" s="20" t="s">
        <v>149</v>
      </c>
      <c r="BM309" s="219" t="s">
        <v>410</v>
      </c>
    </row>
    <row r="310" s="2" customFormat="1">
      <c r="A310" s="41"/>
      <c r="B310" s="42"/>
      <c r="C310" s="43"/>
      <c r="D310" s="221" t="s">
        <v>151</v>
      </c>
      <c r="E310" s="43"/>
      <c r="F310" s="222" t="s">
        <v>411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151</v>
      </c>
      <c r="AU310" s="20" t="s">
        <v>82</v>
      </c>
    </row>
    <row r="311" s="13" customFormat="1">
      <c r="A311" s="13"/>
      <c r="B311" s="226"/>
      <c r="C311" s="227"/>
      <c r="D311" s="228" t="s">
        <v>153</v>
      </c>
      <c r="E311" s="229" t="s">
        <v>19</v>
      </c>
      <c r="F311" s="230" t="s">
        <v>412</v>
      </c>
      <c r="G311" s="227"/>
      <c r="H311" s="231">
        <v>200</v>
      </c>
      <c r="I311" s="232"/>
      <c r="J311" s="227"/>
      <c r="K311" s="227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153</v>
      </c>
      <c r="AU311" s="237" t="s">
        <v>82</v>
      </c>
      <c r="AV311" s="13" t="s">
        <v>82</v>
      </c>
      <c r="AW311" s="13" t="s">
        <v>33</v>
      </c>
      <c r="AX311" s="13" t="s">
        <v>80</v>
      </c>
      <c r="AY311" s="237" t="s">
        <v>141</v>
      </c>
    </row>
    <row r="312" s="12" customFormat="1" ht="22.8" customHeight="1">
      <c r="A312" s="12"/>
      <c r="B312" s="192"/>
      <c r="C312" s="193"/>
      <c r="D312" s="194" t="s">
        <v>71</v>
      </c>
      <c r="E312" s="206" t="s">
        <v>193</v>
      </c>
      <c r="F312" s="206" t="s">
        <v>413</v>
      </c>
      <c r="G312" s="193"/>
      <c r="H312" s="193"/>
      <c r="I312" s="196"/>
      <c r="J312" s="207">
        <f>BK312</f>
        <v>0</v>
      </c>
      <c r="K312" s="193"/>
      <c r="L312" s="198"/>
      <c r="M312" s="199"/>
      <c r="N312" s="200"/>
      <c r="O312" s="200"/>
      <c r="P312" s="201">
        <f>SUM(P313:P410)</f>
        <v>0</v>
      </c>
      <c r="Q312" s="200"/>
      <c r="R312" s="201">
        <f>SUM(R313:R410)</f>
        <v>0.088109999999999994</v>
      </c>
      <c r="S312" s="200"/>
      <c r="T312" s="202">
        <f>SUM(T313:T410)</f>
        <v>22.372112000000001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3" t="s">
        <v>80</v>
      </c>
      <c r="AT312" s="204" t="s">
        <v>71</v>
      </c>
      <c r="AU312" s="204" t="s">
        <v>80</v>
      </c>
      <c r="AY312" s="203" t="s">
        <v>141</v>
      </c>
      <c r="BK312" s="205">
        <f>SUM(BK313:BK410)</f>
        <v>0</v>
      </c>
    </row>
    <row r="313" s="2" customFormat="1" ht="44.25" customHeight="1">
      <c r="A313" s="41"/>
      <c r="B313" s="42"/>
      <c r="C313" s="208" t="s">
        <v>414</v>
      </c>
      <c r="D313" s="208" t="s">
        <v>144</v>
      </c>
      <c r="E313" s="209" t="s">
        <v>415</v>
      </c>
      <c r="F313" s="210" t="s">
        <v>416</v>
      </c>
      <c r="G313" s="211" t="s">
        <v>147</v>
      </c>
      <c r="H313" s="212">
        <v>2348</v>
      </c>
      <c r="I313" s="213"/>
      <c r="J313" s="214">
        <f>ROUND(I313*H313,2)</f>
        <v>0</v>
      </c>
      <c r="K313" s="210" t="s">
        <v>148</v>
      </c>
      <c r="L313" s="47"/>
      <c r="M313" s="215" t="s">
        <v>19</v>
      </c>
      <c r="N313" s="216" t="s">
        <v>43</v>
      </c>
      <c r="O313" s="87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149</v>
      </c>
      <c r="AT313" s="219" t="s">
        <v>144</v>
      </c>
      <c r="AU313" s="219" t="s">
        <v>82</v>
      </c>
      <c r="AY313" s="20" t="s">
        <v>141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80</v>
      </c>
      <c r="BK313" s="220">
        <f>ROUND(I313*H313,2)</f>
        <v>0</v>
      </c>
      <c r="BL313" s="20" t="s">
        <v>149</v>
      </c>
      <c r="BM313" s="219" t="s">
        <v>417</v>
      </c>
    </row>
    <row r="314" s="2" customFormat="1">
      <c r="A314" s="41"/>
      <c r="B314" s="42"/>
      <c r="C314" s="43"/>
      <c r="D314" s="221" t="s">
        <v>151</v>
      </c>
      <c r="E314" s="43"/>
      <c r="F314" s="222" t="s">
        <v>418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151</v>
      </c>
      <c r="AU314" s="20" t="s">
        <v>82</v>
      </c>
    </row>
    <row r="315" s="13" customFormat="1">
      <c r="A315" s="13"/>
      <c r="B315" s="226"/>
      <c r="C315" s="227"/>
      <c r="D315" s="228" t="s">
        <v>153</v>
      </c>
      <c r="E315" s="229" t="s">
        <v>19</v>
      </c>
      <c r="F315" s="230" t="s">
        <v>419</v>
      </c>
      <c r="G315" s="227"/>
      <c r="H315" s="231">
        <v>2348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153</v>
      </c>
      <c r="AU315" s="237" t="s">
        <v>82</v>
      </c>
      <c r="AV315" s="13" t="s">
        <v>82</v>
      </c>
      <c r="AW315" s="13" t="s">
        <v>33</v>
      </c>
      <c r="AX315" s="13" t="s">
        <v>72</v>
      </c>
      <c r="AY315" s="237" t="s">
        <v>141</v>
      </c>
    </row>
    <row r="316" s="15" customFormat="1">
      <c r="A316" s="15"/>
      <c r="B316" s="248"/>
      <c r="C316" s="249"/>
      <c r="D316" s="228" t="s">
        <v>153</v>
      </c>
      <c r="E316" s="250" t="s">
        <v>92</v>
      </c>
      <c r="F316" s="251" t="s">
        <v>177</v>
      </c>
      <c r="G316" s="249"/>
      <c r="H316" s="252">
        <v>2348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153</v>
      </c>
      <c r="AU316" s="258" t="s">
        <v>82</v>
      </c>
      <c r="AV316" s="15" t="s">
        <v>149</v>
      </c>
      <c r="AW316" s="15" t="s">
        <v>33</v>
      </c>
      <c r="AX316" s="15" t="s">
        <v>80</v>
      </c>
      <c r="AY316" s="258" t="s">
        <v>141</v>
      </c>
    </row>
    <row r="317" s="2" customFormat="1" ht="55.5" customHeight="1">
      <c r="A317" s="41"/>
      <c r="B317" s="42"/>
      <c r="C317" s="208" t="s">
        <v>420</v>
      </c>
      <c r="D317" s="208" t="s">
        <v>144</v>
      </c>
      <c r="E317" s="209" t="s">
        <v>421</v>
      </c>
      <c r="F317" s="210" t="s">
        <v>422</v>
      </c>
      <c r="G317" s="211" t="s">
        <v>147</v>
      </c>
      <c r="H317" s="212">
        <v>140880</v>
      </c>
      <c r="I317" s="213"/>
      <c r="J317" s="214">
        <f>ROUND(I317*H317,2)</f>
        <v>0</v>
      </c>
      <c r="K317" s="210" t="s">
        <v>148</v>
      </c>
      <c r="L317" s="47"/>
      <c r="M317" s="215" t="s">
        <v>19</v>
      </c>
      <c r="N317" s="216" t="s">
        <v>43</v>
      </c>
      <c r="O317" s="87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149</v>
      </c>
      <c r="AT317" s="219" t="s">
        <v>144</v>
      </c>
      <c r="AU317" s="219" t="s">
        <v>82</v>
      </c>
      <c r="AY317" s="20" t="s">
        <v>141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80</v>
      </c>
      <c r="BK317" s="220">
        <f>ROUND(I317*H317,2)</f>
        <v>0</v>
      </c>
      <c r="BL317" s="20" t="s">
        <v>149</v>
      </c>
      <c r="BM317" s="219" t="s">
        <v>423</v>
      </c>
    </row>
    <row r="318" s="2" customFormat="1">
      <c r="A318" s="41"/>
      <c r="B318" s="42"/>
      <c r="C318" s="43"/>
      <c r="D318" s="221" t="s">
        <v>151</v>
      </c>
      <c r="E318" s="43"/>
      <c r="F318" s="222" t="s">
        <v>424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151</v>
      </c>
      <c r="AU318" s="20" t="s">
        <v>82</v>
      </c>
    </row>
    <row r="319" s="13" customFormat="1">
      <c r="A319" s="13"/>
      <c r="B319" s="226"/>
      <c r="C319" s="227"/>
      <c r="D319" s="228" t="s">
        <v>153</v>
      </c>
      <c r="E319" s="229" t="s">
        <v>19</v>
      </c>
      <c r="F319" s="230" t="s">
        <v>425</v>
      </c>
      <c r="G319" s="227"/>
      <c r="H319" s="231">
        <v>140880</v>
      </c>
      <c r="I319" s="232"/>
      <c r="J319" s="227"/>
      <c r="K319" s="227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153</v>
      </c>
      <c r="AU319" s="237" t="s">
        <v>82</v>
      </c>
      <c r="AV319" s="13" t="s">
        <v>82</v>
      </c>
      <c r="AW319" s="13" t="s">
        <v>33</v>
      </c>
      <c r="AX319" s="13" t="s">
        <v>80</v>
      </c>
      <c r="AY319" s="237" t="s">
        <v>141</v>
      </c>
    </row>
    <row r="320" s="2" customFormat="1" ht="44.25" customHeight="1">
      <c r="A320" s="41"/>
      <c r="B320" s="42"/>
      <c r="C320" s="208" t="s">
        <v>426</v>
      </c>
      <c r="D320" s="208" t="s">
        <v>144</v>
      </c>
      <c r="E320" s="209" t="s">
        <v>427</v>
      </c>
      <c r="F320" s="210" t="s">
        <v>428</v>
      </c>
      <c r="G320" s="211" t="s">
        <v>147</v>
      </c>
      <c r="H320" s="212">
        <v>2348</v>
      </c>
      <c r="I320" s="213"/>
      <c r="J320" s="214">
        <f>ROUND(I320*H320,2)</f>
        <v>0</v>
      </c>
      <c r="K320" s="210" t="s">
        <v>148</v>
      </c>
      <c r="L320" s="47"/>
      <c r="M320" s="215" t="s">
        <v>19</v>
      </c>
      <c r="N320" s="216" t="s">
        <v>43</v>
      </c>
      <c r="O320" s="87"/>
      <c r="P320" s="217">
        <f>O320*H320</f>
        <v>0</v>
      </c>
      <c r="Q320" s="217">
        <v>0</v>
      </c>
      <c r="R320" s="217">
        <f>Q320*H320</f>
        <v>0</v>
      </c>
      <c r="S320" s="217">
        <v>0</v>
      </c>
      <c r="T320" s="218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9" t="s">
        <v>149</v>
      </c>
      <c r="AT320" s="219" t="s">
        <v>144</v>
      </c>
      <c r="AU320" s="219" t="s">
        <v>82</v>
      </c>
      <c r="AY320" s="20" t="s">
        <v>141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0" t="s">
        <v>80</v>
      </c>
      <c r="BK320" s="220">
        <f>ROUND(I320*H320,2)</f>
        <v>0</v>
      </c>
      <c r="BL320" s="20" t="s">
        <v>149</v>
      </c>
      <c r="BM320" s="219" t="s">
        <v>429</v>
      </c>
    </row>
    <row r="321" s="2" customFormat="1">
      <c r="A321" s="41"/>
      <c r="B321" s="42"/>
      <c r="C321" s="43"/>
      <c r="D321" s="221" t="s">
        <v>151</v>
      </c>
      <c r="E321" s="43"/>
      <c r="F321" s="222" t="s">
        <v>430</v>
      </c>
      <c r="G321" s="43"/>
      <c r="H321" s="43"/>
      <c r="I321" s="223"/>
      <c r="J321" s="43"/>
      <c r="K321" s="43"/>
      <c r="L321" s="47"/>
      <c r="M321" s="224"/>
      <c r="N321" s="225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151</v>
      </c>
      <c r="AU321" s="20" t="s">
        <v>82</v>
      </c>
    </row>
    <row r="322" s="13" customFormat="1">
      <c r="A322" s="13"/>
      <c r="B322" s="226"/>
      <c r="C322" s="227"/>
      <c r="D322" s="228" t="s">
        <v>153</v>
      </c>
      <c r="E322" s="229" t="s">
        <v>19</v>
      </c>
      <c r="F322" s="230" t="s">
        <v>92</v>
      </c>
      <c r="G322" s="227"/>
      <c r="H322" s="231">
        <v>2348</v>
      </c>
      <c r="I322" s="232"/>
      <c r="J322" s="227"/>
      <c r="K322" s="227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153</v>
      </c>
      <c r="AU322" s="237" t="s">
        <v>82</v>
      </c>
      <c r="AV322" s="13" t="s">
        <v>82</v>
      </c>
      <c r="AW322" s="13" t="s">
        <v>33</v>
      </c>
      <c r="AX322" s="13" t="s">
        <v>80</v>
      </c>
      <c r="AY322" s="237" t="s">
        <v>141</v>
      </c>
    </row>
    <row r="323" s="2" customFormat="1" ht="24.15" customHeight="1">
      <c r="A323" s="41"/>
      <c r="B323" s="42"/>
      <c r="C323" s="208" t="s">
        <v>431</v>
      </c>
      <c r="D323" s="208" t="s">
        <v>144</v>
      </c>
      <c r="E323" s="209" t="s">
        <v>432</v>
      </c>
      <c r="F323" s="210" t="s">
        <v>433</v>
      </c>
      <c r="G323" s="211" t="s">
        <v>147</v>
      </c>
      <c r="H323" s="212">
        <v>2348</v>
      </c>
      <c r="I323" s="213"/>
      <c r="J323" s="214">
        <f>ROUND(I323*H323,2)</f>
        <v>0</v>
      </c>
      <c r="K323" s="210" t="s">
        <v>148</v>
      </c>
      <c r="L323" s="47"/>
      <c r="M323" s="215" t="s">
        <v>19</v>
      </c>
      <c r="N323" s="216" t="s">
        <v>43</v>
      </c>
      <c r="O323" s="87"/>
      <c r="P323" s="217">
        <f>O323*H323</f>
        <v>0</v>
      </c>
      <c r="Q323" s="217">
        <v>0</v>
      </c>
      <c r="R323" s="217">
        <f>Q323*H323</f>
        <v>0</v>
      </c>
      <c r="S323" s="217">
        <v>0</v>
      </c>
      <c r="T323" s="218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9" t="s">
        <v>149</v>
      </c>
      <c r="AT323" s="219" t="s">
        <v>144</v>
      </c>
      <c r="AU323" s="219" t="s">
        <v>82</v>
      </c>
      <c r="AY323" s="20" t="s">
        <v>141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0" t="s">
        <v>80</v>
      </c>
      <c r="BK323" s="220">
        <f>ROUND(I323*H323,2)</f>
        <v>0</v>
      </c>
      <c r="BL323" s="20" t="s">
        <v>149</v>
      </c>
      <c r="BM323" s="219" t="s">
        <v>434</v>
      </c>
    </row>
    <row r="324" s="2" customFormat="1">
      <c r="A324" s="41"/>
      <c r="B324" s="42"/>
      <c r="C324" s="43"/>
      <c r="D324" s="221" t="s">
        <v>151</v>
      </c>
      <c r="E324" s="43"/>
      <c r="F324" s="222" t="s">
        <v>435</v>
      </c>
      <c r="G324" s="43"/>
      <c r="H324" s="43"/>
      <c r="I324" s="223"/>
      <c r="J324" s="43"/>
      <c r="K324" s="43"/>
      <c r="L324" s="47"/>
      <c r="M324" s="224"/>
      <c r="N324" s="225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151</v>
      </c>
      <c r="AU324" s="20" t="s">
        <v>82</v>
      </c>
    </row>
    <row r="325" s="13" customFormat="1">
      <c r="A325" s="13"/>
      <c r="B325" s="226"/>
      <c r="C325" s="227"/>
      <c r="D325" s="228" t="s">
        <v>153</v>
      </c>
      <c r="E325" s="229" t="s">
        <v>19</v>
      </c>
      <c r="F325" s="230" t="s">
        <v>92</v>
      </c>
      <c r="G325" s="227"/>
      <c r="H325" s="231">
        <v>2348</v>
      </c>
      <c r="I325" s="232"/>
      <c r="J325" s="227"/>
      <c r="K325" s="227"/>
      <c r="L325" s="233"/>
      <c r="M325" s="234"/>
      <c r="N325" s="235"/>
      <c r="O325" s="235"/>
      <c r="P325" s="235"/>
      <c r="Q325" s="235"/>
      <c r="R325" s="235"/>
      <c r="S325" s="235"/>
      <c r="T325" s="236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7" t="s">
        <v>153</v>
      </c>
      <c r="AU325" s="237" t="s">
        <v>82</v>
      </c>
      <c r="AV325" s="13" t="s">
        <v>82</v>
      </c>
      <c r="AW325" s="13" t="s">
        <v>33</v>
      </c>
      <c r="AX325" s="13" t="s">
        <v>80</v>
      </c>
      <c r="AY325" s="237" t="s">
        <v>141</v>
      </c>
    </row>
    <row r="326" s="2" customFormat="1" ht="33" customHeight="1">
      <c r="A326" s="41"/>
      <c r="B326" s="42"/>
      <c r="C326" s="208" t="s">
        <v>436</v>
      </c>
      <c r="D326" s="208" t="s">
        <v>144</v>
      </c>
      <c r="E326" s="209" t="s">
        <v>437</v>
      </c>
      <c r="F326" s="210" t="s">
        <v>438</v>
      </c>
      <c r="G326" s="211" t="s">
        <v>147</v>
      </c>
      <c r="H326" s="212">
        <v>140880</v>
      </c>
      <c r="I326" s="213"/>
      <c r="J326" s="214">
        <f>ROUND(I326*H326,2)</f>
        <v>0</v>
      </c>
      <c r="K326" s="210" t="s">
        <v>148</v>
      </c>
      <c r="L326" s="47"/>
      <c r="M326" s="215" t="s">
        <v>19</v>
      </c>
      <c r="N326" s="216" t="s">
        <v>43</v>
      </c>
      <c r="O326" s="87"/>
      <c r="P326" s="217">
        <f>O326*H326</f>
        <v>0</v>
      </c>
      <c r="Q326" s="217">
        <v>0</v>
      </c>
      <c r="R326" s="217">
        <f>Q326*H326</f>
        <v>0</v>
      </c>
      <c r="S326" s="217">
        <v>0</v>
      </c>
      <c r="T326" s="218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19" t="s">
        <v>149</v>
      </c>
      <c r="AT326" s="219" t="s">
        <v>144</v>
      </c>
      <c r="AU326" s="219" t="s">
        <v>82</v>
      </c>
      <c r="AY326" s="20" t="s">
        <v>141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20" t="s">
        <v>80</v>
      </c>
      <c r="BK326" s="220">
        <f>ROUND(I326*H326,2)</f>
        <v>0</v>
      </c>
      <c r="BL326" s="20" t="s">
        <v>149</v>
      </c>
      <c r="BM326" s="219" t="s">
        <v>439</v>
      </c>
    </row>
    <row r="327" s="2" customFormat="1">
      <c r="A327" s="41"/>
      <c r="B327" s="42"/>
      <c r="C327" s="43"/>
      <c r="D327" s="221" t="s">
        <v>151</v>
      </c>
      <c r="E327" s="43"/>
      <c r="F327" s="222" t="s">
        <v>440</v>
      </c>
      <c r="G327" s="43"/>
      <c r="H327" s="43"/>
      <c r="I327" s="223"/>
      <c r="J327" s="43"/>
      <c r="K327" s="43"/>
      <c r="L327" s="47"/>
      <c r="M327" s="224"/>
      <c r="N327" s="225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151</v>
      </c>
      <c r="AU327" s="20" t="s">
        <v>82</v>
      </c>
    </row>
    <row r="328" s="13" customFormat="1">
      <c r="A328" s="13"/>
      <c r="B328" s="226"/>
      <c r="C328" s="227"/>
      <c r="D328" s="228" t="s">
        <v>153</v>
      </c>
      <c r="E328" s="229" t="s">
        <v>19</v>
      </c>
      <c r="F328" s="230" t="s">
        <v>425</v>
      </c>
      <c r="G328" s="227"/>
      <c r="H328" s="231">
        <v>140880</v>
      </c>
      <c r="I328" s="232"/>
      <c r="J328" s="227"/>
      <c r="K328" s="227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153</v>
      </c>
      <c r="AU328" s="237" t="s">
        <v>82</v>
      </c>
      <c r="AV328" s="13" t="s">
        <v>82</v>
      </c>
      <c r="AW328" s="13" t="s">
        <v>33</v>
      </c>
      <c r="AX328" s="13" t="s">
        <v>80</v>
      </c>
      <c r="AY328" s="237" t="s">
        <v>141</v>
      </c>
    </row>
    <row r="329" s="2" customFormat="1" ht="24.15" customHeight="1">
      <c r="A329" s="41"/>
      <c r="B329" s="42"/>
      <c r="C329" s="208" t="s">
        <v>441</v>
      </c>
      <c r="D329" s="208" t="s">
        <v>144</v>
      </c>
      <c r="E329" s="209" t="s">
        <v>442</v>
      </c>
      <c r="F329" s="210" t="s">
        <v>443</v>
      </c>
      <c r="G329" s="211" t="s">
        <v>147</v>
      </c>
      <c r="H329" s="212">
        <v>2348</v>
      </c>
      <c r="I329" s="213"/>
      <c r="J329" s="214">
        <f>ROUND(I329*H329,2)</f>
        <v>0</v>
      </c>
      <c r="K329" s="210" t="s">
        <v>148</v>
      </c>
      <c r="L329" s="47"/>
      <c r="M329" s="215" t="s">
        <v>19</v>
      </c>
      <c r="N329" s="216" t="s">
        <v>43</v>
      </c>
      <c r="O329" s="87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9" t="s">
        <v>149</v>
      </c>
      <c r="AT329" s="219" t="s">
        <v>144</v>
      </c>
      <c r="AU329" s="219" t="s">
        <v>82</v>
      </c>
      <c r="AY329" s="20" t="s">
        <v>141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0" t="s">
        <v>80</v>
      </c>
      <c r="BK329" s="220">
        <f>ROUND(I329*H329,2)</f>
        <v>0</v>
      </c>
      <c r="BL329" s="20" t="s">
        <v>149</v>
      </c>
      <c r="BM329" s="219" t="s">
        <v>444</v>
      </c>
    </row>
    <row r="330" s="2" customFormat="1">
      <c r="A330" s="41"/>
      <c r="B330" s="42"/>
      <c r="C330" s="43"/>
      <c r="D330" s="221" t="s">
        <v>151</v>
      </c>
      <c r="E330" s="43"/>
      <c r="F330" s="222" t="s">
        <v>445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151</v>
      </c>
      <c r="AU330" s="20" t="s">
        <v>82</v>
      </c>
    </row>
    <row r="331" s="13" customFormat="1">
      <c r="A331" s="13"/>
      <c r="B331" s="226"/>
      <c r="C331" s="227"/>
      <c r="D331" s="228" t="s">
        <v>153</v>
      </c>
      <c r="E331" s="229" t="s">
        <v>19</v>
      </c>
      <c r="F331" s="230" t="s">
        <v>92</v>
      </c>
      <c r="G331" s="227"/>
      <c r="H331" s="231">
        <v>2348</v>
      </c>
      <c r="I331" s="232"/>
      <c r="J331" s="227"/>
      <c r="K331" s="227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153</v>
      </c>
      <c r="AU331" s="237" t="s">
        <v>82</v>
      </c>
      <c r="AV331" s="13" t="s">
        <v>82</v>
      </c>
      <c r="AW331" s="13" t="s">
        <v>33</v>
      </c>
      <c r="AX331" s="13" t="s">
        <v>80</v>
      </c>
      <c r="AY331" s="237" t="s">
        <v>141</v>
      </c>
    </row>
    <row r="332" s="2" customFormat="1" ht="24.15" customHeight="1">
      <c r="A332" s="41"/>
      <c r="B332" s="42"/>
      <c r="C332" s="208" t="s">
        <v>446</v>
      </c>
      <c r="D332" s="208" t="s">
        <v>144</v>
      </c>
      <c r="E332" s="209" t="s">
        <v>447</v>
      </c>
      <c r="F332" s="210" t="s">
        <v>448</v>
      </c>
      <c r="G332" s="211" t="s">
        <v>147</v>
      </c>
      <c r="H332" s="212">
        <v>1375</v>
      </c>
      <c r="I332" s="213"/>
      <c r="J332" s="214">
        <f>ROUND(I332*H332,2)</f>
        <v>0</v>
      </c>
      <c r="K332" s="210" t="s">
        <v>148</v>
      </c>
      <c r="L332" s="47"/>
      <c r="M332" s="215" t="s">
        <v>19</v>
      </c>
      <c r="N332" s="216" t="s">
        <v>43</v>
      </c>
      <c r="O332" s="87"/>
      <c r="P332" s="217">
        <f>O332*H332</f>
        <v>0</v>
      </c>
      <c r="Q332" s="217">
        <v>0</v>
      </c>
      <c r="R332" s="217">
        <f>Q332*H332</f>
        <v>0</v>
      </c>
      <c r="S332" s="217">
        <v>0</v>
      </c>
      <c r="T332" s="218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9" t="s">
        <v>149</v>
      </c>
      <c r="AT332" s="219" t="s">
        <v>144</v>
      </c>
      <c r="AU332" s="219" t="s">
        <v>82</v>
      </c>
      <c r="AY332" s="20" t="s">
        <v>141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20" t="s">
        <v>80</v>
      </c>
      <c r="BK332" s="220">
        <f>ROUND(I332*H332,2)</f>
        <v>0</v>
      </c>
      <c r="BL332" s="20" t="s">
        <v>149</v>
      </c>
      <c r="BM332" s="219" t="s">
        <v>449</v>
      </c>
    </row>
    <row r="333" s="2" customFormat="1">
      <c r="A333" s="41"/>
      <c r="B333" s="42"/>
      <c r="C333" s="43"/>
      <c r="D333" s="221" t="s">
        <v>151</v>
      </c>
      <c r="E333" s="43"/>
      <c r="F333" s="222" t="s">
        <v>450</v>
      </c>
      <c r="G333" s="43"/>
      <c r="H333" s="43"/>
      <c r="I333" s="223"/>
      <c r="J333" s="43"/>
      <c r="K333" s="43"/>
      <c r="L333" s="47"/>
      <c r="M333" s="224"/>
      <c r="N333" s="225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151</v>
      </c>
      <c r="AU333" s="20" t="s">
        <v>82</v>
      </c>
    </row>
    <row r="334" s="13" customFormat="1">
      <c r="A334" s="13"/>
      <c r="B334" s="226"/>
      <c r="C334" s="227"/>
      <c r="D334" s="228" t="s">
        <v>153</v>
      </c>
      <c r="E334" s="229" t="s">
        <v>19</v>
      </c>
      <c r="F334" s="230" t="s">
        <v>451</v>
      </c>
      <c r="G334" s="227"/>
      <c r="H334" s="231">
        <v>1375</v>
      </c>
      <c r="I334" s="232"/>
      <c r="J334" s="227"/>
      <c r="K334" s="227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153</v>
      </c>
      <c r="AU334" s="237" t="s">
        <v>82</v>
      </c>
      <c r="AV334" s="13" t="s">
        <v>82</v>
      </c>
      <c r="AW334" s="13" t="s">
        <v>33</v>
      </c>
      <c r="AX334" s="13" t="s">
        <v>72</v>
      </c>
      <c r="AY334" s="237" t="s">
        <v>141</v>
      </c>
    </row>
    <row r="335" s="15" customFormat="1">
      <c r="A335" s="15"/>
      <c r="B335" s="248"/>
      <c r="C335" s="249"/>
      <c r="D335" s="228" t="s">
        <v>153</v>
      </c>
      <c r="E335" s="250" t="s">
        <v>19</v>
      </c>
      <c r="F335" s="251" t="s">
        <v>177</v>
      </c>
      <c r="G335" s="249"/>
      <c r="H335" s="252">
        <v>1375</v>
      </c>
      <c r="I335" s="253"/>
      <c r="J335" s="249"/>
      <c r="K335" s="249"/>
      <c r="L335" s="254"/>
      <c r="M335" s="255"/>
      <c r="N335" s="256"/>
      <c r="O335" s="256"/>
      <c r="P335" s="256"/>
      <c r="Q335" s="256"/>
      <c r="R335" s="256"/>
      <c r="S335" s="256"/>
      <c r="T335" s="257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8" t="s">
        <v>153</v>
      </c>
      <c r="AU335" s="258" t="s">
        <v>82</v>
      </c>
      <c r="AV335" s="15" t="s">
        <v>149</v>
      </c>
      <c r="AW335" s="15" t="s">
        <v>33</v>
      </c>
      <c r="AX335" s="15" t="s">
        <v>80</v>
      </c>
      <c r="AY335" s="258" t="s">
        <v>141</v>
      </c>
    </row>
    <row r="336" s="2" customFormat="1" ht="37.8" customHeight="1">
      <c r="A336" s="41"/>
      <c r="B336" s="42"/>
      <c r="C336" s="208" t="s">
        <v>452</v>
      </c>
      <c r="D336" s="208" t="s">
        <v>144</v>
      </c>
      <c r="E336" s="209" t="s">
        <v>453</v>
      </c>
      <c r="F336" s="210" t="s">
        <v>454</v>
      </c>
      <c r="G336" s="211" t="s">
        <v>147</v>
      </c>
      <c r="H336" s="212">
        <v>82500</v>
      </c>
      <c r="I336" s="213"/>
      <c r="J336" s="214">
        <f>ROUND(I336*H336,2)</f>
        <v>0</v>
      </c>
      <c r="K336" s="210" t="s">
        <v>148</v>
      </c>
      <c r="L336" s="47"/>
      <c r="M336" s="215" t="s">
        <v>19</v>
      </c>
      <c r="N336" s="216" t="s">
        <v>43</v>
      </c>
      <c r="O336" s="87"/>
      <c r="P336" s="217">
        <f>O336*H336</f>
        <v>0</v>
      </c>
      <c r="Q336" s="217">
        <v>0</v>
      </c>
      <c r="R336" s="217">
        <f>Q336*H336</f>
        <v>0</v>
      </c>
      <c r="S336" s="217">
        <v>0</v>
      </c>
      <c r="T336" s="218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19" t="s">
        <v>149</v>
      </c>
      <c r="AT336" s="219" t="s">
        <v>144</v>
      </c>
      <c r="AU336" s="219" t="s">
        <v>82</v>
      </c>
      <c r="AY336" s="20" t="s">
        <v>141</v>
      </c>
      <c r="BE336" s="220">
        <f>IF(N336="základní",J336,0)</f>
        <v>0</v>
      </c>
      <c r="BF336" s="220">
        <f>IF(N336="snížená",J336,0)</f>
        <v>0</v>
      </c>
      <c r="BG336" s="220">
        <f>IF(N336="zákl. přenesená",J336,0)</f>
        <v>0</v>
      </c>
      <c r="BH336" s="220">
        <f>IF(N336="sníž. přenesená",J336,0)</f>
        <v>0</v>
      </c>
      <c r="BI336" s="220">
        <f>IF(N336="nulová",J336,0)</f>
        <v>0</v>
      </c>
      <c r="BJ336" s="20" t="s">
        <v>80</v>
      </c>
      <c r="BK336" s="220">
        <f>ROUND(I336*H336,2)</f>
        <v>0</v>
      </c>
      <c r="BL336" s="20" t="s">
        <v>149</v>
      </c>
      <c r="BM336" s="219" t="s">
        <v>455</v>
      </c>
    </row>
    <row r="337" s="2" customFormat="1">
      <c r="A337" s="41"/>
      <c r="B337" s="42"/>
      <c r="C337" s="43"/>
      <c r="D337" s="221" t="s">
        <v>151</v>
      </c>
      <c r="E337" s="43"/>
      <c r="F337" s="222" t="s">
        <v>456</v>
      </c>
      <c r="G337" s="43"/>
      <c r="H337" s="43"/>
      <c r="I337" s="223"/>
      <c r="J337" s="43"/>
      <c r="K337" s="43"/>
      <c r="L337" s="47"/>
      <c r="M337" s="224"/>
      <c r="N337" s="225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151</v>
      </c>
      <c r="AU337" s="20" t="s">
        <v>82</v>
      </c>
    </row>
    <row r="338" s="13" customFormat="1">
      <c r="A338" s="13"/>
      <c r="B338" s="226"/>
      <c r="C338" s="227"/>
      <c r="D338" s="228" t="s">
        <v>153</v>
      </c>
      <c r="E338" s="229" t="s">
        <v>19</v>
      </c>
      <c r="F338" s="230" t="s">
        <v>457</v>
      </c>
      <c r="G338" s="227"/>
      <c r="H338" s="231">
        <v>82500</v>
      </c>
      <c r="I338" s="232"/>
      <c r="J338" s="227"/>
      <c r="K338" s="227"/>
      <c r="L338" s="233"/>
      <c r="M338" s="234"/>
      <c r="N338" s="235"/>
      <c r="O338" s="235"/>
      <c r="P338" s="235"/>
      <c r="Q338" s="235"/>
      <c r="R338" s="235"/>
      <c r="S338" s="235"/>
      <c r="T338" s="23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7" t="s">
        <v>153</v>
      </c>
      <c r="AU338" s="237" t="s">
        <v>82</v>
      </c>
      <c r="AV338" s="13" t="s">
        <v>82</v>
      </c>
      <c r="AW338" s="13" t="s">
        <v>33</v>
      </c>
      <c r="AX338" s="13" t="s">
        <v>80</v>
      </c>
      <c r="AY338" s="237" t="s">
        <v>141</v>
      </c>
    </row>
    <row r="339" s="2" customFormat="1" ht="24.15" customHeight="1">
      <c r="A339" s="41"/>
      <c r="B339" s="42"/>
      <c r="C339" s="208" t="s">
        <v>458</v>
      </c>
      <c r="D339" s="208" t="s">
        <v>144</v>
      </c>
      <c r="E339" s="209" t="s">
        <v>459</v>
      </c>
      <c r="F339" s="210" t="s">
        <v>460</v>
      </c>
      <c r="G339" s="211" t="s">
        <v>147</v>
      </c>
      <c r="H339" s="212">
        <v>1375</v>
      </c>
      <c r="I339" s="213"/>
      <c r="J339" s="214">
        <f>ROUND(I339*H339,2)</f>
        <v>0</v>
      </c>
      <c r="K339" s="210" t="s">
        <v>148</v>
      </c>
      <c r="L339" s="47"/>
      <c r="M339" s="215" t="s">
        <v>19</v>
      </c>
      <c r="N339" s="216" t="s">
        <v>43</v>
      </c>
      <c r="O339" s="87"/>
      <c r="P339" s="217">
        <f>O339*H339</f>
        <v>0</v>
      </c>
      <c r="Q339" s="217">
        <v>0</v>
      </c>
      <c r="R339" s="217">
        <f>Q339*H339</f>
        <v>0</v>
      </c>
      <c r="S339" s="217">
        <v>0</v>
      </c>
      <c r="T339" s="218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19" t="s">
        <v>149</v>
      </c>
      <c r="AT339" s="219" t="s">
        <v>144</v>
      </c>
      <c r="AU339" s="219" t="s">
        <v>82</v>
      </c>
      <c r="AY339" s="20" t="s">
        <v>141</v>
      </c>
      <c r="BE339" s="220">
        <f>IF(N339="základní",J339,0)</f>
        <v>0</v>
      </c>
      <c r="BF339" s="220">
        <f>IF(N339="snížená",J339,0)</f>
        <v>0</v>
      </c>
      <c r="BG339" s="220">
        <f>IF(N339="zákl. přenesená",J339,0)</f>
        <v>0</v>
      </c>
      <c r="BH339" s="220">
        <f>IF(N339="sníž. přenesená",J339,0)</f>
        <v>0</v>
      </c>
      <c r="BI339" s="220">
        <f>IF(N339="nulová",J339,0)</f>
        <v>0</v>
      </c>
      <c r="BJ339" s="20" t="s">
        <v>80</v>
      </c>
      <c r="BK339" s="220">
        <f>ROUND(I339*H339,2)</f>
        <v>0</v>
      </c>
      <c r="BL339" s="20" t="s">
        <v>149</v>
      </c>
      <c r="BM339" s="219" t="s">
        <v>461</v>
      </c>
    </row>
    <row r="340" s="2" customFormat="1">
      <c r="A340" s="41"/>
      <c r="B340" s="42"/>
      <c r="C340" s="43"/>
      <c r="D340" s="221" t="s">
        <v>151</v>
      </c>
      <c r="E340" s="43"/>
      <c r="F340" s="222" t="s">
        <v>462</v>
      </c>
      <c r="G340" s="43"/>
      <c r="H340" s="43"/>
      <c r="I340" s="223"/>
      <c r="J340" s="43"/>
      <c r="K340" s="43"/>
      <c r="L340" s="47"/>
      <c r="M340" s="224"/>
      <c r="N340" s="225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151</v>
      </c>
      <c r="AU340" s="20" t="s">
        <v>82</v>
      </c>
    </row>
    <row r="341" s="2" customFormat="1" ht="24.15" customHeight="1">
      <c r="A341" s="41"/>
      <c r="B341" s="42"/>
      <c r="C341" s="208" t="s">
        <v>463</v>
      </c>
      <c r="D341" s="208" t="s">
        <v>144</v>
      </c>
      <c r="E341" s="209" t="s">
        <v>464</v>
      </c>
      <c r="F341" s="210" t="s">
        <v>465</v>
      </c>
      <c r="G341" s="211" t="s">
        <v>147</v>
      </c>
      <c r="H341" s="212">
        <v>2348</v>
      </c>
      <c r="I341" s="213"/>
      <c r="J341" s="214">
        <f>ROUND(I341*H341,2)</f>
        <v>0</v>
      </c>
      <c r="K341" s="210" t="s">
        <v>148</v>
      </c>
      <c r="L341" s="47"/>
      <c r="M341" s="215" t="s">
        <v>19</v>
      </c>
      <c r="N341" s="216" t="s">
        <v>43</v>
      </c>
      <c r="O341" s="87"/>
      <c r="P341" s="217">
        <f>O341*H341</f>
        <v>0</v>
      </c>
      <c r="Q341" s="217">
        <v>0</v>
      </c>
      <c r="R341" s="217">
        <f>Q341*H341</f>
        <v>0</v>
      </c>
      <c r="S341" s="217">
        <v>0</v>
      </c>
      <c r="T341" s="218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9" t="s">
        <v>149</v>
      </c>
      <c r="AT341" s="219" t="s">
        <v>144</v>
      </c>
      <c r="AU341" s="219" t="s">
        <v>82</v>
      </c>
      <c r="AY341" s="20" t="s">
        <v>141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20" t="s">
        <v>80</v>
      </c>
      <c r="BK341" s="220">
        <f>ROUND(I341*H341,2)</f>
        <v>0</v>
      </c>
      <c r="BL341" s="20" t="s">
        <v>149</v>
      </c>
      <c r="BM341" s="219" t="s">
        <v>466</v>
      </c>
    </row>
    <row r="342" s="2" customFormat="1">
      <c r="A342" s="41"/>
      <c r="B342" s="42"/>
      <c r="C342" s="43"/>
      <c r="D342" s="221" t="s">
        <v>151</v>
      </c>
      <c r="E342" s="43"/>
      <c r="F342" s="222" t="s">
        <v>467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151</v>
      </c>
      <c r="AU342" s="20" t="s">
        <v>82</v>
      </c>
    </row>
    <row r="343" s="13" customFormat="1">
      <c r="A343" s="13"/>
      <c r="B343" s="226"/>
      <c r="C343" s="227"/>
      <c r="D343" s="228" t="s">
        <v>153</v>
      </c>
      <c r="E343" s="229" t="s">
        <v>19</v>
      </c>
      <c r="F343" s="230" t="s">
        <v>92</v>
      </c>
      <c r="G343" s="227"/>
      <c r="H343" s="231">
        <v>2348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153</v>
      </c>
      <c r="AU343" s="237" t="s">
        <v>82</v>
      </c>
      <c r="AV343" s="13" t="s">
        <v>82</v>
      </c>
      <c r="AW343" s="13" t="s">
        <v>33</v>
      </c>
      <c r="AX343" s="13" t="s">
        <v>80</v>
      </c>
      <c r="AY343" s="237" t="s">
        <v>141</v>
      </c>
    </row>
    <row r="344" s="2" customFormat="1" ht="44.25" customHeight="1">
      <c r="A344" s="41"/>
      <c r="B344" s="42"/>
      <c r="C344" s="208" t="s">
        <v>468</v>
      </c>
      <c r="D344" s="208" t="s">
        <v>144</v>
      </c>
      <c r="E344" s="209" t="s">
        <v>469</v>
      </c>
      <c r="F344" s="210" t="s">
        <v>470</v>
      </c>
      <c r="G344" s="211" t="s">
        <v>147</v>
      </c>
      <c r="H344" s="212">
        <v>11740</v>
      </c>
      <c r="I344" s="213"/>
      <c r="J344" s="214">
        <f>ROUND(I344*H344,2)</f>
        <v>0</v>
      </c>
      <c r="K344" s="210" t="s">
        <v>148</v>
      </c>
      <c r="L344" s="47"/>
      <c r="M344" s="215" t="s">
        <v>19</v>
      </c>
      <c r="N344" s="216" t="s">
        <v>43</v>
      </c>
      <c r="O344" s="87"/>
      <c r="P344" s="217">
        <f>O344*H344</f>
        <v>0</v>
      </c>
      <c r="Q344" s="217">
        <v>0</v>
      </c>
      <c r="R344" s="217">
        <f>Q344*H344</f>
        <v>0</v>
      </c>
      <c r="S344" s="217">
        <v>0</v>
      </c>
      <c r="T344" s="218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9" t="s">
        <v>149</v>
      </c>
      <c r="AT344" s="219" t="s">
        <v>144</v>
      </c>
      <c r="AU344" s="219" t="s">
        <v>82</v>
      </c>
      <c r="AY344" s="20" t="s">
        <v>141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20" t="s">
        <v>80</v>
      </c>
      <c r="BK344" s="220">
        <f>ROUND(I344*H344,2)</f>
        <v>0</v>
      </c>
      <c r="BL344" s="20" t="s">
        <v>149</v>
      </c>
      <c r="BM344" s="219" t="s">
        <v>471</v>
      </c>
    </row>
    <row r="345" s="2" customFormat="1">
      <c r="A345" s="41"/>
      <c r="B345" s="42"/>
      <c r="C345" s="43"/>
      <c r="D345" s="221" t="s">
        <v>151</v>
      </c>
      <c r="E345" s="43"/>
      <c r="F345" s="222" t="s">
        <v>472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151</v>
      </c>
      <c r="AU345" s="20" t="s">
        <v>82</v>
      </c>
    </row>
    <row r="346" s="13" customFormat="1">
      <c r="A346" s="13"/>
      <c r="B346" s="226"/>
      <c r="C346" s="227"/>
      <c r="D346" s="228" t="s">
        <v>153</v>
      </c>
      <c r="E346" s="229" t="s">
        <v>19</v>
      </c>
      <c r="F346" s="230" t="s">
        <v>473</v>
      </c>
      <c r="G346" s="227"/>
      <c r="H346" s="231">
        <v>11740</v>
      </c>
      <c r="I346" s="232"/>
      <c r="J346" s="227"/>
      <c r="K346" s="227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153</v>
      </c>
      <c r="AU346" s="237" t="s">
        <v>82</v>
      </c>
      <c r="AV346" s="13" t="s">
        <v>82</v>
      </c>
      <c r="AW346" s="13" t="s">
        <v>33</v>
      </c>
      <c r="AX346" s="13" t="s">
        <v>80</v>
      </c>
      <c r="AY346" s="237" t="s">
        <v>141</v>
      </c>
    </row>
    <row r="347" s="2" customFormat="1" ht="37.8" customHeight="1">
      <c r="A347" s="41"/>
      <c r="B347" s="42"/>
      <c r="C347" s="208" t="s">
        <v>474</v>
      </c>
      <c r="D347" s="208" t="s">
        <v>144</v>
      </c>
      <c r="E347" s="209" t="s">
        <v>475</v>
      </c>
      <c r="F347" s="210" t="s">
        <v>476</v>
      </c>
      <c r="G347" s="211" t="s">
        <v>147</v>
      </c>
      <c r="H347" s="212">
        <v>400</v>
      </c>
      <c r="I347" s="213"/>
      <c r="J347" s="214">
        <f>ROUND(I347*H347,2)</f>
        <v>0</v>
      </c>
      <c r="K347" s="210" t="s">
        <v>148</v>
      </c>
      <c r="L347" s="47"/>
      <c r="M347" s="215" t="s">
        <v>19</v>
      </c>
      <c r="N347" s="216" t="s">
        <v>43</v>
      </c>
      <c r="O347" s="87"/>
      <c r="P347" s="217">
        <f>O347*H347</f>
        <v>0</v>
      </c>
      <c r="Q347" s="217">
        <v>0.00012999999999999999</v>
      </c>
      <c r="R347" s="217">
        <f>Q347*H347</f>
        <v>0.051999999999999998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149</v>
      </c>
      <c r="AT347" s="219" t="s">
        <v>144</v>
      </c>
      <c r="AU347" s="219" t="s">
        <v>82</v>
      </c>
      <c r="AY347" s="20" t="s">
        <v>141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80</v>
      </c>
      <c r="BK347" s="220">
        <f>ROUND(I347*H347,2)</f>
        <v>0</v>
      </c>
      <c r="BL347" s="20" t="s">
        <v>149</v>
      </c>
      <c r="BM347" s="219" t="s">
        <v>477</v>
      </c>
    </row>
    <row r="348" s="2" customFormat="1">
      <c r="A348" s="41"/>
      <c r="B348" s="42"/>
      <c r="C348" s="43"/>
      <c r="D348" s="221" t="s">
        <v>151</v>
      </c>
      <c r="E348" s="43"/>
      <c r="F348" s="222" t="s">
        <v>478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151</v>
      </c>
      <c r="AU348" s="20" t="s">
        <v>82</v>
      </c>
    </row>
    <row r="349" s="2" customFormat="1" ht="37.8" customHeight="1">
      <c r="A349" s="41"/>
      <c r="B349" s="42"/>
      <c r="C349" s="208" t="s">
        <v>330</v>
      </c>
      <c r="D349" s="208" t="s">
        <v>144</v>
      </c>
      <c r="E349" s="209" t="s">
        <v>479</v>
      </c>
      <c r="F349" s="210" t="s">
        <v>480</v>
      </c>
      <c r="G349" s="211" t="s">
        <v>147</v>
      </c>
      <c r="H349" s="212">
        <v>900</v>
      </c>
      <c r="I349" s="213"/>
      <c r="J349" s="214">
        <f>ROUND(I349*H349,2)</f>
        <v>0</v>
      </c>
      <c r="K349" s="210" t="s">
        <v>148</v>
      </c>
      <c r="L349" s="47"/>
      <c r="M349" s="215" t="s">
        <v>19</v>
      </c>
      <c r="N349" s="216" t="s">
        <v>43</v>
      </c>
      <c r="O349" s="87"/>
      <c r="P349" s="217">
        <f>O349*H349</f>
        <v>0</v>
      </c>
      <c r="Q349" s="217">
        <v>4.0000000000000003E-05</v>
      </c>
      <c r="R349" s="217">
        <f>Q349*H349</f>
        <v>0.036000000000000004</v>
      </c>
      <c r="S349" s="217">
        <v>0</v>
      </c>
      <c r="T349" s="218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9" t="s">
        <v>149</v>
      </c>
      <c r="AT349" s="219" t="s">
        <v>144</v>
      </c>
      <c r="AU349" s="219" t="s">
        <v>82</v>
      </c>
      <c r="AY349" s="20" t="s">
        <v>141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20" t="s">
        <v>80</v>
      </c>
      <c r="BK349" s="220">
        <f>ROUND(I349*H349,2)</f>
        <v>0</v>
      </c>
      <c r="BL349" s="20" t="s">
        <v>149</v>
      </c>
      <c r="BM349" s="219" t="s">
        <v>481</v>
      </c>
    </row>
    <row r="350" s="2" customFormat="1">
      <c r="A350" s="41"/>
      <c r="B350" s="42"/>
      <c r="C350" s="43"/>
      <c r="D350" s="221" t="s">
        <v>151</v>
      </c>
      <c r="E350" s="43"/>
      <c r="F350" s="222" t="s">
        <v>482</v>
      </c>
      <c r="G350" s="43"/>
      <c r="H350" s="43"/>
      <c r="I350" s="223"/>
      <c r="J350" s="43"/>
      <c r="K350" s="43"/>
      <c r="L350" s="47"/>
      <c r="M350" s="224"/>
      <c r="N350" s="225"/>
      <c r="O350" s="87"/>
      <c r="P350" s="87"/>
      <c r="Q350" s="87"/>
      <c r="R350" s="87"/>
      <c r="S350" s="87"/>
      <c r="T350" s="88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151</v>
      </c>
      <c r="AU350" s="20" t="s">
        <v>82</v>
      </c>
    </row>
    <row r="351" s="14" customFormat="1">
      <c r="A351" s="14"/>
      <c r="B351" s="238"/>
      <c r="C351" s="239"/>
      <c r="D351" s="228" t="s">
        <v>153</v>
      </c>
      <c r="E351" s="240" t="s">
        <v>19</v>
      </c>
      <c r="F351" s="241" t="s">
        <v>483</v>
      </c>
      <c r="G351" s="239"/>
      <c r="H351" s="240" t="s">
        <v>19</v>
      </c>
      <c r="I351" s="242"/>
      <c r="J351" s="239"/>
      <c r="K351" s="239"/>
      <c r="L351" s="243"/>
      <c r="M351" s="244"/>
      <c r="N351" s="245"/>
      <c r="O351" s="245"/>
      <c r="P351" s="245"/>
      <c r="Q351" s="245"/>
      <c r="R351" s="245"/>
      <c r="S351" s="245"/>
      <c r="T351" s="246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7" t="s">
        <v>153</v>
      </c>
      <c r="AU351" s="247" t="s">
        <v>82</v>
      </c>
      <c r="AV351" s="14" t="s">
        <v>80</v>
      </c>
      <c r="AW351" s="14" t="s">
        <v>33</v>
      </c>
      <c r="AX351" s="14" t="s">
        <v>72</v>
      </c>
      <c r="AY351" s="247" t="s">
        <v>141</v>
      </c>
    </row>
    <row r="352" s="13" customFormat="1">
      <c r="A352" s="13"/>
      <c r="B352" s="226"/>
      <c r="C352" s="227"/>
      <c r="D352" s="228" t="s">
        <v>153</v>
      </c>
      <c r="E352" s="229" t="s">
        <v>19</v>
      </c>
      <c r="F352" s="230" t="s">
        <v>484</v>
      </c>
      <c r="G352" s="227"/>
      <c r="H352" s="231">
        <v>900</v>
      </c>
      <c r="I352" s="232"/>
      <c r="J352" s="227"/>
      <c r="K352" s="227"/>
      <c r="L352" s="233"/>
      <c r="M352" s="234"/>
      <c r="N352" s="235"/>
      <c r="O352" s="235"/>
      <c r="P352" s="235"/>
      <c r="Q352" s="235"/>
      <c r="R352" s="235"/>
      <c r="S352" s="235"/>
      <c r="T352" s="23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7" t="s">
        <v>153</v>
      </c>
      <c r="AU352" s="237" t="s">
        <v>82</v>
      </c>
      <c r="AV352" s="13" t="s">
        <v>82</v>
      </c>
      <c r="AW352" s="13" t="s">
        <v>33</v>
      </c>
      <c r="AX352" s="13" t="s">
        <v>80</v>
      </c>
      <c r="AY352" s="237" t="s">
        <v>141</v>
      </c>
    </row>
    <row r="353" s="2" customFormat="1" ht="24.15" customHeight="1">
      <c r="A353" s="41"/>
      <c r="B353" s="42"/>
      <c r="C353" s="208" t="s">
        <v>485</v>
      </c>
      <c r="D353" s="208" t="s">
        <v>144</v>
      </c>
      <c r="E353" s="209" t="s">
        <v>486</v>
      </c>
      <c r="F353" s="210" t="s">
        <v>487</v>
      </c>
      <c r="G353" s="211" t="s">
        <v>147</v>
      </c>
      <c r="H353" s="212">
        <v>3.2229999999999999</v>
      </c>
      <c r="I353" s="213"/>
      <c r="J353" s="214">
        <f>ROUND(I353*H353,2)</f>
        <v>0</v>
      </c>
      <c r="K353" s="210" t="s">
        <v>148</v>
      </c>
      <c r="L353" s="47"/>
      <c r="M353" s="215" t="s">
        <v>19</v>
      </c>
      <c r="N353" s="216" t="s">
        <v>43</v>
      </c>
      <c r="O353" s="87"/>
      <c r="P353" s="217">
        <f>O353*H353</f>
        <v>0</v>
      </c>
      <c r="Q353" s="217">
        <v>0</v>
      </c>
      <c r="R353" s="217">
        <f>Q353*H353</f>
        <v>0</v>
      </c>
      <c r="S353" s="217">
        <v>0.14999999999999999</v>
      </c>
      <c r="T353" s="218">
        <f>S353*H353</f>
        <v>0.48344999999999994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9" t="s">
        <v>149</v>
      </c>
      <c r="AT353" s="219" t="s">
        <v>144</v>
      </c>
      <c r="AU353" s="219" t="s">
        <v>82</v>
      </c>
      <c r="AY353" s="20" t="s">
        <v>141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20" t="s">
        <v>80</v>
      </c>
      <c r="BK353" s="220">
        <f>ROUND(I353*H353,2)</f>
        <v>0</v>
      </c>
      <c r="BL353" s="20" t="s">
        <v>149</v>
      </c>
      <c r="BM353" s="219" t="s">
        <v>488</v>
      </c>
    </row>
    <row r="354" s="2" customFormat="1">
      <c r="A354" s="41"/>
      <c r="B354" s="42"/>
      <c r="C354" s="43"/>
      <c r="D354" s="221" t="s">
        <v>151</v>
      </c>
      <c r="E354" s="43"/>
      <c r="F354" s="222" t="s">
        <v>489</v>
      </c>
      <c r="G354" s="43"/>
      <c r="H354" s="43"/>
      <c r="I354" s="223"/>
      <c r="J354" s="43"/>
      <c r="K354" s="43"/>
      <c r="L354" s="47"/>
      <c r="M354" s="224"/>
      <c r="N354" s="225"/>
      <c r="O354" s="87"/>
      <c r="P354" s="87"/>
      <c r="Q354" s="87"/>
      <c r="R354" s="87"/>
      <c r="S354" s="87"/>
      <c r="T354" s="88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151</v>
      </c>
      <c r="AU354" s="20" t="s">
        <v>82</v>
      </c>
    </row>
    <row r="355" s="13" customFormat="1">
      <c r="A355" s="13"/>
      <c r="B355" s="226"/>
      <c r="C355" s="227"/>
      <c r="D355" s="228" t="s">
        <v>153</v>
      </c>
      <c r="E355" s="229" t="s">
        <v>19</v>
      </c>
      <c r="F355" s="230" t="s">
        <v>490</v>
      </c>
      <c r="G355" s="227"/>
      <c r="H355" s="231">
        <v>3.2229999999999999</v>
      </c>
      <c r="I355" s="232"/>
      <c r="J355" s="227"/>
      <c r="K355" s="227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153</v>
      </c>
      <c r="AU355" s="237" t="s">
        <v>82</v>
      </c>
      <c r="AV355" s="13" t="s">
        <v>82</v>
      </c>
      <c r="AW355" s="13" t="s">
        <v>33</v>
      </c>
      <c r="AX355" s="13" t="s">
        <v>72</v>
      </c>
      <c r="AY355" s="237" t="s">
        <v>141</v>
      </c>
    </row>
    <row r="356" s="15" customFormat="1">
      <c r="A356" s="15"/>
      <c r="B356" s="248"/>
      <c r="C356" s="249"/>
      <c r="D356" s="228" t="s">
        <v>153</v>
      </c>
      <c r="E356" s="250" t="s">
        <v>19</v>
      </c>
      <c r="F356" s="251" t="s">
        <v>177</v>
      </c>
      <c r="G356" s="249"/>
      <c r="H356" s="252">
        <v>3.2229999999999999</v>
      </c>
      <c r="I356" s="253"/>
      <c r="J356" s="249"/>
      <c r="K356" s="249"/>
      <c r="L356" s="254"/>
      <c r="M356" s="255"/>
      <c r="N356" s="256"/>
      <c r="O356" s="256"/>
      <c r="P356" s="256"/>
      <c r="Q356" s="256"/>
      <c r="R356" s="256"/>
      <c r="S356" s="256"/>
      <c r="T356" s="25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8" t="s">
        <v>153</v>
      </c>
      <c r="AU356" s="258" t="s">
        <v>82</v>
      </c>
      <c r="AV356" s="15" t="s">
        <v>149</v>
      </c>
      <c r="AW356" s="15" t="s">
        <v>33</v>
      </c>
      <c r="AX356" s="15" t="s">
        <v>80</v>
      </c>
      <c r="AY356" s="258" t="s">
        <v>141</v>
      </c>
    </row>
    <row r="357" s="2" customFormat="1" ht="37.8" customHeight="1">
      <c r="A357" s="41"/>
      <c r="B357" s="42"/>
      <c r="C357" s="208" t="s">
        <v>491</v>
      </c>
      <c r="D357" s="208" t="s">
        <v>144</v>
      </c>
      <c r="E357" s="209" t="s">
        <v>492</v>
      </c>
      <c r="F357" s="210" t="s">
        <v>493</v>
      </c>
      <c r="G357" s="211" t="s">
        <v>147</v>
      </c>
      <c r="H357" s="212">
        <v>32.768999999999998</v>
      </c>
      <c r="I357" s="213"/>
      <c r="J357" s="214">
        <f>ROUND(I357*H357,2)</f>
        <v>0</v>
      </c>
      <c r="K357" s="210" t="s">
        <v>148</v>
      </c>
      <c r="L357" s="47"/>
      <c r="M357" s="215" t="s">
        <v>19</v>
      </c>
      <c r="N357" s="216" t="s">
        <v>43</v>
      </c>
      <c r="O357" s="87"/>
      <c r="P357" s="217">
        <f>O357*H357</f>
        <v>0</v>
      </c>
      <c r="Q357" s="217">
        <v>0</v>
      </c>
      <c r="R357" s="217">
        <f>Q357*H357</f>
        <v>0</v>
      </c>
      <c r="S357" s="217">
        <v>0.068000000000000005</v>
      </c>
      <c r="T357" s="218">
        <f>S357*H357</f>
        <v>2.2282920000000002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9" t="s">
        <v>149</v>
      </c>
      <c r="AT357" s="219" t="s">
        <v>144</v>
      </c>
      <c r="AU357" s="219" t="s">
        <v>82</v>
      </c>
      <c r="AY357" s="20" t="s">
        <v>141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20" t="s">
        <v>80</v>
      </c>
      <c r="BK357" s="220">
        <f>ROUND(I357*H357,2)</f>
        <v>0</v>
      </c>
      <c r="BL357" s="20" t="s">
        <v>149</v>
      </c>
      <c r="BM357" s="219" t="s">
        <v>494</v>
      </c>
    </row>
    <row r="358" s="2" customFormat="1">
      <c r="A358" s="41"/>
      <c r="B358" s="42"/>
      <c r="C358" s="43"/>
      <c r="D358" s="221" t="s">
        <v>151</v>
      </c>
      <c r="E358" s="43"/>
      <c r="F358" s="222" t="s">
        <v>495</v>
      </c>
      <c r="G358" s="43"/>
      <c r="H358" s="43"/>
      <c r="I358" s="223"/>
      <c r="J358" s="43"/>
      <c r="K358" s="43"/>
      <c r="L358" s="47"/>
      <c r="M358" s="224"/>
      <c r="N358" s="225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151</v>
      </c>
      <c r="AU358" s="20" t="s">
        <v>82</v>
      </c>
    </row>
    <row r="359" s="14" customFormat="1">
      <c r="A359" s="14"/>
      <c r="B359" s="238"/>
      <c r="C359" s="239"/>
      <c r="D359" s="228" t="s">
        <v>153</v>
      </c>
      <c r="E359" s="240" t="s">
        <v>19</v>
      </c>
      <c r="F359" s="241" t="s">
        <v>496</v>
      </c>
      <c r="G359" s="239"/>
      <c r="H359" s="240" t="s">
        <v>19</v>
      </c>
      <c r="I359" s="242"/>
      <c r="J359" s="239"/>
      <c r="K359" s="239"/>
      <c r="L359" s="243"/>
      <c r="M359" s="244"/>
      <c r="N359" s="245"/>
      <c r="O359" s="245"/>
      <c r="P359" s="245"/>
      <c r="Q359" s="245"/>
      <c r="R359" s="245"/>
      <c r="S359" s="245"/>
      <c r="T359" s="24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7" t="s">
        <v>153</v>
      </c>
      <c r="AU359" s="247" t="s">
        <v>82</v>
      </c>
      <c r="AV359" s="14" t="s">
        <v>80</v>
      </c>
      <c r="AW359" s="14" t="s">
        <v>33</v>
      </c>
      <c r="AX359" s="14" t="s">
        <v>72</v>
      </c>
      <c r="AY359" s="247" t="s">
        <v>141</v>
      </c>
    </row>
    <row r="360" s="13" customFormat="1">
      <c r="A360" s="13"/>
      <c r="B360" s="226"/>
      <c r="C360" s="227"/>
      <c r="D360" s="228" t="s">
        <v>153</v>
      </c>
      <c r="E360" s="229" t="s">
        <v>19</v>
      </c>
      <c r="F360" s="230" t="s">
        <v>497</v>
      </c>
      <c r="G360" s="227"/>
      <c r="H360" s="231">
        <v>8.7690000000000001</v>
      </c>
      <c r="I360" s="232"/>
      <c r="J360" s="227"/>
      <c r="K360" s="227"/>
      <c r="L360" s="233"/>
      <c r="M360" s="234"/>
      <c r="N360" s="235"/>
      <c r="O360" s="235"/>
      <c r="P360" s="235"/>
      <c r="Q360" s="235"/>
      <c r="R360" s="235"/>
      <c r="S360" s="235"/>
      <c r="T360" s="23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7" t="s">
        <v>153</v>
      </c>
      <c r="AU360" s="237" t="s">
        <v>82</v>
      </c>
      <c r="AV360" s="13" t="s">
        <v>82</v>
      </c>
      <c r="AW360" s="13" t="s">
        <v>33</v>
      </c>
      <c r="AX360" s="13" t="s">
        <v>72</v>
      </c>
      <c r="AY360" s="237" t="s">
        <v>141</v>
      </c>
    </row>
    <row r="361" s="13" customFormat="1">
      <c r="A361" s="13"/>
      <c r="B361" s="226"/>
      <c r="C361" s="227"/>
      <c r="D361" s="228" t="s">
        <v>153</v>
      </c>
      <c r="E361" s="229" t="s">
        <v>19</v>
      </c>
      <c r="F361" s="230" t="s">
        <v>498</v>
      </c>
      <c r="G361" s="227"/>
      <c r="H361" s="231">
        <v>15.555</v>
      </c>
      <c r="I361" s="232"/>
      <c r="J361" s="227"/>
      <c r="K361" s="227"/>
      <c r="L361" s="233"/>
      <c r="M361" s="234"/>
      <c r="N361" s="235"/>
      <c r="O361" s="235"/>
      <c r="P361" s="235"/>
      <c r="Q361" s="235"/>
      <c r="R361" s="235"/>
      <c r="S361" s="235"/>
      <c r="T361" s="236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7" t="s">
        <v>153</v>
      </c>
      <c r="AU361" s="237" t="s">
        <v>82</v>
      </c>
      <c r="AV361" s="13" t="s">
        <v>82</v>
      </c>
      <c r="AW361" s="13" t="s">
        <v>33</v>
      </c>
      <c r="AX361" s="13" t="s">
        <v>72</v>
      </c>
      <c r="AY361" s="237" t="s">
        <v>141</v>
      </c>
    </row>
    <row r="362" s="13" customFormat="1">
      <c r="A362" s="13"/>
      <c r="B362" s="226"/>
      <c r="C362" s="227"/>
      <c r="D362" s="228" t="s">
        <v>153</v>
      </c>
      <c r="E362" s="229" t="s">
        <v>19</v>
      </c>
      <c r="F362" s="230" t="s">
        <v>499</v>
      </c>
      <c r="G362" s="227"/>
      <c r="H362" s="231">
        <v>8.4450000000000003</v>
      </c>
      <c r="I362" s="232"/>
      <c r="J362" s="227"/>
      <c r="K362" s="227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153</v>
      </c>
      <c r="AU362" s="237" t="s">
        <v>82</v>
      </c>
      <c r="AV362" s="13" t="s">
        <v>82</v>
      </c>
      <c r="AW362" s="13" t="s">
        <v>33</v>
      </c>
      <c r="AX362" s="13" t="s">
        <v>72</v>
      </c>
      <c r="AY362" s="237" t="s">
        <v>141</v>
      </c>
    </row>
    <row r="363" s="15" customFormat="1">
      <c r="A363" s="15"/>
      <c r="B363" s="248"/>
      <c r="C363" s="249"/>
      <c r="D363" s="228" t="s">
        <v>153</v>
      </c>
      <c r="E363" s="250" t="s">
        <v>19</v>
      </c>
      <c r="F363" s="251" t="s">
        <v>177</v>
      </c>
      <c r="G363" s="249"/>
      <c r="H363" s="252">
        <v>32.768999999999998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8" t="s">
        <v>153</v>
      </c>
      <c r="AU363" s="258" t="s">
        <v>82</v>
      </c>
      <c r="AV363" s="15" t="s">
        <v>149</v>
      </c>
      <c r="AW363" s="15" t="s">
        <v>33</v>
      </c>
      <c r="AX363" s="15" t="s">
        <v>80</v>
      </c>
      <c r="AY363" s="258" t="s">
        <v>141</v>
      </c>
    </row>
    <row r="364" s="2" customFormat="1" ht="37.8" customHeight="1">
      <c r="A364" s="41"/>
      <c r="B364" s="42"/>
      <c r="C364" s="208" t="s">
        <v>500</v>
      </c>
      <c r="D364" s="208" t="s">
        <v>144</v>
      </c>
      <c r="E364" s="209" t="s">
        <v>501</v>
      </c>
      <c r="F364" s="210" t="s">
        <v>502</v>
      </c>
      <c r="G364" s="211" t="s">
        <v>147</v>
      </c>
      <c r="H364" s="212">
        <v>18.245000000000001</v>
      </c>
      <c r="I364" s="213"/>
      <c r="J364" s="214">
        <f>ROUND(I364*H364,2)</f>
        <v>0</v>
      </c>
      <c r="K364" s="210" t="s">
        <v>148</v>
      </c>
      <c r="L364" s="47"/>
      <c r="M364" s="215" t="s">
        <v>19</v>
      </c>
      <c r="N364" s="216" t="s">
        <v>43</v>
      </c>
      <c r="O364" s="87"/>
      <c r="P364" s="217">
        <f>O364*H364</f>
        <v>0</v>
      </c>
      <c r="Q364" s="217">
        <v>0</v>
      </c>
      <c r="R364" s="217">
        <f>Q364*H364</f>
        <v>0</v>
      </c>
      <c r="S364" s="217">
        <v>0.062</v>
      </c>
      <c r="T364" s="218">
        <f>S364*H364</f>
        <v>1.1311900000000001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9" t="s">
        <v>149</v>
      </c>
      <c r="AT364" s="219" t="s">
        <v>144</v>
      </c>
      <c r="AU364" s="219" t="s">
        <v>82</v>
      </c>
      <c r="AY364" s="20" t="s">
        <v>141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80</v>
      </c>
      <c r="BK364" s="220">
        <f>ROUND(I364*H364,2)</f>
        <v>0</v>
      </c>
      <c r="BL364" s="20" t="s">
        <v>149</v>
      </c>
      <c r="BM364" s="219" t="s">
        <v>503</v>
      </c>
    </row>
    <row r="365" s="2" customFormat="1">
      <c r="A365" s="41"/>
      <c r="B365" s="42"/>
      <c r="C365" s="43"/>
      <c r="D365" s="221" t="s">
        <v>151</v>
      </c>
      <c r="E365" s="43"/>
      <c r="F365" s="222" t="s">
        <v>504</v>
      </c>
      <c r="G365" s="43"/>
      <c r="H365" s="43"/>
      <c r="I365" s="223"/>
      <c r="J365" s="43"/>
      <c r="K365" s="43"/>
      <c r="L365" s="47"/>
      <c r="M365" s="224"/>
      <c r="N365" s="225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151</v>
      </c>
      <c r="AU365" s="20" t="s">
        <v>82</v>
      </c>
    </row>
    <row r="366" s="13" customFormat="1">
      <c r="A366" s="13"/>
      <c r="B366" s="226"/>
      <c r="C366" s="227"/>
      <c r="D366" s="228" t="s">
        <v>153</v>
      </c>
      <c r="E366" s="229" t="s">
        <v>19</v>
      </c>
      <c r="F366" s="230" t="s">
        <v>505</v>
      </c>
      <c r="G366" s="227"/>
      <c r="H366" s="231">
        <v>18.245000000000001</v>
      </c>
      <c r="I366" s="232"/>
      <c r="J366" s="227"/>
      <c r="K366" s="227"/>
      <c r="L366" s="233"/>
      <c r="M366" s="234"/>
      <c r="N366" s="235"/>
      <c r="O366" s="235"/>
      <c r="P366" s="235"/>
      <c r="Q366" s="235"/>
      <c r="R366" s="235"/>
      <c r="S366" s="235"/>
      <c r="T366" s="236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7" t="s">
        <v>153</v>
      </c>
      <c r="AU366" s="237" t="s">
        <v>82</v>
      </c>
      <c r="AV366" s="13" t="s">
        <v>82</v>
      </c>
      <c r="AW366" s="13" t="s">
        <v>33</v>
      </c>
      <c r="AX366" s="13" t="s">
        <v>80</v>
      </c>
      <c r="AY366" s="237" t="s">
        <v>141</v>
      </c>
    </row>
    <row r="367" s="2" customFormat="1" ht="37.8" customHeight="1">
      <c r="A367" s="41"/>
      <c r="B367" s="42"/>
      <c r="C367" s="208" t="s">
        <v>506</v>
      </c>
      <c r="D367" s="208" t="s">
        <v>144</v>
      </c>
      <c r="E367" s="209" t="s">
        <v>507</v>
      </c>
      <c r="F367" s="210" t="s">
        <v>508</v>
      </c>
      <c r="G367" s="211" t="s">
        <v>147</v>
      </c>
      <c r="H367" s="212">
        <v>180.48599999999999</v>
      </c>
      <c r="I367" s="213"/>
      <c r="J367" s="214">
        <f>ROUND(I367*H367,2)</f>
        <v>0</v>
      </c>
      <c r="K367" s="210" t="s">
        <v>148</v>
      </c>
      <c r="L367" s="47"/>
      <c r="M367" s="215" t="s">
        <v>19</v>
      </c>
      <c r="N367" s="216" t="s">
        <v>43</v>
      </c>
      <c r="O367" s="87"/>
      <c r="P367" s="217">
        <f>O367*H367</f>
        <v>0</v>
      </c>
      <c r="Q367" s="217">
        <v>0</v>
      </c>
      <c r="R367" s="217">
        <f>Q367*H367</f>
        <v>0</v>
      </c>
      <c r="S367" s="217">
        <v>0.053999999999999999</v>
      </c>
      <c r="T367" s="218">
        <f>S367*H367</f>
        <v>9.746243999999999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149</v>
      </c>
      <c r="AT367" s="219" t="s">
        <v>144</v>
      </c>
      <c r="AU367" s="219" t="s">
        <v>82</v>
      </c>
      <c r="AY367" s="20" t="s">
        <v>141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80</v>
      </c>
      <c r="BK367" s="220">
        <f>ROUND(I367*H367,2)</f>
        <v>0</v>
      </c>
      <c r="BL367" s="20" t="s">
        <v>149</v>
      </c>
      <c r="BM367" s="219" t="s">
        <v>509</v>
      </c>
    </row>
    <row r="368" s="2" customFormat="1">
      <c r="A368" s="41"/>
      <c r="B368" s="42"/>
      <c r="C368" s="43"/>
      <c r="D368" s="221" t="s">
        <v>151</v>
      </c>
      <c r="E368" s="43"/>
      <c r="F368" s="222" t="s">
        <v>510</v>
      </c>
      <c r="G368" s="43"/>
      <c r="H368" s="43"/>
      <c r="I368" s="223"/>
      <c r="J368" s="43"/>
      <c r="K368" s="43"/>
      <c r="L368" s="47"/>
      <c r="M368" s="224"/>
      <c r="N368" s="225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151</v>
      </c>
      <c r="AU368" s="20" t="s">
        <v>82</v>
      </c>
    </row>
    <row r="369" s="13" customFormat="1">
      <c r="A369" s="13"/>
      <c r="B369" s="226"/>
      <c r="C369" s="227"/>
      <c r="D369" s="228" t="s">
        <v>153</v>
      </c>
      <c r="E369" s="229" t="s">
        <v>19</v>
      </c>
      <c r="F369" s="230" t="s">
        <v>511</v>
      </c>
      <c r="G369" s="227"/>
      <c r="H369" s="231">
        <v>121.52</v>
      </c>
      <c r="I369" s="232"/>
      <c r="J369" s="227"/>
      <c r="K369" s="227"/>
      <c r="L369" s="233"/>
      <c r="M369" s="234"/>
      <c r="N369" s="235"/>
      <c r="O369" s="235"/>
      <c r="P369" s="235"/>
      <c r="Q369" s="235"/>
      <c r="R369" s="235"/>
      <c r="S369" s="235"/>
      <c r="T369" s="23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7" t="s">
        <v>153</v>
      </c>
      <c r="AU369" s="237" t="s">
        <v>82</v>
      </c>
      <c r="AV369" s="13" t="s">
        <v>82</v>
      </c>
      <c r="AW369" s="13" t="s">
        <v>33</v>
      </c>
      <c r="AX369" s="13" t="s">
        <v>72</v>
      </c>
      <c r="AY369" s="237" t="s">
        <v>141</v>
      </c>
    </row>
    <row r="370" s="13" customFormat="1">
      <c r="A370" s="13"/>
      <c r="B370" s="226"/>
      <c r="C370" s="227"/>
      <c r="D370" s="228" t="s">
        <v>153</v>
      </c>
      <c r="E370" s="229" t="s">
        <v>19</v>
      </c>
      <c r="F370" s="230" t="s">
        <v>512</v>
      </c>
      <c r="G370" s="227"/>
      <c r="H370" s="231">
        <v>11.172000000000001</v>
      </c>
      <c r="I370" s="232"/>
      <c r="J370" s="227"/>
      <c r="K370" s="227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153</v>
      </c>
      <c r="AU370" s="237" t="s">
        <v>82</v>
      </c>
      <c r="AV370" s="13" t="s">
        <v>82</v>
      </c>
      <c r="AW370" s="13" t="s">
        <v>33</v>
      </c>
      <c r="AX370" s="13" t="s">
        <v>72</v>
      </c>
      <c r="AY370" s="237" t="s">
        <v>141</v>
      </c>
    </row>
    <row r="371" s="13" customFormat="1">
      <c r="A371" s="13"/>
      <c r="B371" s="226"/>
      <c r="C371" s="227"/>
      <c r="D371" s="228" t="s">
        <v>153</v>
      </c>
      <c r="E371" s="229" t="s">
        <v>19</v>
      </c>
      <c r="F371" s="230" t="s">
        <v>513</v>
      </c>
      <c r="G371" s="227"/>
      <c r="H371" s="231">
        <v>47.793999999999997</v>
      </c>
      <c r="I371" s="232"/>
      <c r="J371" s="227"/>
      <c r="K371" s="227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153</v>
      </c>
      <c r="AU371" s="237" t="s">
        <v>82</v>
      </c>
      <c r="AV371" s="13" t="s">
        <v>82</v>
      </c>
      <c r="AW371" s="13" t="s">
        <v>33</v>
      </c>
      <c r="AX371" s="13" t="s">
        <v>72</v>
      </c>
      <c r="AY371" s="237" t="s">
        <v>141</v>
      </c>
    </row>
    <row r="372" s="15" customFormat="1">
      <c r="A372" s="15"/>
      <c r="B372" s="248"/>
      <c r="C372" s="249"/>
      <c r="D372" s="228" t="s">
        <v>153</v>
      </c>
      <c r="E372" s="250" t="s">
        <v>19</v>
      </c>
      <c r="F372" s="251" t="s">
        <v>177</v>
      </c>
      <c r="G372" s="249"/>
      <c r="H372" s="252">
        <v>180.48599999999999</v>
      </c>
      <c r="I372" s="253"/>
      <c r="J372" s="249"/>
      <c r="K372" s="249"/>
      <c r="L372" s="254"/>
      <c r="M372" s="255"/>
      <c r="N372" s="256"/>
      <c r="O372" s="256"/>
      <c r="P372" s="256"/>
      <c r="Q372" s="256"/>
      <c r="R372" s="256"/>
      <c r="S372" s="256"/>
      <c r="T372" s="257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8" t="s">
        <v>153</v>
      </c>
      <c r="AU372" s="258" t="s">
        <v>82</v>
      </c>
      <c r="AV372" s="15" t="s">
        <v>149</v>
      </c>
      <c r="AW372" s="15" t="s">
        <v>33</v>
      </c>
      <c r="AX372" s="15" t="s">
        <v>80</v>
      </c>
      <c r="AY372" s="258" t="s">
        <v>141</v>
      </c>
    </row>
    <row r="373" s="2" customFormat="1" ht="44.25" customHeight="1">
      <c r="A373" s="41"/>
      <c r="B373" s="42"/>
      <c r="C373" s="208" t="s">
        <v>514</v>
      </c>
      <c r="D373" s="208" t="s">
        <v>144</v>
      </c>
      <c r="E373" s="209" t="s">
        <v>515</v>
      </c>
      <c r="F373" s="210" t="s">
        <v>516</v>
      </c>
      <c r="G373" s="211" t="s">
        <v>147</v>
      </c>
      <c r="H373" s="212">
        <v>150.023</v>
      </c>
      <c r="I373" s="213"/>
      <c r="J373" s="214">
        <f>ROUND(I373*H373,2)</f>
        <v>0</v>
      </c>
      <c r="K373" s="210" t="s">
        <v>148</v>
      </c>
      <c r="L373" s="47"/>
      <c r="M373" s="215" t="s">
        <v>19</v>
      </c>
      <c r="N373" s="216" t="s">
        <v>43</v>
      </c>
      <c r="O373" s="87"/>
      <c r="P373" s="217">
        <f>O373*H373</f>
        <v>0</v>
      </c>
      <c r="Q373" s="217">
        <v>0</v>
      </c>
      <c r="R373" s="217">
        <f>Q373*H373</f>
        <v>0</v>
      </c>
      <c r="S373" s="217">
        <v>0.047</v>
      </c>
      <c r="T373" s="218">
        <f>S373*H373</f>
        <v>7.0510809999999999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9" t="s">
        <v>149</v>
      </c>
      <c r="AT373" s="219" t="s">
        <v>144</v>
      </c>
      <c r="AU373" s="219" t="s">
        <v>82</v>
      </c>
      <c r="AY373" s="20" t="s">
        <v>141</v>
      </c>
      <c r="BE373" s="220">
        <f>IF(N373="základní",J373,0)</f>
        <v>0</v>
      </c>
      <c r="BF373" s="220">
        <f>IF(N373="snížená",J373,0)</f>
        <v>0</v>
      </c>
      <c r="BG373" s="220">
        <f>IF(N373="zákl. přenesená",J373,0)</f>
        <v>0</v>
      </c>
      <c r="BH373" s="220">
        <f>IF(N373="sníž. přenesená",J373,0)</f>
        <v>0</v>
      </c>
      <c r="BI373" s="220">
        <f>IF(N373="nulová",J373,0)</f>
        <v>0</v>
      </c>
      <c r="BJ373" s="20" t="s">
        <v>80</v>
      </c>
      <c r="BK373" s="220">
        <f>ROUND(I373*H373,2)</f>
        <v>0</v>
      </c>
      <c r="BL373" s="20" t="s">
        <v>149</v>
      </c>
      <c r="BM373" s="219" t="s">
        <v>517</v>
      </c>
    </row>
    <row r="374" s="2" customFormat="1">
      <c r="A374" s="41"/>
      <c r="B374" s="42"/>
      <c r="C374" s="43"/>
      <c r="D374" s="221" t="s">
        <v>151</v>
      </c>
      <c r="E374" s="43"/>
      <c r="F374" s="222" t="s">
        <v>518</v>
      </c>
      <c r="G374" s="43"/>
      <c r="H374" s="43"/>
      <c r="I374" s="223"/>
      <c r="J374" s="43"/>
      <c r="K374" s="43"/>
      <c r="L374" s="47"/>
      <c r="M374" s="224"/>
      <c r="N374" s="225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151</v>
      </c>
      <c r="AU374" s="20" t="s">
        <v>82</v>
      </c>
    </row>
    <row r="375" s="13" customFormat="1">
      <c r="A375" s="13"/>
      <c r="B375" s="226"/>
      <c r="C375" s="227"/>
      <c r="D375" s="228" t="s">
        <v>153</v>
      </c>
      <c r="E375" s="229" t="s">
        <v>19</v>
      </c>
      <c r="F375" s="230" t="s">
        <v>519</v>
      </c>
      <c r="G375" s="227"/>
      <c r="H375" s="231">
        <v>61.5</v>
      </c>
      <c r="I375" s="232"/>
      <c r="J375" s="227"/>
      <c r="K375" s="227"/>
      <c r="L375" s="233"/>
      <c r="M375" s="234"/>
      <c r="N375" s="235"/>
      <c r="O375" s="235"/>
      <c r="P375" s="235"/>
      <c r="Q375" s="235"/>
      <c r="R375" s="235"/>
      <c r="S375" s="235"/>
      <c r="T375" s="23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7" t="s">
        <v>153</v>
      </c>
      <c r="AU375" s="237" t="s">
        <v>82</v>
      </c>
      <c r="AV375" s="13" t="s">
        <v>82</v>
      </c>
      <c r="AW375" s="13" t="s">
        <v>33</v>
      </c>
      <c r="AX375" s="13" t="s">
        <v>72</v>
      </c>
      <c r="AY375" s="237" t="s">
        <v>141</v>
      </c>
    </row>
    <row r="376" s="13" customFormat="1">
      <c r="A376" s="13"/>
      <c r="B376" s="226"/>
      <c r="C376" s="227"/>
      <c r="D376" s="228" t="s">
        <v>153</v>
      </c>
      <c r="E376" s="229" t="s">
        <v>19</v>
      </c>
      <c r="F376" s="230" t="s">
        <v>520</v>
      </c>
      <c r="G376" s="227"/>
      <c r="H376" s="231">
        <v>8.0600000000000005</v>
      </c>
      <c r="I376" s="232"/>
      <c r="J376" s="227"/>
      <c r="K376" s="227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153</v>
      </c>
      <c r="AU376" s="237" t="s">
        <v>82</v>
      </c>
      <c r="AV376" s="13" t="s">
        <v>82</v>
      </c>
      <c r="AW376" s="13" t="s">
        <v>33</v>
      </c>
      <c r="AX376" s="13" t="s">
        <v>72</v>
      </c>
      <c r="AY376" s="237" t="s">
        <v>141</v>
      </c>
    </row>
    <row r="377" s="13" customFormat="1">
      <c r="A377" s="13"/>
      <c r="B377" s="226"/>
      <c r="C377" s="227"/>
      <c r="D377" s="228" t="s">
        <v>153</v>
      </c>
      <c r="E377" s="229" t="s">
        <v>19</v>
      </c>
      <c r="F377" s="230" t="s">
        <v>521</v>
      </c>
      <c r="G377" s="227"/>
      <c r="H377" s="231">
        <v>70.724999999999994</v>
      </c>
      <c r="I377" s="232"/>
      <c r="J377" s="227"/>
      <c r="K377" s="227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153</v>
      </c>
      <c r="AU377" s="237" t="s">
        <v>82</v>
      </c>
      <c r="AV377" s="13" t="s">
        <v>82</v>
      </c>
      <c r="AW377" s="13" t="s">
        <v>33</v>
      </c>
      <c r="AX377" s="13" t="s">
        <v>72</v>
      </c>
      <c r="AY377" s="237" t="s">
        <v>141</v>
      </c>
    </row>
    <row r="378" s="13" customFormat="1">
      <c r="A378" s="13"/>
      <c r="B378" s="226"/>
      <c r="C378" s="227"/>
      <c r="D378" s="228" t="s">
        <v>153</v>
      </c>
      <c r="E378" s="229" t="s">
        <v>19</v>
      </c>
      <c r="F378" s="230" t="s">
        <v>522</v>
      </c>
      <c r="G378" s="227"/>
      <c r="H378" s="231">
        <v>9.7379999999999995</v>
      </c>
      <c r="I378" s="232"/>
      <c r="J378" s="227"/>
      <c r="K378" s="227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153</v>
      </c>
      <c r="AU378" s="237" t="s">
        <v>82</v>
      </c>
      <c r="AV378" s="13" t="s">
        <v>82</v>
      </c>
      <c r="AW378" s="13" t="s">
        <v>33</v>
      </c>
      <c r="AX378" s="13" t="s">
        <v>72</v>
      </c>
      <c r="AY378" s="237" t="s">
        <v>141</v>
      </c>
    </row>
    <row r="379" s="15" customFormat="1">
      <c r="A379" s="15"/>
      <c r="B379" s="248"/>
      <c r="C379" s="249"/>
      <c r="D379" s="228" t="s">
        <v>153</v>
      </c>
      <c r="E379" s="250" t="s">
        <v>19</v>
      </c>
      <c r="F379" s="251" t="s">
        <v>177</v>
      </c>
      <c r="G379" s="249"/>
      <c r="H379" s="252">
        <v>150.023</v>
      </c>
      <c r="I379" s="253"/>
      <c r="J379" s="249"/>
      <c r="K379" s="249"/>
      <c r="L379" s="254"/>
      <c r="M379" s="255"/>
      <c r="N379" s="256"/>
      <c r="O379" s="256"/>
      <c r="P379" s="256"/>
      <c r="Q379" s="256"/>
      <c r="R379" s="256"/>
      <c r="S379" s="256"/>
      <c r="T379" s="257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58" t="s">
        <v>153</v>
      </c>
      <c r="AU379" s="258" t="s">
        <v>82</v>
      </c>
      <c r="AV379" s="15" t="s">
        <v>149</v>
      </c>
      <c r="AW379" s="15" t="s">
        <v>33</v>
      </c>
      <c r="AX379" s="15" t="s">
        <v>80</v>
      </c>
      <c r="AY379" s="258" t="s">
        <v>141</v>
      </c>
    </row>
    <row r="380" s="2" customFormat="1" ht="37.8" customHeight="1">
      <c r="A380" s="41"/>
      <c r="B380" s="42"/>
      <c r="C380" s="208" t="s">
        <v>523</v>
      </c>
      <c r="D380" s="208" t="s">
        <v>144</v>
      </c>
      <c r="E380" s="209" t="s">
        <v>524</v>
      </c>
      <c r="F380" s="210" t="s">
        <v>525</v>
      </c>
      <c r="G380" s="211" t="s">
        <v>147</v>
      </c>
      <c r="H380" s="212">
        <v>6.5499999999999998</v>
      </c>
      <c r="I380" s="213"/>
      <c r="J380" s="214">
        <f>ROUND(I380*H380,2)</f>
        <v>0</v>
      </c>
      <c r="K380" s="210" t="s">
        <v>148</v>
      </c>
      <c r="L380" s="47"/>
      <c r="M380" s="215" t="s">
        <v>19</v>
      </c>
      <c r="N380" s="216" t="s">
        <v>43</v>
      </c>
      <c r="O380" s="87"/>
      <c r="P380" s="217">
        <f>O380*H380</f>
        <v>0</v>
      </c>
      <c r="Q380" s="217">
        <v>0</v>
      </c>
      <c r="R380" s="217">
        <f>Q380*H380</f>
        <v>0</v>
      </c>
      <c r="S380" s="217">
        <v>0.063</v>
      </c>
      <c r="T380" s="218">
        <f>S380*H380</f>
        <v>0.41265000000000002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9" t="s">
        <v>149</v>
      </c>
      <c r="AT380" s="219" t="s">
        <v>144</v>
      </c>
      <c r="AU380" s="219" t="s">
        <v>82</v>
      </c>
      <c r="AY380" s="20" t="s">
        <v>141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20" t="s">
        <v>80</v>
      </c>
      <c r="BK380" s="220">
        <f>ROUND(I380*H380,2)</f>
        <v>0</v>
      </c>
      <c r="BL380" s="20" t="s">
        <v>149</v>
      </c>
      <c r="BM380" s="219" t="s">
        <v>526</v>
      </c>
    </row>
    <row r="381" s="2" customFormat="1">
      <c r="A381" s="41"/>
      <c r="B381" s="42"/>
      <c r="C381" s="43"/>
      <c r="D381" s="221" t="s">
        <v>151</v>
      </c>
      <c r="E381" s="43"/>
      <c r="F381" s="222" t="s">
        <v>527</v>
      </c>
      <c r="G381" s="43"/>
      <c r="H381" s="43"/>
      <c r="I381" s="223"/>
      <c r="J381" s="43"/>
      <c r="K381" s="43"/>
      <c r="L381" s="47"/>
      <c r="M381" s="224"/>
      <c r="N381" s="225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151</v>
      </c>
      <c r="AU381" s="20" t="s">
        <v>82</v>
      </c>
    </row>
    <row r="382" s="13" customFormat="1">
      <c r="A382" s="13"/>
      <c r="B382" s="226"/>
      <c r="C382" s="227"/>
      <c r="D382" s="228" t="s">
        <v>153</v>
      </c>
      <c r="E382" s="229" t="s">
        <v>19</v>
      </c>
      <c r="F382" s="230" t="s">
        <v>528</v>
      </c>
      <c r="G382" s="227"/>
      <c r="H382" s="231">
        <v>6.5499999999999998</v>
      </c>
      <c r="I382" s="232"/>
      <c r="J382" s="227"/>
      <c r="K382" s="227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153</v>
      </c>
      <c r="AU382" s="237" t="s">
        <v>82</v>
      </c>
      <c r="AV382" s="13" t="s">
        <v>82</v>
      </c>
      <c r="AW382" s="13" t="s">
        <v>33</v>
      </c>
      <c r="AX382" s="13" t="s">
        <v>80</v>
      </c>
      <c r="AY382" s="237" t="s">
        <v>141</v>
      </c>
    </row>
    <row r="383" s="2" customFormat="1" ht="37.8" customHeight="1">
      <c r="A383" s="41"/>
      <c r="B383" s="42"/>
      <c r="C383" s="208" t="s">
        <v>529</v>
      </c>
      <c r="D383" s="208" t="s">
        <v>144</v>
      </c>
      <c r="E383" s="209" t="s">
        <v>530</v>
      </c>
      <c r="F383" s="210" t="s">
        <v>531</v>
      </c>
      <c r="G383" s="211" t="s">
        <v>147</v>
      </c>
      <c r="H383" s="212">
        <v>5.0549999999999997</v>
      </c>
      <c r="I383" s="213"/>
      <c r="J383" s="214">
        <f>ROUND(I383*H383,2)</f>
        <v>0</v>
      </c>
      <c r="K383" s="210" t="s">
        <v>148</v>
      </c>
      <c r="L383" s="47"/>
      <c r="M383" s="215" t="s">
        <v>19</v>
      </c>
      <c r="N383" s="216" t="s">
        <v>43</v>
      </c>
      <c r="O383" s="87"/>
      <c r="P383" s="217">
        <f>O383*H383</f>
        <v>0</v>
      </c>
      <c r="Q383" s="217">
        <v>0</v>
      </c>
      <c r="R383" s="217">
        <f>Q383*H383</f>
        <v>0</v>
      </c>
      <c r="S383" s="217">
        <v>0.067000000000000004</v>
      </c>
      <c r="T383" s="218">
        <f>S383*H383</f>
        <v>0.33868500000000001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9" t="s">
        <v>149</v>
      </c>
      <c r="AT383" s="219" t="s">
        <v>144</v>
      </c>
      <c r="AU383" s="219" t="s">
        <v>82</v>
      </c>
      <c r="AY383" s="20" t="s">
        <v>141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20" t="s">
        <v>80</v>
      </c>
      <c r="BK383" s="220">
        <f>ROUND(I383*H383,2)</f>
        <v>0</v>
      </c>
      <c r="BL383" s="20" t="s">
        <v>149</v>
      </c>
      <c r="BM383" s="219" t="s">
        <v>532</v>
      </c>
    </row>
    <row r="384" s="2" customFormat="1">
      <c r="A384" s="41"/>
      <c r="B384" s="42"/>
      <c r="C384" s="43"/>
      <c r="D384" s="221" t="s">
        <v>151</v>
      </c>
      <c r="E384" s="43"/>
      <c r="F384" s="222" t="s">
        <v>533</v>
      </c>
      <c r="G384" s="43"/>
      <c r="H384" s="43"/>
      <c r="I384" s="223"/>
      <c r="J384" s="43"/>
      <c r="K384" s="43"/>
      <c r="L384" s="47"/>
      <c r="M384" s="224"/>
      <c r="N384" s="225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151</v>
      </c>
      <c r="AU384" s="20" t="s">
        <v>82</v>
      </c>
    </row>
    <row r="385" s="13" customFormat="1">
      <c r="A385" s="13"/>
      <c r="B385" s="226"/>
      <c r="C385" s="227"/>
      <c r="D385" s="228" t="s">
        <v>153</v>
      </c>
      <c r="E385" s="229" t="s">
        <v>19</v>
      </c>
      <c r="F385" s="230" t="s">
        <v>534</v>
      </c>
      <c r="G385" s="227"/>
      <c r="H385" s="231">
        <v>5.0549999999999997</v>
      </c>
      <c r="I385" s="232"/>
      <c r="J385" s="227"/>
      <c r="K385" s="227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153</v>
      </c>
      <c r="AU385" s="237" t="s">
        <v>82</v>
      </c>
      <c r="AV385" s="13" t="s">
        <v>82</v>
      </c>
      <c r="AW385" s="13" t="s">
        <v>33</v>
      </c>
      <c r="AX385" s="13" t="s">
        <v>80</v>
      </c>
      <c r="AY385" s="237" t="s">
        <v>141</v>
      </c>
    </row>
    <row r="386" s="2" customFormat="1" ht="33" customHeight="1">
      <c r="A386" s="41"/>
      <c r="B386" s="42"/>
      <c r="C386" s="208" t="s">
        <v>535</v>
      </c>
      <c r="D386" s="208" t="s">
        <v>144</v>
      </c>
      <c r="E386" s="209" t="s">
        <v>536</v>
      </c>
      <c r="F386" s="210" t="s">
        <v>537</v>
      </c>
      <c r="G386" s="211" t="s">
        <v>147</v>
      </c>
      <c r="H386" s="212">
        <v>11.76</v>
      </c>
      <c r="I386" s="213"/>
      <c r="J386" s="214">
        <f>ROUND(I386*H386,2)</f>
        <v>0</v>
      </c>
      <c r="K386" s="210" t="s">
        <v>148</v>
      </c>
      <c r="L386" s="47"/>
      <c r="M386" s="215" t="s">
        <v>19</v>
      </c>
      <c r="N386" s="216" t="s">
        <v>43</v>
      </c>
      <c r="O386" s="87"/>
      <c r="P386" s="217">
        <f>O386*H386</f>
        <v>0</v>
      </c>
      <c r="Q386" s="217">
        <v>0</v>
      </c>
      <c r="R386" s="217">
        <f>Q386*H386</f>
        <v>0</v>
      </c>
      <c r="S386" s="217">
        <v>0.058999999999999997</v>
      </c>
      <c r="T386" s="218">
        <f>S386*H386</f>
        <v>0.6938399999999999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19" t="s">
        <v>149</v>
      </c>
      <c r="AT386" s="219" t="s">
        <v>144</v>
      </c>
      <c r="AU386" s="219" t="s">
        <v>82</v>
      </c>
      <c r="AY386" s="20" t="s">
        <v>141</v>
      </c>
      <c r="BE386" s="220">
        <f>IF(N386="základní",J386,0)</f>
        <v>0</v>
      </c>
      <c r="BF386" s="220">
        <f>IF(N386="snížená",J386,0)</f>
        <v>0</v>
      </c>
      <c r="BG386" s="220">
        <f>IF(N386="zákl. přenesená",J386,0)</f>
        <v>0</v>
      </c>
      <c r="BH386" s="220">
        <f>IF(N386="sníž. přenesená",J386,0)</f>
        <v>0</v>
      </c>
      <c r="BI386" s="220">
        <f>IF(N386="nulová",J386,0)</f>
        <v>0</v>
      </c>
      <c r="BJ386" s="20" t="s">
        <v>80</v>
      </c>
      <c r="BK386" s="220">
        <f>ROUND(I386*H386,2)</f>
        <v>0</v>
      </c>
      <c r="BL386" s="20" t="s">
        <v>149</v>
      </c>
      <c r="BM386" s="219" t="s">
        <v>538</v>
      </c>
    </row>
    <row r="387" s="2" customFormat="1">
      <c r="A387" s="41"/>
      <c r="B387" s="42"/>
      <c r="C387" s="43"/>
      <c r="D387" s="221" t="s">
        <v>151</v>
      </c>
      <c r="E387" s="43"/>
      <c r="F387" s="222" t="s">
        <v>539</v>
      </c>
      <c r="G387" s="43"/>
      <c r="H387" s="43"/>
      <c r="I387" s="223"/>
      <c r="J387" s="43"/>
      <c r="K387" s="43"/>
      <c r="L387" s="47"/>
      <c r="M387" s="224"/>
      <c r="N387" s="225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151</v>
      </c>
      <c r="AU387" s="20" t="s">
        <v>82</v>
      </c>
    </row>
    <row r="388" s="13" customFormat="1">
      <c r="A388" s="13"/>
      <c r="B388" s="226"/>
      <c r="C388" s="227"/>
      <c r="D388" s="228" t="s">
        <v>153</v>
      </c>
      <c r="E388" s="229" t="s">
        <v>19</v>
      </c>
      <c r="F388" s="230" t="s">
        <v>540</v>
      </c>
      <c r="G388" s="227"/>
      <c r="H388" s="231">
        <v>11.76</v>
      </c>
      <c r="I388" s="232"/>
      <c r="J388" s="227"/>
      <c r="K388" s="227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153</v>
      </c>
      <c r="AU388" s="237" t="s">
        <v>82</v>
      </c>
      <c r="AV388" s="13" t="s">
        <v>82</v>
      </c>
      <c r="AW388" s="13" t="s">
        <v>33</v>
      </c>
      <c r="AX388" s="13" t="s">
        <v>80</v>
      </c>
      <c r="AY388" s="237" t="s">
        <v>141</v>
      </c>
    </row>
    <row r="389" s="2" customFormat="1" ht="33" customHeight="1">
      <c r="A389" s="41"/>
      <c r="B389" s="42"/>
      <c r="C389" s="208" t="s">
        <v>541</v>
      </c>
      <c r="D389" s="208" t="s">
        <v>144</v>
      </c>
      <c r="E389" s="209" t="s">
        <v>542</v>
      </c>
      <c r="F389" s="210" t="s">
        <v>543</v>
      </c>
      <c r="G389" s="211" t="s">
        <v>147</v>
      </c>
      <c r="H389" s="212">
        <v>3.0099999999999998</v>
      </c>
      <c r="I389" s="213"/>
      <c r="J389" s="214">
        <f>ROUND(I389*H389,2)</f>
        <v>0</v>
      </c>
      <c r="K389" s="210" t="s">
        <v>148</v>
      </c>
      <c r="L389" s="47"/>
      <c r="M389" s="215" t="s">
        <v>19</v>
      </c>
      <c r="N389" s="216" t="s">
        <v>43</v>
      </c>
      <c r="O389" s="87"/>
      <c r="P389" s="217">
        <f>O389*H389</f>
        <v>0</v>
      </c>
      <c r="Q389" s="217">
        <v>0</v>
      </c>
      <c r="R389" s="217">
        <f>Q389*H389</f>
        <v>0</v>
      </c>
      <c r="S389" s="217">
        <v>0.062</v>
      </c>
      <c r="T389" s="218">
        <f>S389*H389</f>
        <v>0.18661999999999998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9" t="s">
        <v>149</v>
      </c>
      <c r="AT389" s="219" t="s">
        <v>144</v>
      </c>
      <c r="AU389" s="219" t="s">
        <v>82</v>
      </c>
      <c r="AY389" s="20" t="s">
        <v>141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20" t="s">
        <v>80</v>
      </c>
      <c r="BK389" s="220">
        <f>ROUND(I389*H389,2)</f>
        <v>0</v>
      </c>
      <c r="BL389" s="20" t="s">
        <v>149</v>
      </c>
      <c r="BM389" s="219" t="s">
        <v>544</v>
      </c>
    </row>
    <row r="390" s="2" customFormat="1">
      <c r="A390" s="41"/>
      <c r="B390" s="42"/>
      <c r="C390" s="43"/>
      <c r="D390" s="221" t="s">
        <v>151</v>
      </c>
      <c r="E390" s="43"/>
      <c r="F390" s="222" t="s">
        <v>545</v>
      </c>
      <c r="G390" s="43"/>
      <c r="H390" s="43"/>
      <c r="I390" s="223"/>
      <c r="J390" s="43"/>
      <c r="K390" s="43"/>
      <c r="L390" s="47"/>
      <c r="M390" s="224"/>
      <c r="N390" s="225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151</v>
      </c>
      <c r="AU390" s="20" t="s">
        <v>82</v>
      </c>
    </row>
    <row r="391" s="13" customFormat="1">
      <c r="A391" s="13"/>
      <c r="B391" s="226"/>
      <c r="C391" s="227"/>
      <c r="D391" s="228" t="s">
        <v>153</v>
      </c>
      <c r="E391" s="229" t="s">
        <v>19</v>
      </c>
      <c r="F391" s="230" t="s">
        <v>546</v>
      </c>
      <c r="G391" s="227"/>
      <c r="H391" s="231">
        <v>3.0099999999999998</v>
      </c>
      <c r="I391" s="232"/>
      <c r="J391" s="227"/>
      <c r="K391" s="227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153</v>
      </c>
      <c r="AU391" s="237" t="s">
        <v>82</v>
      </c>
      <c r="AV391" s="13" t="s">
        <v>82</v>
      </c>
      <c r="AW391" s="13" t="s">
        <v>33</v>
      </c>
      <c r="AX391" s="13" t="s">
        <v>80</v>
      </c>
      <c r="AY391" s="237" t="s">
        <v>141</v>
      </c>
    </row>
    <row r="392" s="2" customFormat="1" ht="33" customHeight="1">
      <c r="A392" s="41"/>
      <c r="B392" s="42"/>
      <c r="C392" s="208" t="s">
        <v>547</v>
      </c>
      <c r="D392" s="208" t="s">
        <v>144</v>
      </c>
      <c r="E392" s="209" t="s">
        <v>548</v>
      </c>
      <c r="F392" s="210" t="s">
        <v>549</v>
      </c>
      <c r="G392" s="211" t="s">
        <v>387</v>
      </c>
      <c r="H392" s="212">
        <v>6</v>
      </c>
      <c r="I392" s="213"/>
      <c r="J392" s="214">
        <f>ROUND(I392*H392,2)</f>
        <v>0</v>
      </c>
      <c r="K392" s="210" t="s">
        <v>19</v>
      </c>
      <c r="L392" s="47"/>
      <c r="M392" s="215" t="s">
        <v>19</v>
      </c>
      <c r="N392" s="216" t="s">
        <v>43</v>
      </c>
      <c r="O392" s="87"/>
      <c r="P392" s="217">
        <f>O392*H392</f>
        <v>0</v>
      </c>
      <c r="Q392" s="217">
        <v>0</v>
      </c>
      <c r="R392" s="217">
        <f>Q392*H392</f>
        <v>0</v>
      </c>
      <c r="S392" s="217">
        <v>0</v>
      </c>
      <c r="T392" s="218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9" t="s">
        <v>149</v>
      </c>
      <c r="AT392" s="219" t="s">
        <v>144</v>
      </c>
      <c r="AU392" s="219" t="s">
        <v>82</v>
      </c>
      <c r="AY392" s="20" t="s">
        <v>141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0" t="s">
        <v>80</v>
      </c>
      <c r="BK392" s="220">
        <f>ROUND(I392*H392,2)</f>
        <v>0</v>
      </c>
      <c r="BL392" s="20" t="s">
        <v>149</v>
      </c>
      <c r="BM392" s="219" t="s">
        <v>550</v>
      </c>
    </row>
    <row r="393" s="2" customFormat="1" ht="37.8" customHeight="1">
      <c r="A393" s="41"/>
      <c r="B393" s="42"/>
      <c r="C393" s="208" t="s">
        <v>551</v>
      </c>
      <c r="D393" s="208" t="s">
        <v>144</v>
      </c>
      <c r="E393" s="209" t="s">
        <v>552</v>
      </c>
      <c r="F393" s="210" t="s">
        <v>553</v>
      </c>
      <c r="G393" s="211" t="s">
        <v>387</v>
      </c>
      <c r="H393" s="212">
        <v>2</v>
      </c>
      <c r="I393" s="213"/>
      <c r="J393" s="214">
        <f>ROUND(I393*H393,2)</f>
        <v>0</v>
      </c>
      <c r="K393" s="210" t="s">
        <v>19</v>
      </c>
      <c r="L393" s="47"/>
      <c r="M393" s="215" t="s">
        <v>19</v>
      </c>
      <c r="N393" s="216" t="s">
        <v>43</v>
      </c>
      <c r="O393" s="87"/>
      <c r="P393" s="217">
        <f>O393*H393</f>
        <v>0</v>
      </c>
      <c r="Q393" s="217">
        <v>0</v>
      </c>
      <c r="R393" s="217">
        <f>Q393*H393</f>
        <v>0</v>
      </c>
      <c r="S393" s="217">
        <v>0</v>
      </c>
      <c r="T393" s="218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9" t="s">
        <v>149</v>
      </c>
      <c r="AT393" s="219" t="s">
        <v>144</v>
      </c>
      <c r="AU393" s="219" t="s">
        <v>82</v>
      </c>
      <c r="AY393" s="20" t="s">
        <v>141</v>
      </c>
      <c r="BE393" s="220">
        <f>IF(N393="základní",J393,0)</f>
        <v>0</v>
      </c>
      <c r="BF393" s="220">
        <f>IF(N393="snížená",J393,0)</f>
        <v>0</v>
      </c>
      <c r="BG393" s="220">
        <f>IF(N393="zákl. přenesená",J393,0)</f>
        <v>0</v>
      </c>
      <c r="BH393" s="220">
        <f>IF(N393="sníž. přenesená",J393,0)</f>
        <v>0</v>
      </c>
      <c r="BI393" s="220">
        <f>IF(N393="nulová",J393,0)</f>
        <v>0</v>
      </c>
      <c r="BJ393" s="20" t="s">
        <v>80</v>
      </c>
      <c r="BK393" s="220">
        <f>ROUND(I393*H393,2)</f>
        <v>0</v>
      </c>
      <c r="BL393" s="20" t="s">
        <v>149</v>
      </c>
      <c r="BM393" s="219" t="s">
        <v>554</v>
      </c>
    </row>
    <row r="394" s="2" customFormat="1" ht="33" customHeight="1">
      <c r="A394" s="41"/>
      <c r="B394" s="42"/>
      <c r="C394" s="208" t="s">
        <v>555</v>
      </c>
      <c r="D394" s="208" t="s">
        <v>144</v>
      </c>
      <c r="E394" s="209" t="s">
        <v>556</v>
      </c>
      <c r="F394" s="210" t="s">
        <v>557</v>
      </c>
      <c r="G394" s="211" t="s">
        <v>387</v>
      </c>
      <c r="H394" s="212">
        <v>4</v>
      </c>
      <c r="I394" s="213"/>
      <c r="J394" s="214">
        <f>ROUND(I394*H394,2)</f>
        <v>0</v>
      </c>
      <c r="K394" s="210" t="s">
        <v>19</v>
      </c>
      <c r="L394" s="47"/>
      <c r="M394" s="215" t="s">
        <v>19</v>
      </c>
      <c r="N394" s="216" t="s">
        <v>43</v>
      </c>
      <c r="O394" s="87"/>
      <c r="P394" s="217">
        <f>O394*H394</f>
        <v>0</v>
      </c>
      <c r="Q394" s="217">
        <v>0</v>
      </c>
      <c r="R394" s="217">
        <f>Q394*H394</f>
        <v>0</v>
      </c>
      <c r="S394" s="217">
        <v>0.025000000000000001</v>
      </c>
      <c r="T394" s="218">
        <f>S394*H394</f>
        <v>0.10000000000000001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9" t="s">
        <v>149</v>
      </c>
      <c r="AT394" s="219" t="s">
        <v>144</v>
      </c>
      <c r="AU394" s="219" t="s">
        <v>82</v>
      </c>
      <c r="AY394" s="20" t="s">
        <v>141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20" t="s">
        <v>80</v>
      </c>
      <c r="BK394" s="220">
        <f>ROUND(I394*H394,2)</f>
        <v>0</v>
      </c>
      <c r="BL394" s="20" t="s">
        <v>149</v>
      </c>
      <c r="BM394" s="219" t="s">
        <v>558</v>
      </c>
    </row>
    <row r="395" s="2" customFormat="1" ht="24.15" customHeight="1">
      <c r="A395" s="41"/>
      <c r="B395" s="42"/>
      <c r="C395" s="208" t="s">
        <v>559</v>
      </c>
      <c r="D395" s="208" t="s">
        <v>144</v>
      </c>
      <c r="E395" s="209" t="s">
        <v>560</v>
      </c>
      <c r="F395" s="210" t="s">
        <v>561</v>
      </c>
      <c r="G395" s="211" t="s">
        <v>387</v>
      </c>
      <c r="H395" s="212">
        <v>1</v>
      </c>
      <c r="I395" s="213"/>
      <c r="J395" s="214">
        <f>ROUND(I395*H395,2)</f>
        <v>0</v>
      </c>
      <c r="K395" s="210" t="s">
        <v>19</v>
      </c>
      <c r="L395" s="47"/>
      <c r="M395" s="215" t="s">
        <v>19</v>
      </c>
      <c r="N395" s="216" t="s">
        <v>43</v>
      </c>
      <c r="O395" s="87"/>
      <c r="P395" s="217">
        <f>O395*H395</f>
        <v>0</v>
      </c>
      <c r="Q395" s="217">
        <v>0</v>
      </c>
      <c r="R395" s="217">
        <f>Q395*H395</f>
        <v>0</v>
      </c>
      <c r="S395" s="217">
        <v>0</v>
      </c>
      <c r="T395" s="218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9" t="s">
        <v>149</v>
      </c>
      <c r="AT395" s="219" t="s">
        <v>144</v>
      </c>
      <c r="AU395" s="219" t="s">
        <v>82</v>
      </c>
      <c r="AY395" s="20" t="s">
        <v>141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20" t="s">
        <v>80</v>
      </c>
      <c r="BK395" s="220">
        <f>ROUND(I395*H395,2)</f>
        <v>0</v>
      </c>
      <c r="BL395" s="20" t="s">
        <v>149</v>
      </c>
      <c r="BM395" s="219" t="s">
        <v>562</v>
      </c>
    </row>
    <row r="396" s="2" customFormat="1" ht="21.75" customHeight="1">
      <c r="A396" s="41"/>
      <c r="B396" s="42"/>
      <c r="C396" s="208" t="s">
        <v>563</v>
      </c>
      <c r="D396" s="208" t="s">
        <v>144</v>
      </c>
      <c r="E396" s="209" t="s">
        <v>564</v>
      </c>
      <c r="F396" s="210" t="s">
        <v>565</v>
      </c>
      <c r="G396" s="211" t="s">
        <v>387</v>
      </c>
      <c r="H396" s="212">
        <v>2</v>
      </c>
      <c r="I396" s="213"/>
      <c r="J396" s="214">
        <f>ROUND(I396*H396,2)</f>
        <v>0</v>
      </c>
      <c r="K396" s="210" t="s">
        <v>19</v>
      </c>
      <c r="L396" s="47"/>
      <c r="M396" s="215" t="s">
        <v>19</v>
      </c>
      <c r="N396" s="216" t="s">
        <v>43</v>
      </c>
      <c r="O396" s="87"/>
      <c r="P396" s="217">
        <f>O396*H396</f>
        <v>0</v>
      </c>
      <c r="Q396" s="217">
        <v>0</v>
      </c>
      <c r="R396" s="217">
        <f>Q396*H396</f>
        <v>0</v>
      </c>
      <c r="S396" s="217">
        <v>0</v>
      </c>
      <c r="T396" s="218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9" t="s">
        <v>149</v>
      </c>
      <c r="AT396" s="219" t="s">
        <v>144</v>
      </c>
      <c r="AU396" s="219" t="s">
        <v>82</v>
      </c>
      <c r="AY396" s="20" t="s">
        <v>141</v>
      </c>
      <c r="BE396" s="220">
        <f>IF(N396="základní",J396,0)</f>
        <v>0</v>
      </c>
      <c r="BF396" s="220">
        <f>IF(N396="snížená",J396,0)</f>
        <v>0</v>
      </c>
      <c r="BG396" s="220">
        <f>IF(N396="zákl. přenesená",J396,0)</f>
        <v>0</v>
      </c>
      <c r="BH396" s="220">
        <f>IF(N396="sníž. přenesená",J396,0)</f>
        <v>0</v>
      </c>
      <c r="BI396" s="220">
        <f>IF(N396="nulová",J396,0)</f>
        <v>0</v>
      </c>
      <c r="BJ396" s="20" t="s">
        <v>80</v>
      </c>
      <c r="BK396" s="220">
        <f>ROUND(I396*H396,2)</f>
        <v>0</v>
      </c>
      <c r="BL396" s="20" t="s">
        <v>149</v>
      </c>
      <c r="BM396" s="219" t="s">
        <v>566</v>
      </c>
    </row>
    <row r="397" s="2" customFormat="1" ht="16.5" customHeight="1">
      <c r="A397" s="41"/>
      <c r="B397" s="42"/>
      <c r="C397" s="208" t="s">
        <v>567</v>
      </c>
      <c r="D397" s="208" t="s">
        <v>144</v>
      </c>
      <c r="E397" s="209" t="s">
        <v>568</v>
      </c>
      <c r="F397" s="210" t="s">
        <v>569</v>
      </c>
      <c r="G397" s="211" t="s">
        <v>353</v>
      </c>
      <c r="H397" s="212">
        <v>1</v>
      </c>
      <c r="I397" s="213"/>
      <c r="J397" s="214">
        <f>ROUND(I397*H397,2)</f>
        <v>0</v>
      </c>
      <c r="K397" s="210" t="s">
        <v>19</v>
      </c>
      <c r="L397" s="47"/>
      <c r="M397" s="215" t="s">
        <v>19</v>
      </c>
      <c r="N397" s="216" t="s">
        <v>43</v>
      </c>
      <c r="O397" s="87"/>
      <c r="P397" s="217">
        <f>O397*H397</f>
        <v>0</v>
      </c>
      <c r="Q397" s="217">
        <v>0</v>
      </c>
      <c r="R397" s="217">
        <f>Q397*H397</f>
        <v>0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149</v>
      </c>
      <c r="AT397" s="219" t="s">
        <v>144</v>
      </c>
      <c r="AU397" s="219" t="s">
        <v>82</v>
      </c>
      <c r="AY397" s="20" t="s">
        <v>141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80</v>
      </c>
      <c r="BK397" s="220">
        <f>ROUND(I397*H397,2)</f>
        <v>0</v>
      </c>
      <c r="BL397" s="20" t="s">
        <v>149</v>
      </c>
      <c r="BM397" s="219" t="s">
        <v>570</v>
      </c>
    </row>
    <row r="398" s="2" customFormat="1" ht="16.5" customHeight="1">
      <c r="A398" s="41"/>
      <c r="B398" s="42"/>
      <c r="C398" s="208" t="s">
        <v>571</v>
      </c>
      <c r="D398" s="208" t="s">
        <v>144</v>
      </c>
      <c r="E398" s="209" t="s">
        <v>572</v>
      </c>
      <c r="F398" s="210" t="s">
        <v>573</v>
      </c>
      <c r="G398" s="211" t="s">
        <v>387</v>
      </c>
      <c r="H398" s="212">
        <v>1</v>
      </c>
      <c r="I398" s="213"/>
      <c r="J398" s="214">
        <f>ROUND(I398*H398,2)</f>
        <v>0</v>
      </c>
      <c r="K398" s="210" t="s">
        <v>19</v>
      </c>
      <c r="L398" s="47"/>
      <c r="M398" s="215" t="s">
        <v>19</v>
      </c>
      <c r="N398" s="216" t="s">
        <v>43</v>
      </c>
      <c r="O398" s="87"/>
      <c r="P398" s="217">
        <f>O398*H398</f>
        <v>0</v>
      </c>
      <c r="Q398" s="217">
        <v>0</v>
      </c>
      <c r="R398" s="217">
        <f>Q398*H398</f>
        <v>0</v>
      </c>
      <c r="S398" s="217">
        <v>0</v>
      </c>
      <c r="T398" s="218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9" t="s">
        <v>149</v>
      </c>
      <c r="AT398" s="219" t="s">
        <v>144</v>
      </c>
      <c r="AU398" s="219" t="s">
        <v>82</v>
      </c>
      <c r="AY398" s="20" t="s">
        <v>141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80</v>
      </c>
      <c r="BK398" s="220">
        <f>ROUND(I398*H398,2)</f>
        <v>0</v>
      </c>
      <c r="BL398" s="20" t="s">
        <v>149</v>
      </c>
      <c r="BM398" s="219" t="s">
        <v>574</v>
      </c>
    </row>
    <row r="399" s="2" customFormat="1" ht="24.15" customHeight="1">
      <c r="A399" s="41"/>
      <c r="B399" s="42"/>
      <c r="C399" s="208" t="s">
        <v>575</v>
      </c>
      <c r="D399" s="208" t="s">
        <v>144</v>
      </c>
      <c r="E399" s="209" t="s">
        <v>576</v>
      </c>
      <c r="F399" s="210" t="s">
        <v>577</v>
      </c>
      <c r="G399" s="211" t="s">
        <v>387</v>
      </c>
      <c r="H399" s="212">
        <v>1</v>
      </c>
      <c r="I399" s="213"/>
      <c r="J399" s="214">
        <f>ROUND(I399*H399,2)</f>
        <v>0</v>
      </c>
      <c r="K399" s="210" t="s">
        <v>19</v>
      </c>
      <c r="L399" s="47"/>
      <c r="M399" s="215" t="s">
        <v>19</v>
      </c>
      <c r="N399" s="216" t="s">
        <v>43</v>
      </c>
      <c r="O399" s="87"/>
      <c r="P399" s="217">
        <f>O399*H399</f>
        <v>0</v>
      </c>
      <c r="Q399" s="217">
        <v>0</v>
      </c>
      <c r="R399" s="217">
        <f>Q399*H399</f>
        <v>0</v>
      </c>
      <c r="S399" s="217">
        <v>0</v>
      </c>
      <c r="T399" s="218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19" t="s">
        <v>149</v>
      </c>
      <c r="AT399" s="219" t="s">
        <v>144</v>
      </c>
      <c r="AU399" s="219" t="s">
        <v>82</v>
      </c>
      <c r="AY399" s="20" t="s">
        <v>141</v>
      </c>
      <c r="BE399" s="220">
        <f>IF(N399="základní",J399,0)</f>
        <v>0</v>
      </c>
      <c r="BF399" s="220">
        <f>IF(N399="snížená",J399,0)</f>
        <v>0</v>
      </c>
      <c r="BG399" s="220">
        <f>IF(N399="zákl. přenesená",J399,0)</f>
        <v>0</v>
      </c>
      <c r="BH399" s="220">
        <f>IF(N399="sníž. přenesená",J399,0)</f>
        <v>0</v>
      </c>
      <c r="BI399" s="220">
        <f>IF(N399="nulová",J399,0)</f>
        <v>0</v>
      </c>
      <c r="BJ399" s="20" t="s">
        <v>80</v>
      </c>
      <c r="BK399" s="220">
        <f>ROUND(I399*H399,2)</f>
        <v>0</v>
      </c>
      <c r="BL399" s="20" t="s">
        <v>149</v>
      </c>
      <c r="BM399" s="219" t="s">
        <v>578</v>
      </c>
    </row>
    <row r="400" s="2" customFormat="1" ht="37.8" customHeight="1">
      <c r="A400" s="41"/>
      <c r="B400" s="42"/>
      <c r="C400" s="208" t="s">
        <v>579</v>
      </c>
      <c r="D400" s="208" t="s">
        <v>144</v>
      </c>
      <c r="E400" s="209" t="s">
        <v>580</v>
      </c>
      <c r="F400" s="210" t="s">
        <v>581</v>
      </c>
      <c r="G400" s="211" t="s">
        <v>353</v>
      </c>
      <c r="H400" s="212">
        <v>1</v>
      </c>
      <c r="I400" s="213"/>
      <c r="J400" s="214">
        <f>ROUND(I400*H400,2)</f>
        <v>0</v>
      </c>
      <c r="K400" s="210" t="s">
        <v>19</v>
      </c>
      <c r="L400" s="47"/>
      <c r="M400" s="215" t="s">
        <v>19</v>
      </c>
      <c r="N400" s="216" t="s">
        <v>43</v>
      </c>
      <c r="O400" s="87"/>
      <c r="P400" s="217">
        <f>O400*H400</f>
        <v>0</v>
      </c>
      <c r="Q400" s="217">
        <v>0</v>
      </c>
      <c r="R400" s="217">
        <f>Q400*H400</f>
        <v>0</v>
      </c>
      <c r="S400" s="217">
        <v>0</v>
      </c>
      <c r="T400" s="218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19" t="s">
        <v>149</v>
      </c>
      <c r="AT400" s="219" t="s">
        <v>144</v>
      </c>
      <c r="AU400" s="219" t="s">
        <v>82</v>
      </c>
      <c r="AY400" s="20" t="s">
        <v>141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20" t="s">
        <v>80</v>
      </c>
      <c r="BK400" s="220">
        <f>ROUND(I400*H400,2)</f>
        <v>0</v>
      </c>
      <c r="BL400" s="20" t="s">
        <v>149</v>
      </c>
      <c r="BM400" s="219" t="s">
        <v>582</v>
      </c>
    </row>
    <row r="401" s="2" customFormat="1" ht="37.8" customHeight="1">
      <c r="A401" s="41"/>
      <c r="B401" s="42"/>
      <c r="C401" s="208" t="s">
        <v>583</v>
      </c>
      <c r="D401" s="208" t="s">
        <v>144</v>
      </c>
      <c r="E401" s="209" t="s">
        <v>584</v>
      </c>
      <c r="F401" s="210" t="s">
        <v>585</v>
      </c>
      <c r="G401" s="211" t="s">
        <v>147</v>
      </c>
      <c r="H401" s="212">
        <v>10.331</v>
      </c>
      <c r="I401" s="213"/>
      <c r="J401" s="214">
        <f>ROUND(I401*H401,2)</f>
        <v>0</v>
      </c>
      <c r="K401" s="210" t="s">
        <v>19</v>
      </c>
      <c r="L401" s="47"/>
      <c r="M401" s="215" t="s">
        <v>19</v>
      </c>
      <c r="N401" s="216" t="s">
        <v>43</v>
      </c>
      <c r="O401" s="87"/>
      <c r="P401" s="217">
        <f>O401*H401</f>
        <v>0</v>
      </c>
      <c r="Q401" s="217">
        <v>0</v>
      </c>
      <c r="R401" s="217">
        <f>Q401*H401</f>
        <v>0</v>
      </c>
      <c r="S401" s="217">
        <v>0</v>
      </c>
      <c r="T401" s="218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9" t="s">
        <v>149</v>
      </c>
      <c r="AT401" s="219" t="s">
        <v>144</v>
      </c>
      <c r="AU401" s="219" t="s">
        <v>82</v>
      </c>
      <c r="AY401" s="20" t="s">
        <v>141</v>
      </c>
      <c r="BE401" s="220">
        <f>IF(N401="základní",J401,0)</f>
        <v>0</v>
      </c>
      <c r="BF401" s="220">
        <f>IF(N401="snížená",J401,0)</f>
        <v>0</v>
      </c>
      <c r="BG401" s="220">
        <f>IF(N401="zákl. přenesená",J401,0)</f>
        <v>0</v>
      </c>
      <c r="BH401" s="220">
        <f>IF(N401="sníž. přenesená",J401,0)</f>
        <v>0</v>
      </c>
      <c r="BI401" s="220">
        <f>IF(N401="nulová",J401,0)</f>
        <v>0</v>
      </c>
      <c r="BJ401" s="20" t="s">
        <v>80</v>
      </c>
      <c r="BK401" s="220">
        <f>ROUND(I401*H401,2)</f>
        <v>0</v>
      </c>
      <c r="BL401" s="20" t="s">
        <v>149</v>
      </c>
      <c r="BM401" s="219" t="s">
        <v>586</v>
      </c>
    </row>
    <row r="402" s="13" customFormat="1">
      <c r="A402" s="13"/>
      <c r="B402" s="226"/>
      <c r="C402" s="227"/>
      <c r="D402" s="228" t="s">
        <v>153</v>
      </c>
      <c r="E402" s="229" t="s">
        <v>19</v>
      </c>
      <c r="F402" s="230" t="s">
        <v>587</v>
      </c>
      <c r="G402" s="227"/>
      <c r="H402" s="231">
        <v>4.6500000000000004</v>
      </c>
      <c r="I402" s="232"/>
      <c r="J402" s="227"/>
      <c r="K402" s="227"/>
      <c r="L402" s="233"/>
      <c r="M402" s="234"/>
      <c r="N402" s="235"/>
      <c r="O402" s="235"/>
      <c r="P402" s="235"/>
      <c r="Q402" s="235"/>
      <c r="R402" s="235"/>
      <c r="S402" s="235"/>
      <c r="T402" s="23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7" t="s">
        <v>153</v>
      </c>
      <c r="AU402" s="237" t="s">
        <v>82</v>
      </c>
      <c r="AV402" s="13" t="s">
        <v>82</v>
      </c>
      <c r="AW402" s="13" t="s">
        <v>33</v>
      </c>
      <c r="AX402" s="13" t="s">
        <v>72</v>
      </c>
      <c r="AY402" s="237" t="s">
        <v>141</v>
      </c>
    </row>
    <row r="403" s="13" customFormat="1">
      <c r="A403" s="13"/>
      <c r="B403" s="226"/>
      <c r="C403" s="227"/>
      <c r="D403" s="228" t="s">
        <v>153</v>
      </c>
      <c r="E403" s="229" t="s">
        <v>19</v>
      </c>
      <c r="F403" s="230" t="s">
        <v>588</v>
      </c>
      <c r="G403" s="227"/>
      <c r="H403" s="231">
        <v>5.681</v>
      </c>
      <c r="I403" s="232"/>
      <c r="J403" s="227"/>
      <c r="K403" s="227"/>
      <c r="L403" s="233"/>
      <c r="M403" s="234"/>
      <c r="N403" s="235"/>
      <c r="O403" s="235"/>
      <c r="P403" s="235"/>
      <c r="Q403" s="235"/>
      <c r="R403" s="235"/>
      <c r="S403" s="235"/>
      <c r="T403" s="23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7" t="s">
        <v>153</v>
      </c>
      <c r="AU403" s="237" t="s">
        <v>82</v>
      </c>
      <c r="AV403" s="13" t="s">
        <v>82</v>
      </c>
      <c r="AW403" s="13" t="s">
        <v>33</v>
      </c>
      <c r="AX403" s="13" t="s">
        <v>72</v>
      </c>
      <c r="AY403" s="237" t="s">
        <v>141</v>
      </c>
    </row>
    <row r="404" s="15" customFormat="1">
      <c r="A404" s="15"/>
      <c r="B404" s="248"/>
      <c r="C404" s="249"/>
      <c r="D404" s="228" t="s">
        <v>153</v>
      </c>
      <c r="E404" s="250" t="s">
        <v>19</v>
      </c>
      <c r="F404" s="251" t="s">
        <v>177</v>
      </c>
      <c r="G404" s="249"/>
      <c r="H404" s="252">
        <v>10.331</v>
      </c>
      <c r="I404" s="253"/>
      <c r="J404" s="249"/>
      <c r="K404" s="249"/>
      <c r="L404" s="254"/>
      <c r="M404" s="255"/>
      <c r="N404" s="256"/>
      <c r="O404" s="256"/>
      <c r="P404" s="256"/>
      <c r="Q404" s="256"/>
      <c r="R404" s="256"/>
      <c r="S404" s="256"/>
      <c r="T404" s="257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8" t="s">
        <v>153</v>
      </c>
      <c r="AU404" s="258" t="s">
        <v>82</v>
      </c>
      <c r="AV404" s="15" t="s">
        <v>149</v>
      </c>
      <c r="AW404" s="15" t="s">
        <v>33</v>
      </c>
      <c r="AX404" s="15" t="s">
        <v>80</v>
      </c>
      <c r="AY404" s="258" t="s">
        <v>141</v>
      </c>
    </row>
    <row r="405" s="2" customFormat="1" ht="33" customHeight="1">
      <c r="A405" s="41"/>
      <c r="B405" s="42"/>
      <c r="C405" s="208" t="s">
        <v>589</v>
      </c>
      <c r="D405" s="208" t="s">
        <v>144</v>
      </c>
      <c r="E405" s="209" t="s">
        <v>590</v>
      </c>
      <c r="F405" s="210" t="s">
        <v>591</v>
      </c>
      <c r="G405" s="211" t="s">
        <v>387</v>
      </c>
      <c r="H405" s="212">
        <v>1</v>
      </c>
      <c r="I405" s="213"/>
      <c r="J405" s="214">
        <f>ROUND(I405*H405,2)</f>
        <v>0</v>
      </c>
      <c r="K405" s="210" t="s">
        <v>19</v>
      </c>
      <c r="L405" s="47"/>
      <c r="M405" s="215" t="s">
        <v>19</v>
      </c>
      <c r="N405" s="216" t="s">
        <v>43</v>
      </c>
      <c r="O405" s="87"/>
      <c r="P405" s="217">
        <f>O405*H405</f>
        <v>0</v>
      </c>
      <c r="Q405" s="217">
        <v>0</v>
      </c>
      <c r="R405" s="217">
        <f>Q405*H405</f>
        <v>0</v>
      </c>
      <c r="S405" s="217">
        <v>0</v>
      </c>
      <c r="T405" s="218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9" t="s">
        <v>149</v>
      </c>
      <c r="AT405" s="219" t="s">
        <v>144</v>
      </c>
      <c r="AU405" s="219" t="s">
        <v>82</v>
      </c>
      <c r="AY405" s="20" t="s">
        <v>141</v>
      </c>
      <c r="BE405" s="220">
        <f>IF(N405="základní",J405,0)</f>
        <v>0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20" t="s">
        <v>80</v>
      </c>
      <c r="BK405" s="220">
        <f>ROUND(I405*H405,2)</f>
        <v>0</v>
      </c>
      <c r="BL405" s="20" t="s">
        <v>149</v>
      </c>
      <c r="BM405" s="219" t="s">
        <v>592</v>
      </c>
    </row>
    <row r="406" s="2" customFormat="1" ht="24.15" customHeight="1">
      <c r="A406" s="41"/>
      <c r="B406" s="42"/>
      <c r="C406" s="208" t="s">
        <v>593</v>
      </c>
      <c r="D406" s="208" t="s">
        <v>144</v>
      </c>
      <c r="E406" s="209" t="s">
        <v>594</v>
      </c>
      <c r="F406" s="210" t="s">
        <v>595</v>
      </c>
      <c r="G406" s="211" t="s">
        <v>387</v>
      </c>
      <c r="H406" s="212">
        <v>4</v>
      </c>
      <c r="I406" s="213"/>
      <c r="J406" s="214">
        <f>ROUND(I406*H406,2)</f>
        <v>0</v>
      </c>
      <c r="K406" s="210" t="s">
        <v>19</v>
      </c>
      <c r="L406" s="47"/>
      <c r="M406" s="215" t="s">
        <v>19</v>
      </c>
      <c r="N406" s="216" t="s">
        <v>43</v>
      </c>
      <c r="O406" s="87"/>
      <c r="P406" s="217">
        <f>O406*H406</f>
        <v>0</v>
      </c>
      <c r="Q406" s="217">
        <v>0</v>
      </c>
      <c r="R406" s="217">
        <f>Q406*H406</f>
        <v>0</v>
      </c>
      <c r="S406" s="217">
        <v>0</v>
      </c>
      <c r="T406" s="218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9" t="s">
        <v>149</v>
      </c>
      <c r="AT406" s="219" t="s">
        <v>144</v>
      </c>
      <c r="AU406" s="219" t="s">
        <v>82</v>
      </c>
      <c r="AY406" s="20" t="s">
        <v>141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80</v>
      </c>
      <c r="BK406" s="220">
        <f>ROUND(I406*H406,2)</f>
        <v>0</v>
      </c>
      <c r="BL406" s="20" t="s">
        <v>149</v>
      </c>
      <c r="BM406" s="219" t="s">
        <v>596</v>
      </c>
    </row>
    <row r="407" s="2" customFormat="1" ht="24.15" customHeight="1">
      <c r="A407" s="41"/>
      <c r="B407" s="42"/>
      <c r="C407" s="208" t="s">
        <v>597</v>
      </c>
      <c r="D407" s="208" t="s">
        <v>144</v>
      </c>
      <c r="E407" s="209" t="s">
        <v>598</v>
      </c>
      <c r="F407" s="210" t="s">
        <v>599</v>
      </c>
      <c r="G407" s="211" t="s">
        <v>600</v>
      </c>
      <c r="H407" s="212">
        <v>70</v>
      </c>
      <c r="I407" s="213"/>
      <c r="J407" s="214">
        <f>ROUND(I407*H407,2)</f>
        <v>0</v>
      </c>
      <c r="K407" s="210" t="s">
        <v>19</v>
      </c>
      <c r="L407" s="47"/>
      <c r="M407" s="215" t="s">
        <v>19</v>
      </c>
      <c r="N407" s="216" t="s">
        <v>43</v>
      </c>
      <c r="O407" s="87"/>
      <c r="P407" s="217">
        <f>O407*H407</f>
        <v>0</v>
      </c>
      <c r="Q407" s="217">
        <v>0</v>
      </c>
      <c r="R407" s="217">
        <f>Q407*H407</f>
        <v>0</v>
      </c>
      <c r="S407" s="217">
        <v>0</v>
      </c>
      <c r="T407" s="218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19" t="s">
        <v>149</v>
      </c>
      <c r="AT407" s="219" t="s">
        <v>144</v>
      </c>
      <c r="AU407" s="219" t="s">
        <v>82</v>
      </c>
      <c r="AY407" s="20" t="s">
        <v>141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20" t="s">
        <v>80</v>
      </c>
      <c r="BK407" s="220">
        <f>ROUND(I407*H407,2)</f>
        <v>0</v>
      </c>
      <c r="BL407" s="20" t="s">
        <v>149</v>
      </c>
      <c r="BM407" s="219" t="s">
        <v>601</v>
      </c>
    </row>
    <row r="408" s="2" customFormat="1" ht="44.25" customHeight="1">
      <c r="A408" s="41"/>
      <c r="B408" s="42"/>
      <c r="C408" s="208" t="s">
        <v>602</v>
      </c>
      <c r="D408" s="208" t="s">
        <v>144</v>
      </c>
      <c r="E408" s="209" t="s">
        <v>603</v>
      </c>
      <c r="F408" s="210" t="s">
        <v>604</v>
      </c>
      <c r="G408" s="211" t="s">
        <v>353</v>
      </c>
      <c r="H408" s="212">
        <v>1</v>
      </c>
      <c r="I408" s="213"/>
      <c r="J408" s="214">
        <f>ROUND(I408*H408,2)</f>
        <v>0</v>
      </c>
      <c r="K408" s="210" t="s">
        <v>19</v>
      </c>
      <c r="L408" s="47"/>
      <c r="M408" s="215" t="s">
        <v>19</v>
      </c>
      <c r="N408" s="216" t="s">
        <v>43</v>
      </c>
      <c r="O408" s="87"/>
      <c r="P408" s="217">
        <f>O408*H408</f>
        <v>0</v>
      </c>
      <c r="Q408" s="217">
        <v>0.00011</v>
      </c>
      <c r="R408" s="217">
        <f>Q408*H408</f>
        <v>0.00011</v>
      </c>
      <c r="S408" s="217">
        <v>6.0000000000000002E-05</v>
      </c>
      <c r="T408" s="218">
        <f>S408*H408</f>
        <v>6.0000000000000002E-05</v>
      </c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R408" s="219" t="s">
        <v>149</v>
      </c>
      <c r="AT408" s="219" t="s">
        <v>144</v>
      </c>
      <c r="AU408" s="219" t="s">
        <v>82</v>
      </c>
      <c r="AY408" s="20" t="s">
        <v>141</v>
      </c>
      <c r="BE408" s="220">
        <f>IF(N408="základní",J408,0)</f>
        <v>0</v>
      </c>
      <c r="BF408" s="220">
        <f>IF(N408="snížená",J408,0)</f>
        <v>0</v>
      </c>
      <c r="BG408" s="220">
        <f>IF(N408="zákl. přenesená",J408,0)</f>
        <v>0</v>
      </c>
      <c r="BH408" s="220">
        <f>IF(N408="sníž. přenesená",J408,0)</f>
        <v>0</v>
      </c>
      <c r="BI408" s="220">
        <f>IF(N408="nulová",J408,0)</f>
        <v>0</v>
      </c>
      <c r="BJ408" s="20" t="s">
        <v>80</v>
      </c>
      <c r="BK408" s="220">
        <f>ROUND(I408*H408,2)</f>
        <v>0</v>
      </c>
      <c r="BL408" s="20" t="s">
        <v>149</v>
      </c>
      <c r="BM408" s="219" t="s">
        <v>605</v>
      </c>
    </row>
    <row r="409" s="2" customFormat="1" ht="16.5" customHeight="1">
      <c r="A409" s="41"/>
      <c r="B409" s="42"/>
      <c r="C409" s="208" t="s">
        <v>606</v>
      </c>
      <c r="D409" s="208" t="s">
        <v>144</v>
      </c>
      <c r="E409" s="209" t="s">
        <v>607</v>
      </c>
      <c r="F409" s="210" t="s">
        <v>608</v>
      </c>
      <c r="G409" s="211" t="s">
        <v>353</v>
      </c>
      <c r="H409" s="212">
        <v>1</v>
      </c>
      <c r="I409" s="213"/>
      <c r="J409" s="214">
        <f>ROUND(I409*H409,2)</f>
        <v>0</v>
      </c>
      <c r="K409" s="210" t="s">
        <v>19</v>
      </c>
      <c r="L409" s="47"/>
      <c r="M409" s="215" t="s">
        <v>19</v>
      </c>
      <c r="N409" s="216" t="s">
        <v>43</v>
      </c>
      <c r="O409" s="87"/>
      <c r="P409" s="217">
        <f>O409*H409</f>
        <v>0</v>
      </c>
      <c r="Q409" s="217">
        <v>0</v>
      </c>
      <c r="R409" s="217">
        <f>Q409*H409</f>
        <v>0</v>
      </c>
      <c r="S409" s="217">
        <v>0</v>
      </c>
      <c r="T409" s="218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9" t="s">
        <v>149</v>
      </c>
      <c r="AT409" s="219" t="s">
        <v>144</v>
      </c>
      <c r="AU409" s="219" t="s">
        <v>82</v>
      </c>
      <c r="AY409" s="20" t="s">
        <v>141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20" t="s">
        <v>80</v>
      </c>
      <c r="BK409" s="220">
        <f>ROUND(I409*H409,2)</f>
        <v>0</v>
      </c>
      <c r="BL409" s="20" t="s">
        <v>149</v>
      </c>
      <c r="BM409" s="219" t="s">
        <v>609</v>
      </c>
    </row>
    <row r="410" s="2" customFormat="1" ht="24.15" customHeight="1">
      <c r="A410" s="41"/>
      <c r="B410" s="42"/>
      <c r="C410" s="208" t="s">
        <v>610</v>
      </c>
      <c r="D410" s="208" t="s">
        <v>144</v>
      </c>
      <c r="E410" s="209" t="s">
        <v>611</v>
      </c>
      <c r="F410" s="210" t="s">
        <v>612</v>
      </c>
      <c r="G410" s="211" t="s">
        <v>353</v>
      </c>
      <c r="H410" s="212">
        <v>1</v>
      </c>
      <c r="I410" s="213"/>
      <c r="J410" s="214">
        <f>ROUND(I410*H410,2)</f>
        <v>0</v>
      </c>
      <c r="K410" s="210" t="s">
        <v>19</v>
      </c>
      <c r="L410" s="47"/>
      <c r="M410" s="215" t="s">
        <v>19</v>
      </c>
      <c r="N410" s="216" t="s">
        <v>43</v>
      </c>
      <c r="O410" s="87"/>
      <c r="P410" s="217">
        <f>O410*H410</f>
        <v>0</v>
      </c>
      <c r="Q410" s="217">
        <v>0</v>
      </c>
      <c r="R410" s="217">
        <f>Q410*H410</f>
        <v>0</v>
      </c>
      <c r="S410" s="217">
        <v>0</v>
      </c>
      <c r="T410" s="218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19" t="s">
        <v>149</v>
      </c>
      <c r="AT410" s="219" t="s">
        <v>144</v>
      </c>
      <c r="AU410" s="219" t="s">
        <v>82</v>
      </c>
      <c r="AY410" s="20" t="s">
        <v>141</v>
      </c>
      <c r="BE410" s="220">
        <f>IF(N410="základní",J410,0)</f>
        <v>0</v>
      </c>
      <c r="BF410" s="220">
        <f>IF(N410="snížená",J410,0)</f>
        <v>0</v>
      </c>
      <c r="BG410" s="220">
        <f>IF(N410="zákl. přenesená",J410,0)</f>
        <v>0</v>
      </c>
      <c r="BH410" s="220">
        <f>IF(N410="sníž. přenesená",J410,0)</f>
        <v>0</v>
      </c>
      <c r="BI410" s="220">
        <f>IF(N410="nulová",J410,0)</f>
        <v>0</v>
      </c>
      <c r="BJ410" s="20" t="s">
        <v>80</v>
      </c>
      <c r="BK410" s="220">
        <f>ROUND(I410*H410,2)</f>
        <v>0</v>
      </c>
      <c r="BL410" s="20" t="s">
        <v>149</v>
      </c>
      <c r="BM410" s="219" t="s">
        <v>613</v>
      </c>
    </row>
    <row r="411" s="12" customFormat="1" ht="22.8" customHeight="1">
      <c r="A411" s="12"/>
      <c r="B411" s="192"/>
      <c r="C411" s="193"/>
      <c r="D411" s="194" t="s">
        <v>71</v>
      </c>
      <c r="E411" s="206" t="s">
        <v>614</v>
      </c>
      <c r="F411" s="206" t="s">
        <v>615</v>
      </c>
      <c r="G411" s="193"/>
      <c r="H411" s="193"/>
      <c r="I411" s="196"/>
      <c r="J411" s="207">
        <f>BK411</f>
        <v>0</v>
      </c>
      <c r="K411" s="193"/>
      <c r="L411" s="198"/>
      <c r="M411" s="199"/>
      <c r="N411" s="200"/>
      <c r="O411" s="200"/>
      <c r="P411" s="201">
        <f>SUM(P412:P433)</f>
        <v>0</v>
      </c>
      <c r="Q411" s="200"/>
      <c r="R411" s="201">
        <f>SUM(R412:R433)</f>
        <v>0</v>
      </c>
      <c r="S411" s="200"/>
      <c r="T411" s="202">
        <f>SUM(T412:T433)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03" t="s">
        <v>80</v>
      </c>
      <c r="AT411" s="204" t="s">
        <v>71</v>
      </c>
      <c r="AU411" s="204" t="s">
        <v>80</v>
      </c>
      <c r="AY411" s="203" t="s">
        <v>141</v>
      </c>
      <c r="BK411" s="205">
        <f>SUM(BK412:BK433)</f>
        <v>0</v>
      </c>
    </row>
    <row r="412" s="2" customFormat="1" ht="37.8" customHeight="1">
      <c r="A412" s="41"/>
      <c r="B412" s="42"/>
      <c r="C412" s="208" t="s">
        <v>616</v>
      </c>
      <c r="D412" s="208" t="s">
        <v>144</v>
      </c>
      <c r="E412" s="209" t="s">
        <v>617</v>
      </c>
      <c r="F412" s="210" t="s">
        <v>618</v>
      </c>
      <c r="G412" s="211" t="s">
        <v>619</v>
      </c>
      <c r="H412" s="212">
        <v>26.177</v>
      </c>
      <c r="I412" s="213"/>
      <c r="J412" s="214">
        <f>ROUND(I412*H412,2)</f>
        <v>0</v>
      </c>
      <c r="K412" s="210" t="s">
        <v>148</v>
      </c>
      <c r="L412" s="47"/>
      <c r="M412" s="215" t="s">
        <v>19</v>
      </c>
      <c r="N412" s="216" t="s">
        <v>43</v>
      </c>
      <c r="O412" s="87"/>
      <c r="P412" s="217">
        <f>O412*H412</f>
        <v>0</v>
      </c>
      <c r="Q412" s="217">
        <v>0</v>
      </c>
      <c r="R412" s="217">
        <f>Q412*H412</f>
        <v>0</v>
      </c>
      <c r="S412" s="217">
        <v>0</v>
      </c>
      <c r="T412" s="218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19" t="s">
        <v>149</v>
      </c>
      <c r="AT412" s="219" t="s">
        <v>144</v>
      </c>
      <c r="AU412" s="219" t="s">
        <v>82</v>
      </c>
      <c r="AY412" s="20" t="s">
        <v>141</v>
      </c>
      <c r="BE412" s="220">
        <f>IF(N412="základní",J412,0)</f>
        <v>0</v>
      </c>
      <c r="BF412" s="220">
        <f>IF(N412="snížená",J412,0)</f>
        <v>0</v>
      </c>
      <c r="BG412" s="220">
        <f>IF(N412="zákl. přenesená",J412,0)</f>
        <v>0</v>
      </c>
      <c r="BH412" s="220">
        <f>IF(N412="sníž. přenesená",J412,0)</f>
        <v>0</v>
      </c>
      <c r="BI412" s="220">
        <f>IF(N412="nulová",J412,0)</f>
        <v>0</v>
      </c>
      <c r="BJ412" s="20" t="s">
        <v>80</v>
      </c>
      <c r="BK412" s="220">
        <f>ROUND(I412*H412,2)</f>
        <v>0</v>
      </c>
      <c r="BL412" s="20" t="s">
        <v>149</v>
      </c>
      <c r="BM412" s="219" t="s">
        <v>620</v>
      </c>
    </row>
    <row r="413" s="2" customFormat="1">
      <c r="A413" s="41"/>
      <c r="B413" s="42"/>
      <c r="C413" s="43"/>
      <c r="D413" s="221" t="s">
        <v>151</v>
      </c>
      <c r="E413" s="43"/>
      <c r="F413" s="222" t="s">
        <v>621</v>
      </c>
      <c r="G413" s="43"/>
      <c r="H413" s="43"/>
      <c r="I413" s="223"/>
      <c r="J413" s="43"/>
      <c r="K413" s="43"/>
      <c r="L413" s="47"/>
      <c r="M413" s="224"/>
      <c r="N413" s="225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151</v>
      </c>
      <c r="AU413" s="20" t="s">
        <v>82</v>
      </c>
    </row>
    <row r="414" s="2" customFormat="1" ht="24.15" customHeight="1">
      <c r="A414" s="41"/>
      <c r="B414" s="42"/>
      <c r="C414" s="208" t="s">
        <v>622</v>
      </c>
      <c r="D414" s="208" t="s">
        <v>144</v>
      </c>
      <c r="E414" s="209" t="s">
        <v>623</v>
      </c>
      <c r="F414" s="210" t="s">
        <v>624</v>
      </c>
      <c r="G414" s="211" t="s">
        <v>196</v>
      </c>
      <c r="H414" s="212">
        <v>10</v>
      </c>
      <c r="I414" s="213"/>
      <c r="J414" s="214">
        <f>ROUND(I414*H414,2)</f>
        <v>0</v>
      </c>
      <c r="K414" s="210" t="s">
        <v>148</v>
      </c>
      <c r="L414" s="47"/>
      <c r="M414" s="215" t="s">
        <v>19</v>
      </c>
      <c r="N414" s="216" t="s">
        <v>43</v>
      </c>
      <c r="O414" s="87"/>
      <c r="P414" s="217">
        <f>O414*H414</f>
        <v>0</v>
      </c>
      <c r="Q414" s="217">
        <v>0</v>
      </c>
      <c r="R414" s="217">
        <f>Q414*H414</f>
        <v>0</v>
      </c>
      <c r="S414" s="217">
        <v>0</v>
      </c>
      <c r="T414" s="218">
        <f>S414*H414</f>
        <v>0</v>
      </c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R414" s="219" t="s">
        <v>149</v>
      </c>
      <c r="AT414" s="219" t="s">
        <v>144</v>
      </c>
      <c r="AU414" s="219" t="s">
        <v>82</v>
      </c>
      <c r="AY414" s="20" t="s">
        <v>141</v>
      </c>
      <c r="BE414" s="220">
        <f>IF(N414="základní",J414,0)</f>
        <v>0</v>
      </c>
      <c r="BF414" s="220">
        <f>IF(N414="snížená",J414,0)</f>
        <v>0</v>
      </c>
      <c r="BG414" s="220">
        <f>IF(N414="zákl. přenesená",J414,0)</f>
        <v>0</v>
      </c>
      <c r="BH414" s="220">
        <f>IF(N414="sníž. přenesená",J414,0)</f>
        <v>0</v>
      </c>
      <c r="BI414" s="220">
        <f>IF(N414="nulová",J414,0)</f>
        <v>0</v>
      </c>
      <c r="BJ414" s="20" t="s">
        <v>80</v>
      </c>
      <c r="BK414" s="220">
        <f>ROUND(I414*H414,2)</f>
        <v>0</v>
      </c>
      <c r="BL414" s="20" t="s">
        <v>149</v>
      </c>
      <c r="BM414" s="219" t="s">
        <v>625</v>
      </c>
    </row>
    <row r="415" s="2" customFormat="1">
      <c r="A415" s="41"/>
      <c r="B415" s="42"/>
      <c r="C415" s="43"/>
      <c r="D415" s="221" t="s">
        <v>151</v>
      </c>
      <c r="E415" s="43"/>
      <c r="F415" s="222" t="s">
        <v>626</v>
      </c>
      <c r="G415" s="43"/>
      <c r="H415" s="43"/>
      <c r="I415" s="223"/>
      <c r="J415" s="43"/>
      <c r="K415" s="43"/>
      <c r="L415" s="47"/>
      <c r="M415" s="224"/>
      <c r="N415" s="225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151</v>
      </c>
      <c r="AU415" s="20" t="s">
        <v>82</v>
      </c>
    </row>
    <row r="416" s="2" customFormat="1" ht="37.8" customHeight="1">
      <c r="A416" s="41"/>
      <c r="B416" s="42"/>
      <c r="C416" s="208" t="s">
        <v>627</v>
      </c>
      <c r="D416" s="208" t="s">
        <v>144</v>
      </c>
      <c r="E416" s="209" t="s">
        <v>628</v>
      </c>
      <c r="F416" s="210" t="s">
        <v>629</v>
      </c>
      <c r="G416" s="211" t="s">
        <v>196</v>
      </c>
      <c r="H416" s="212">
        <v>150</v>
      </c>
      <c r="I416" s="213"/>
      <c r="J416" s="214">
        <f>ROUND(I416*H416,2)</f>
        <v>0</v>
      </c>
      <c r="K416" s="210" t="s">
        <v>148</v>
      </c>
      <c r="L416" s="47"/>
      <c r="M416" s="215" t="s">
        <v>19</v>
      </c>
      <c r="N416" s="216" t="s">
        <v>43</v>
      </c>
      <c r="O416" s="87"/>
      <c r="P416" s="217">
        <f>O416*H416</f>
        <v>0</v>
      </c>
      <c r="Q416" s="217">
        <v>0</v>
      </c>
      <c r="R416" s="217">
        <f>Q416*H416</f>
        <v>0</v>
      </c>
      <c r="S416" s="217">
        <v>0</v>
      </c>
      <c r="T416" s="218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9" t="s">
        <v>149</v>
      </c>
      <c r="AT416" s="219" t="s">
        <v>144</v>
      </c>
      <c r="AU416" s="219" t="s">
        <v>82</v>
      </c>
      <c r="AY416" s="20" t="s">
        <v>141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0" t="s">
        <v>80</v>
      </c>
      <c r="BK416" s="220">
        <f>ROUND(I416*H416,2)</f>
        <v>0</v>
      </c>
      <c r="BL416" s="20" t="s">
        <v>149</v>
      </c>
      <c r="BM416" s="219" t="s">
        <v>630</v>
      </c>
    </row>
    <row r="417" s="2" customFormat="1">
      <c r="A417" s="41"/>
      <c r="B417" s="42"/>
      <c r="C417" s="43"/>
      <c r="D417" s="221" t="s">
        <v>151</v>
      </c>
      <c r="E417" s="43"/>
      <c r="F417" s="222" t="s">
        <v>631</v>
      </c>
      <c r="G417" s="43"/>
      <c r="H417" s="43"/>
      <c r="I417" s="223"/>
      <c r="J417" s="43"/>
      <c r="K417" s="43"/>
      <c r="L417" s="47"/>
      <c r="M417" s="224"/>
      <c r="N417" s="225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151</v>
      </c>
      <c r="AU417" s="20" t="s">
        <v>82</v>
      </c>
    </row>
    <row r="418" s="13" customFormat="1">
      <c r="A418" s="13"/>
      <c r="B418" s="226"/>
      <c r="C418" s="227"/>
      <c r="D418" s="228" t="s">
        <v>153</v>
      </c>
      <c r="E418" s="229" t="s">
        <v>19</v>
      </c>
      <c r="F418" s="230" t="s">
        <v>632</v>
      </c>
      <c r="G418" s="227"/>
      <c r="H418" s="231">
        <v>150</v>
      </c>
      <c r="I418" s="232"/>
      <c r="J418" s="227"/>
      <c r="K418" s="227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153</v>
      </c>
      <c r="AU418" s="237" t="s">
        <v>82</v>
      </c>
      <c r="AV418" s="13" t="s">
        <v>82</v>
      </c>
      <c r="AW418" s="13" t="s">
        <v>33</v>
      </c>
      <c r="AX418" s="13" t="s">
        <v>80</v>
      </c>
      <c r="AY418" s="237" t="s">
        <v>141</v>
      </c>
    </row>
    <row r="419" s="2" customFormat="1" ht="33" customHeight="1">
      <c r="A419" s="41"/>
      <c r="B419" s="42"/>
      <c r="C419" s="208" t="s">
        <v>633</v>
      </c>
      <c r="D419" s="208" t="s">
        <v>144</v>
      </c>
      <c r="E419" s="209" t="s">
        <v>634</v>
      </c>
      <c r="F419" s="210" t="s">
        <v>635</v>
      </c>
      <c r="G419" s="211" t="s">
        <v>619</v>
      </c>
      <c r="H419" s="212">
        <v>26.177</v>
      </c>
      <c r="I419" s="213"/>
      <c r="J419" s="214">
        <f>ROUND(I419*H419,2)</f>
        <v>0</v>
      </c>
      <c r="K419" s="210" t="s">
        <v>148</v>
      </c>
      <c r="L419" s="47"/>
      <c r="M419" s="215" t="s">
        <v>19</v>
      </c>
      <c r="N419" s="216" t="s">
        <v>43</v>
      </c>
      <c r="O419" s="87"/>
      <c r="P419" s="217">
        <f>O419*H419</f>
        <v>0</v>
      </c>
      <c r="Q419" s="217">
        <v>0</v>
      </c>
      <c r="R419" s="217">
        <f>Q419*H419</f>
        <v>0</v>
      </c>
      <c r="S419" s="217">
        <v>0</v>
      </c>
      <c r="T419" s="218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9" t="s">
        <v>149</v>
      </c>
      <c r="AT419" s="219" t="s">
        <v>144</v>
      </c>
      <c r="AU419" s="219" t="s">
        <v>82</v>
      </c>
      <c r="AY419" s="20" t="s">
        <v>141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20" t="s">
        <v>80</v>
      </c>
      <c r="BK419" s="220">
        <f>ROUND(I419*H419,2)</f>
        <v>0</v>
      </c>
      <c r="BL419" s="20" t="s">
        <v>149</v>
      </c>
      <c r="BM419" s="219" t="s">
        <v>636</v>
      </c>
    </row>
    <row r="420" s="2" customFormat="1">
      <c r="A420" s="41"/>
      <c r="B420" s="42"/>
      <c r="C420" s="43"/>
      <c r="D420" s="221" t="s">
        <v>151</v>
      </c>
      <c r="E420" s="43"/>
      <c r="F420" s="222" t="s">
        <v>637</v>
      </c>
      <c r="G420" s="43"/>
      <c r="H420" s="43"/>
      <c r="I420" s="223"/>
      <c r="J420" s="43"/>
      <c r="K420" s="43"/>
      <c r="L420" s="47"/>
      <c r="M420" s="224"/>
      <c r="N420" s="225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151</v>
      </c>
      <c r="AU420" s="20" t="s">
        <v>82</v>
      </c>
    </row>
    <row r="421" s="2" customFormat="1" ht="44.25" customHeight="1">
      <c r="A421" s="41"/>
      <c r="B421" s="42"/>
      <c r="C421" s="208" t="s">
        <v>638</v>
      </c>
      <c r="D421" s="208" t="s">
        <v>144</v>
      </c>
      <c r="E421" s="209" t="s">
        <v>639</v>
      </c>
      <c r="F421" s="210" t="s">
        <v>640</v>
      </c>
      <c r="G421" s="211" t="s">
        <v>619</v>
      </c>
      <c r="H421" s="212">
        <v>314.12400000000002</v>
      </c>
      <c r="I421" s="213"/>
      <c r="J421" s="214">
        <f>ROUND(I421*H421,2)</f>
        <v>0</v>
      </c>
      <c r="K421" s="210" t="s">
        <v>148</v>
      </c>
      <c r="L421" s="47"/>
      <c r="M421" s="215" t="s">
        <v>19</v>
      </c>
      <c r="N421" s="216" t="s">
        <v>43</v>
      </c>
      <c r="O421" s="87"/>
      <c r="P421" s="217">
        <f>O421*H421</f>
        <v>0</v>
      </c>
      <c r="Q421" s="217">
        <v>0</v>
      </c>
      <c r="R421" s="217">
        <f>Q421*H421</f>
        <v>0</v>
      </c>
      <c r="S421" s="217">
        <v>0</v>
      </c>
      <c r="T421" s="218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19" t="s">
        <v>149</v>
      </c>
      <c r="AT421" s="219" t="s">
        <v>144</v>
      </c>
      <c r="AU421" s="219" t="s">
        <v>82</v>
      </c>
      <c r="AY421" s="20" t="s">
        <v>141</v>
      </c>
      <c r="BE421" s="220">
        <f>IF(N421="základní",J421,0)</f>
        <v>0</v>
      </c>
      <c r="BF421" s="220">
        <f>IF(N421="snížená",J421,0)</f>
        <v>0</v>
      </c>
      <c r="BG421" s="220">
        <f>IF(N421="zákl. přenesená",J421,0)</f>
        <v>0</v>
      </c>
      <c r="BH421" s="220">
        <f>IF(N421="sníž. přenesená",J421,0)</f>
        <v>0</v>
      </c>
      <c r="BI421" s="220">
        <f>IF(N421="nulová",J421,0)</f>
        <v>0</v>
      </c>
      <c r="BJ421" s="20" t="s">
        <v>80</v>
      </c>
      <c r="BK421" s="220">
        <f>ROUND(I421*H421,2)</f>
        <v>0</v>
      </c>
      <c r="BL421" s="20" t="s">
        <v>149</v>
      </c>
      <c r="BM421" s="219" t="s">
        <v>641</v>
      </c>
    </row>
    <row r="422" s="2" customFormat="1">
      <c r="A422" s="41"/>
      <c r="B422" s="42"/>
      <c r="C422" s="43"/>
      <c r="D422" s="221" t="s">
        <v>151</v>
      </c>
      <c r="E422" s="43"/>
      <c r="F422" s="222" t="s">
        <v>642</v>
      </c>
      <c r="G422" s="43"/>
      <c r="H422" s="43"/>
      <c r="I422" s="223"/>
      <c r="J422" s="43"/>
      <c r="K422" s="43"/>
      <c r="L422" s="47"/>
      <c r="M422" s="224"/>
      <c r="N422" s="225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151</v>
      </c>
      <c r="AU422" s="20" t="s">
        <v>82</v>
      </c>
    </row>
    <row r="423" s="13" customFormat="1">
      <c r="A423" s="13"/>
      <c r="B423" s="226"/>
      <c r="C423" s="227"/>
      <c r="D423" s="228" t="s">
        <v>153</v>
      </c>
      <c r="E423" s="229" t="s">
        <v>19</v>
      </c>
      <c r="F423" s="230" t="s">
        <v>643</v>
      </c>
      <c r="G423" s="227"/>
      <c r="H423" s="231">
        <v>314.12400000000002</v>
      </c>
      <c r="I423" s="232"/>
      <c r="J423" s="227"/>
      <c r="K423" s="227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153</v>
      </c>
      <c r="AU423" s="237" t="s">
        <v>82</v>
      </c>
      <c r="AV423" s="13" t="s">
        <v>82</v>
      </c>
      <c r="AW423" s="13" t="s">
        <v>33</v>
      </c>
      <c r="AX423" s="13" t="s">
        <v>80</v>
      </c>
      <c r="AY423" s="237" t="s">
        <v>141</v>
      </c>
    </row>
    <row r="424" s="2" customFormat="1" ht="44.25" customHeight="1">
      <c r="A424" s="41"/>
      <c r="B424" s="42"/>
      <c r="C424" s="208" t="s">
        <v>644</v>
      </c>
      <c r="D424" s="208" t="s">
        <v>144</v>
      </c>
      <c r="E424" s="209" t="s">
        <v>645</v>
      </c>
      <c r="F424" s="210" t="s">
        <v>646</v>
      </c>
      <c r="G424" s="211" t="s">
        <v>619</v>
      </c>
      <c r="H424" s="212">
        <v>4.5709999999999997</v>
      </c>
      <c r="I424" s="213"/>
      <c r="J424" s="214">
        <f>ROUND(I424*H424,2)</f>
        <v>0</v>
      </c>
      <c r="K424" s="210" t="s">
        <v>148</v>
      </c>
      <c r="L424" s="47"/>
      <c r="M424" s="215" t="s">
        <v>19</v>
      </c>
      <c r="N424" s="216" t="s">
        <v>43</v>
      </c>
      <c r="O424" s="87"/>
      <c r="P424" s="217">
        <f>O424*H424</f>
        <v>0</v>
      </c>
      <c r="Q424" s="217">
        <v>0</v>
      </c>
      <c r="R424" s="217">
        <f>Q424*H424</f>
        <v>0</v>
      </c>
      <c r="S424" s="217">
        <v>0</v>
      </c>
      <c r="T424" s="218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9" t="s">
        <v>149</v>
      </c>
      <c r="AT424" s="219" t="s">
        <v>144</v>
      </c>
      <c r="AU424" s="219" t="s">
        <v>82</v>
      </c>
      <c r="AY424" s="20" t="s">
        <v>141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20" t="s">
        <v>80</v>
      </c>
      <c r="BK424" s="220">
        <f>ROUND(I424*H424,2)</f>
        <v>0</v>
      </c>
      <c r="BL424" s="20" t="s">
        <v>149</v>
      </c>
      <c r="BM424" s="219" t="s">
        <v>647</v>
      </c>
    </row>
    <row r="425" s="2" customFormat="1">
      <c r="A425" s="41"/>
      <c r="B425" s="42"/>
      <c r="C425" s="43"/>
      <c r="D425" s="221" t="s">
        <v>151</v>
      </c>
      <c r="E425" s="43"/>
      <c r="F425" s="222" t="s">
        <v>648</v>
      </c>
      <c r="G425" s="43"/>
      <c r="H425" s="43"/>
      <c r="I425" s="223"/>
      <c r="J425" s="43"/>
      <c r="K425" s="43"/>
      <c r="L425" s="47"/>
      <c r="M425" s="224"/>
      <c r="N425" s="225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151</v>
      </c>
      <c r="AU425" s="20" t="s">
        <v>82</v>
      </c>
    </row>
    <row r="426" s="2" customFormat="1" ht="37.8" customHeight="1">
      <c r="A426" s="41"/>
      <c r="B426" s="42"/>
      <c r="C426" s="208" t="s">
        <v>649</v>
      </c>
      <c r="D426" s="208" t="s">
        <v>144</v>
      </c>
      <c r="E426" s="209" t="s">
        <v>650</v>
      </c>
      <c r="F426" s="210" t="s">
        <v>651</v>
      </c>
      <c r="G426" s="211" t="s">
        <v>619</v>
      </c>
      <c r="H426" s="212">
        <v>0.48299999999999998</v>
      </c>
      <c r="I426" s="213"/>
      <c r="J426" s="214">
        <f>ROUND(I426*H426,2)</f>
        <v>0</v>
      </c>
      <c r="K426" s="210" t="s">
        <v>148</v>
      </c>
      <c r="L426" s="47"/>
      <c r="M426" s="215" t="s">
        <v>19</v>
      </c>
      <c r="N426" s="216" t="s">
        <v>43</v>
      </c>
      <c r="O426" s="87"/>
      <c r="P426" s="217">
        <f>O426*H426</f>
        <v>0</v>
      </c>
      <c r="Q426" s="217">
        <v>0</v>
      </c>
      <c r="R426" s="217">
        <f>Q426*H426</f>
        <v>0</v>
      </c>
      <c r="S426" s="217">
        <v>0</v>
      </c>
      <c r="T426" s="218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9" t="s">
        <v>149</v>
      </c>
      <c r="AT426" s="219" t="s">
        <v>144</v>
      </c>
      <c r="AU426" s="219" t="s">
        <v>82</v>
      </c>
      <c r="AY426" s="20" t="s">
        <v>141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20" t="s">
        <v>80</v>
      </c>
      <c r="BK426" s="220">
        <f>ROUND(I426*H426,2)</f>
        <v>0</v>
      </c>
      <c r="BL426" s="20" t="s">
        <v>149</v>
      </c>
      <c r="BM426" s="219" t="s">
        <v>652</v>
      </c>
    </row>
    <row r="427" s="2" customFormat="1">
      <c r="A427" s="41"/>
      <c r="B427" s="42"/>
      <c r="C427" s="43"/>
      <c r="D427" s="221" t="s">
        <v>151</v>
      </c>
      <c r="E427" s="43"/>
      <c r="F427" s="222" t="s">
        <v>653</v>
      </c>
      <c r="G427" s="43"/>
      <c r="H427" s="43"/>
      <c r="I427" s="223"/>
      <c r="J427" s="43"/>
      <c r="K427" s="43"/>
      <c r="L427" s="47"/>
      <c r="M427" s="224"/>
      <c r="N427" s="225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151</v>
      </c>
      <c r="AU427" s="20" t="s">
        <v>82</v>
      </c>
    </row>
    <row r="428" s="2" customFormat="1" ht="37.8" customHeight="1">
      <c r="A428" s="41"/>
      <c r="B428" s="42"/>
      <c r="C428" s="208" t="s">
        <v>654</v>
      </c>
      <c r="D428" s="208" t="s">
        <v>144</v>
      </c>
      <c r="E428" s="209" t="s">
        <v>655</v>
      </c>
      <c r="F428" s="210" t="s">
        <v>656</v>
      </c>
      <c r="G428" s="211" t="s">
        <v>619</v>
      </c>
      <c r="H428" s="212">
        <v>19.109000000000002</v>
      </c>
      <c r="I428" s="213"/>
      <c r="J428" s="214">
        <f>ROUND(I428*H428,2)</f>
        <v>0</v>
      </c>
      <c r="K428" s="210" t="s">
        <v>148</v>
      </c>
      <c r="L428" s="47"/>
      <c r="M428" s="215" t="s">
        <v>19</v>
      </c>
      <c r="N428" s="216" t="s">
        <v>43</v>
      </c>
      <c r="O428" s="87"/>
      <c r="P428" s="217">
        <f>O428*H428</f>
        <v>0</v>
      </c>
      <c r="Q428" s="217">
        <v>0</v>
      </c>
      <c r="R428" s="217">
        <f>Q428*H428</f>
        <v>0</v>
      </c>
      <c r="S428" s="217">
        <v>0</v>
      </c>
      <c r="T428" s="218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19" t="s">
        <v>149</v>
      </c>
      <c r="AT428" s="219" t="s">
        <v>144</v>
      </c>
      <c r="AU428" s="219" t="s">
        <v>82</v>
      </c>
      <c r="AY428" s="20" t="s">
        <v>141</v>
      </c>
      <c r="BE428" s="220">
        <f>IF(N428="základní",J428,0)</f>
        <v>0</v>
      </c>
      <c r="BF428" s="220">
        <f>IF(N428="snížená",J428,0)</f>
        <v>0</v>
      </c>
      <c r="BG428" s="220">
        <f>IF(N428="zákl. přenesená",J428,0)</f>
        <v>0</v>
      </c>
      <c r="BH428" s="220">
        <f>IF(N428="sníž. přenesená",J428,0)</f>
        <v>0</v>
      </c>
      <c r="BI428" s="220">
        <f>IF(N428="nulová",J428,0)</f>
        <v>0</v>
      </c>
      <c r="BJ428" s="20" t="s">
        <v>80</v>
      </c>
      <c r="BK428" s="220">
        <f>ROUND(I428*H428,2)</f>
        <v>0</v>
      </c>
      <c r="BL428" s="20" t="s">
        <v>149</v>
      </c>
      <c r="BM428" s="219" t="s">
        <v>657</v>
      </c>
    </row>
    <row r="429" s="2" customFormat="1">
      <c r="A429" s="41"/>
      <c r="B429" s="42"/>
      <c r="C429" s="43"/>
      <c r="D429" s="221" t="s">
        <v>151</v>
      </c>
      <c r="E429" s="43"/>
      <c r="F429" s="222" t="s">
        <v>658</v>
      </c>
      <c r="G429" s="43"/>
      <c r="H429" s="43"/>
      <c r="I429" s="223"/>
      <c r="J429" s="43"/>
      <c r="K429" s="43"/>
      <c r="L429" s="47"/>
      <c r="M429" s="224"/>
      <c r="N429" s="225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151</v>
      </c>
      <c r="AU429" s="20" t="s">
        <v>82</v>
      </c>
    </row>
    <row r="430" s="2" customFormat="1" ht="44.25" customHeight="1">
      <c r="A430" s="41"/>
      <c r="B430" s="42"/>
      <c r="C430" s="208" t="s">
        <v>659</v>
      </c>
      <c r="D430" s="208" t="s">
        <v>144</v>
      </c>
      <c r="E430" s="209" t="s">
        <v>660</v>
      </c>
      <c r="F430" s="210" t="s">
        <v>661</v>
      </c>
      <c r="G430" s="211" t="s">
        <v>619</v>
      </c>
      <c r="H430" s="212">
        <v>0.88100000000000001</v>
      </c>
      <c r="I430" s="213"/>
      <c r="J430" s="214">
        <f>ROUND(I430*H430,2)</f>
        <v>0</v>
      </c>
      <c r="K430" s="210" t="s">
        <v>148</v>
      </c>
      <c r="L430" s="47"/>
      <c r="M430" s="215" t="s">
        <v>19</v>
      </c>
      <c r="N430" s="216" t="s">
        <v>43</v>
      </c>
      <c r="O430" s="87"/>
      <c r="P430" s="217">
        <f>O430*H430</f>
        <v>0</v>
      </c>
      <c r="Q430" s="217">
        <v>0</v>
      </c>
      <c r="R430" s="217">
        <f>Q430*H430</f>
        <v>0</v>
      </c>
      <c r="S430" s="217">
        <v>0</v>
      </c>
      <c r="T430" s="218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9" t="s">
        <v>149</v>
      </c>
      <c r="AT430" s="219" t="s">
        <v>144</v>
      </c>
      <c r="AU430" s="219" t="s">
        <v>82</v>
      </c>
      <c r="AY430" s="20" t="s">
        <v>141</v>
      </c>
      <c r="BE430" s="220">
        <f>IF(N430="základní",J430,0)</f>
        <v>0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20" t="s">
        <v>80</v>
      </c>
      <c r="BK430" s="220">
        <f>ROUND(I430*H430,2)</f>
        <v>0</v>
      </c>
      <c r="BL430" s="20" t="s">
        <v>149</v>
      </c>
      <c r="BM430" s="219" t="s">
        <v>662</v>
      </c>
    </row>
    <row r="431" s="2" customFormat="1">
      <c r="A431" s="41"/>
      <c r="B431" s="42"/>
      <c r="C431" s="43"/>
      <c r="D431" s="221" t="s">
        <v>151</v>
      </c>
      <c r="E431" s="43"/>
      <c r="F431" s="222" t="s">
        <v>663</v>
      </c>
      <c r="G431" s="43"/>
      <c r="H431" s="43"/>
      <c r="I431" s="223"/>
      <c r="J431" s="43"/>
      <c r="K431" s="43"/>
      <c r="L431" s="47"/>
      <c r="M431" s="224"/>
      <c r="N431" s="225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151</v>
      </c>
      <c r="AU431" s="20" t="s">
        <v>82</v>
      </c>
    </row>
    <row r="432" s="2" customFormat="1" ht="55.5" customHeight="1">
      <c r="A432" s="41"/>
      <c r="B432" s="42"/>
      <c r="C432" s="208" t="s">
        <v>664</v>
      </c>
      <c r="D432" s="208" t="s">
        <v>144</v>
      </c>
      <c r="E432" s="209" t="s">
        <v>665</v>
      </c>
      <c r="F432" s="210" t="s">
        <v>666</v>
      </c>
      <c r="G432" s="211" t="s">
        <v>619</v>
      </c>
      <c r="H432" s="212">
        <v>1.133</v>
      </c>
      <c r="I432" s="213"/>
      <c r="J432" s="214">
        <f>ROUND(I432*H432,2)</f>
        <v>0</v>
      </c>
      <c r="K432" s="210" t="s">
        <v>148</v>
      </c>
      <c r="L432" s="47"/>
      <c r="M432" s="215" t="s">
        <v>19</v>
      </c>
      <c r="N432" s="216" t="s">
        <v>43</v>
      </c>
      <c r="O432" s="87"/>
      <c r="P432" s="217">
        <f>O432*H432</f>
        <v>0</v>
      </c>
      <c r="Q432" s="217">
        <v>0</v>
      </c>
      <c r="R432" s="217">
        <f>Q432*H432</f>
        <v>0</v>
      </c>
      <c r="S432" s="217">
        <v>0</v>
      </c>
      <c r="T432" s="218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9" t="s">
        <v>149</v>
      </c>
      <c r="AT432" s="219" t="s">
        <v>144</v>
      </c>
      <c r="AU432" s="219" t="s">
        <v>82</v>
      </c>
      <c r="AY432" s="20" t="s">
        <v>141</v>
      </c>
      <c r="BE432" s="220">
        <f>IF(N432="základní",J432,0)</f>
        <v>0</v>
      </c>
      <c r="BF432" s="220">
        <f>IF(N432="snížená",J432,0)</f>
        <v>0</v>
      </c>
      <c r="BG432" s="220">
        <f>IF(N432="zákl. přenesená",J432,0)</f>
        <v>0</v>
      </c>
      <c r="BH432" s="220">
        <f>IF(N432="sníž. přenesená",J432,0)</f>
        <v>0</v>
      </c>
      <c r="BI432" s="220">
        <f>IF(N432="nulová",J432,0)</f>
        <v>0</v>
      </c>
      <c r="BJ432" s="20" t="s">
        <v>80</v>
      </c>
      <c r="BK432" s="220">
        <f>ROUND(I432*H432,2)</f>
        <v>0</v>
      </c>
      <c r="BL432" s="20" t="s">
        <v>149</v>
      </c>
      <c r="BM432" s="219" t="s">
        <v>667</v>
      </c>
    </row>
    <row r="433" s="2" customFormat="1">
      <c r="A433" s="41"/>
      <c r="B433" s="42"/>
      <c r="C433" s="43"/>
      <c r="D433" s="221" t="s">
        <v>151</v>
      </c>
      <c r="E433" s="43"/>
      <c r="F433" s="222" t="s">
        <v>668</v>
      </c>
      <c r="G433" s="43"/>
      <c r="H433" s="43"/>
      <c r="I433" s="223"/>
      <c r="J433" s="43"/>
      <c r="K433" s="43"/>
      <c r="L433" s="47"/>
      <c r="M433" s="224"/>
      <c r="N433" s="225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151</v>
      </c>
      <c r="AU433" s="20" t="s">
        <v>82</v>
      </c>
    </row>
    <row r="434" s="12" customFormat="1" ht="22.8" customHeight="1">
      <c r="A434" s="12"/>
      <c r="B434" s="192"/>
      <c r="C434" s="193"/>
      <c r="D434" s="194" t="s">
        <v>71</v>
      </c>
      <c r="E434" s="206" t="s">
        <v>669</v>
      </c>
      <c r="F434" s="206" t="s">
        <v>670</v>
      </c>
      <c r="G434" s="193"/>
      <c r="H434" s="193"/>
      <c r="I434" s="196"/>
      <c r="J434" s="207">
        <f>BK434</f>
        <v>0</v>
      </c>
      <c r="K434" s="193"/>
      <c r="L434" s="198"/>
      <c r="M434" s="199"/>
      <c r="N434" s="200"/>
      <c r="O434" s="200"/>
      <c r="P434" s="201">
        <f>SUM(P435:P436)</f>
        <v>0</v>
      </c>
      <c r="Q434" s="200"/>
      <c r="R434" s="201">
        <f>SUM(R435:R436)</f>
        <v>0</v>
      </c>
      <c r="S434" s="200"/>
      <c r="T434" s="202">
        <f>SUM(T435:T436)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03" t="s">
        <v>80</v>
      </c>
      <c r="AT434" s="204" t="s">
        <v>71</v>
      </c>
      <c r="AU434" s="204" t="s">
        <v>80</v>
      </c>
      <c r="AY434" s="203" t="s">
        <v>141</v>
      </c>
      <c r="BK434" s="205">
        <f>SUM(BK435:BK436)</f>
        <v>0</v>
      </c>
    </row>
    <row r="435" s="2" customFormat="1" ht="62.7" customHeight="1">
      <c r="A435" s="41"/>
      <c r="B435" s="42"/>
      <c r="C435" s="208" t="s">
        <v>671</v>
      </c>
      <c r="D435" s="208" t="s">
        <v>144</v>
      </c>
      <c r="E435" s="209" t="s">
        <v>672</v>
      </c>
      <c r="F435" s="210" t="s">
        <v>673</v>
      </c>
      <c r="G435" s="211" t="s">
        <v>619</v>
      </c>
      <c r="H435" s="212">
        <v>59.875</v>
      </c>
      <c r="I435" s="213"/>
      <c r="J435" s="214">
        <f>ROUND(I435*H435,2)</f>
        <v>0</v>
      </c>
      <c r="K435" s="210" t="s">
        <v>148</v>
      </c>
      <c r="L435" s="47"/>
      <c r="M435" s="215" t="s">
        <v>19</v>
      </c>
      <c r="N435" s="216" t="s">
        <v>43</v>
      </c>
      <c r="O435" s="87"/>
      <c r="P435" s="217">
        <f>O435*H435</f>
        <v>0</v>
      </c>
      <c r="Q435" s="217">
        <v>0</v>
      </c>
      <c r="R435" s="217">
        <f>Q435*H435</f>
        <v>0</v>
      </c>
      <c r="S435" s="217">
        <v>0</v>
      </c>
      <c r="T435" s="218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19" t="s">
        <v>149</v>
      </c>
      <c r="AT435" s="219" t="s">
        <v>144</v>
      </c>
      <c r="AU435" s="219" t="s">
        <v>82</v>
      </c>
      <c r="AY435" s="20" t="s">
        <v>141</v>
      </c>
      <c r="BE435" s="220">
        <f>IF(N435="základní",J435,0)</f>
        <v>0</v>
      </c>
      <c r="BF435" s="220">
        <f>IF(N435="snížená",J435,0)</f>
        <v>0</v>
      </c>
      <c r="BG435" s="220">
        <f>IF(N435="zákl. přenesená",J435,0)</f>
        <v>0</v>
      </c>
      <c r="BH435" s="220">
        <f>IF(N435="sníž. přenesená",J435,0)</f>
        <v>0</v>
      </c>
      <c r="BI435" s="220">
        <f>IF(N435="nulová",J435,0)</f>
        <v>0</v>
      </c>
      <c r="BJ435" s="20" t="s">
        <v>80</v>
      </c>
      <c r="BK435" s="220">
        <f>ROUND(I435*H435,2)</f>
        <v>0</v>
      </c>
      <c r="BL435" s="20" t="s">
        <v>149</v>
      </c>
      <c r="BM435" s="219" t="s">
        <v>674</v>
      </c>
    </row>
    <row r="436" s="2" customFormat="1">
      <c r="A436" s="41"/>
      <c r="B436" s="42"/>
      <c r="C436" s="43"/>
      <c r="D436" s="221" t="s">
        <v>151</v>
      </c>
      <c r="E436" s="43"/>
      <c r="F436" s="222" t="s">
        <v>675</v>
      </c>
      <c r="G436" s="43"/>
      <c r="H436" s="43"/>
      <c r="I436" s="223"/>
      <c r="J436" s="43"/>
      <c r="K436" s="43"/>
      <c r="L436" s="47"/>
      <c r="M436" s="224"/>
      <c r="N436" s="225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151</v>
      </c>
      <c r="AU436" s="20" t="s">
        <v>82</v>
      </c>
    </row>
    <row r="437" s="12" customFormat="1" ht="25.92" customHeight="1">
      <c r="A437" s="12"/>
      <c r="B437" s="192"/>
      <c r="C437" s="193"/>
      <c r="D437" s="194" t="s">
        <v>71</v>
      </c>
      <c r="E437" s="195" t="s">
        <v>676</v>
      </c>
      <c r="F437" s="195" t="s">
        <v>677</v>
      </c>
      <c r="G437" s="193"/>
      <c r="H437" s="193"/>
      <c r="I437" s="196"/>
      <c r="J437" s="197">
        <f>BK437</f>
        <v>0</v>
      </c>
      <c r="K437" s="193"/>
      <c r="L437" s="198"/>
      <c r="M437" s="199"/>
      <c r="N437" s="200"/>
      <c r="O437" s="200"/>
      <c r="P437" s="201">
        <f>P438+P469+P477+P491+P508+P634+P642+P653</f>
        <v>0</v>
      </c>
      <c r="Q437" s="200"/>
      <c r="R437" s="201">
        <f>R438+R469+R477+R491+R508+R634+R642+R653</f>
        <v>21.783196509999996</v>
      </c>
      <c r="S437" s="200"/>
      <c r="T437" s="202">
        <f>T438+T469+T477+T491+T508+T634+T642+T653</f>
        <v>2.6007442599999999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3" t="s">
        <v>82</v>
      </c>
      <c r="AT437" s="204" t="s">
        <v>71</v>
      </c>
      <c r="AU437" s="204" t="s">
        <v>72</v>
      </c>
      <c r="AY437" s="203" t="s">
        <v>141</v>
      </c>
      <c r="BK437" s="205">
        <f>BK438+BK469+BK477+BK491+BK508+BK634+BK642+BK653</f>
        <v>0</v>
      </c>
    </row>
    <row r="438" s="12" customFormat="1" ht="22.8" customHeight="1">
      <c r="A438" s="12"/>
      <c r="B438" s="192"/>
      <c r="C438" s="193"/>
      <c r="D438" s="194" t="s">
        <v>71</v>
      </c>
      <c r="E438" s="206" t="s">
        <v>678</v>
      </c>
      <c r="F438" s="206" t="s">
        <v>679</v>
      </c>
      <c r="G438" s="193"/>
      <c r="H438" s="193"/>
      <c r="I438" s="196"/>
      <c r="J438" s="207">
        <f>BK438</f>
        <v>0</v>
      </c>
      <c r="K438" s="193"/>
      <c r="L438" s="198"/>
      <c r="M438" s="199"/>
      <c r="N438" s="200"/>
      <c r="O438" s="200"/>
      <c r="P438" s="201">
        <f>SUM(P439:P468)</f>
        <v>0</v>
      </c>
      <c r="Q438" s="200"/>
      <c r="R438" s="201">
        <f>SUM(R439:R468)</f>
        <v>9.2953099999999989</v>
      </c>
      <c r="S438" s="200"/>
      <c r="T438" s="202">
        <f>SUM(T439:T468)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03" t="s">
        <v>82</v>
      </c>
      <c r="AT438" s="204" t="s">
        <v>71</v>
      </c>
      <c r="AU438" s="204" t="s">
        <v>80</v>
      </c>
      <c r="AY438" s="203" t="s">
        <v>141</v>
      </c>
      <c r="BK438" s="205">
        <f>SUM(BK439:BK468)</f>
        <v>0</v>
      </c>
    </row>
    <row r="439" s="2" customFormat="1" ht="44.25" customHeight="1">
      <c r="A439" s="41"/>
      <c r="B439" s="42"/>
      <c r="C439" s="208" t="s">
        <v>680</v>
      </c>
      <c r="D439" s="208" t="s">
        <v>144</v>
      </c>
      <c r="E439" s="209" t="s">
        <v>681</v>
      </c>
      <c r="F439" s="210" t="s">
        <v>682</v>
      </c>
      <c r="G439" s="211" t="s">
        <v>147</v>
      </c>
      <c r="H439" s="212">
        <v>683</v>
      </c>
      <c r="I439" s="213"/>
      <c r="J439" s="214">
        <f>ROUND(I439*H439,2)</f>
        <v>0</v>
      </c>
      <c r="K439" s="210" t="s">
        <v>148</v>
      </c>
      <c r="L439" s="47"/>
      <c r="M439" s="215" t="s">
        <v>19</v>
      </c>
      <c r="N439" s="216" t="s">
        <v>43</v>
      </c>
      <c r="O439" s="87"/>
      <c r="P439" s="217">
        <f>O439*H439</f>
        <v>0</v>
      </c>
      <c r="Q439" s="217">
        <v>0</v>
      </c>
      <c r="R439" s="217">
        <f>Q439*H439</f>
        <v>0</v>
      </c>
      <c r="S439" s="217">
        <v>0</v>
      </c>
      <c r="T439" s="218">
        <f>S439*H439</f>
        <v>0</v>
      </c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R439" s="219" t="s">
        <v>257</v>
      </c>
      <c r="AT439" s="219" t="s">
        <v>144</v>
      </c>
      <c r="AU439" s="219" t="s">
        <v>82</v>
      </c>
      <c r="AY439" s="20" t="s">
        <v>141</v>
      </c>
      <c r="BE439" s="220">
        <f>IF(N439="základní",J439,0)</f>
        <v>0</v>
      </c>
      <c r="BF439" s="220">
        <f>IF(N439="snížená",J439,0)</f>
        <v>0</v>
      </c>
      <c r="BG439" s="220">
        <f>IF(N439="zákl. přenesená",J439,0)</f>
        <v>0</v>
      </c>
      <c r="BH439" s="220">
        <f>IF(N439="sníž. přenesená",J439,0)</f>
        <v>0</v>
      </c>
      <c r="BI439" s="220">
        <f>IF(N439="nulová",J439,0)</f>
        <v>0</v>
      </c>
      <c r="BJ439" s="20" t="s">
        <v>80</v>
      </c>
      <c r="BK439" s="220">
        <f>ROUND(I439*H439,2)</f>
        <v>0</v>
      </c>
      <c r="BL439" s="20" t="s">
        <v>257</v>
      </c>
      <c r="BM439" s="219" t="s">
        <v>683</v>
      </c>
    </row>
    <row r="440" s="2" customFormat="1">
      <c r="A440" s="41"/>
      <c r="B440" s="42"/>
      <c r="C440" s="43"/>
      <c r="D440" s="221" t="s">
        <v>151</v>
      </c>
      <c r="E440" s="43"/>
      <c r="F440" s="222" t="s">
        <v>684</v>
      </c>
      <c r="G440" s="43"/>
      <c r="H440" s="43"/>
      <c r="I440" s="223"/>
      <c r="J440" s="43"/>
      <c r="K440" s="43"/>
      <c r="L440" s="47"/>
      <c r="M440" s="224"/>
      <c r="N440" s="225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151</v>
      </c>
      <c r="AU440" s="20" t="s">
        <v>82</v>
      </c>
    </row>
    <row r="441" s="14" customFormat="1">
      <c r="A441" s="14"/>
      <c r="B441" s="238"/>
      <c r="C441" s="239"/>
      <c r="D441" s="228" t="s">
        <v>153</v>
      </c>
      <c r="E441" s="240" t="s">
        <v>19</v>
      </c>
      <c r="F441" s="241" t="s">
        <v>685</v>
      </c>
      <c r="G441" s="239"/>
      <c r="H441" s="240" t="s">
        <v>19</v>
      </c>
      <c r="I441" s="242"/>
      <c r="J441" s="239"/>
      <c r="K441" s="239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153</v>
      </c>
      <c r="AU441" s="247" t="s">
        <v>82</v>
      </c>
      <c r="AV441" s="14" t="s">
        <v>80</v>
      </c>
      <c r="AW441" s="14" t="s">
        <v>33</v>
      </c>
      <c r="AX441" s="14" t="s">
        <v>72</v>
      </c>
      <c r="AY441" s="247" t="s">
        <v>141</v>
      </c>
    </row>
    <row r="442" s="13" customFormat="1">
      <c r="A442" s="13"/>
      <c r="B442" s="226"/>
      <c r="C442" s="227"/>
      <c r="D442" s="228" t="s">
        <v>153</v>
      </c>
      <c r="E442" s="229" t="s">
        <v>19</v>
      </c>
      <c r="F442" s="230" t="s">
        <v>686</v>
      </c>
      <c r="G442" s="227"/>
      <c r="H442" s="231">
        <v>414</v>
      </c>
      <c r="I442" s="232"/>
      <c r="J442" s="227"/>
      <c r="K442" s="227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153</v>
      </c>
      <c r="AU442" s="237" t="s">
        <v>82</v>
      </c>
      <c r="AV442" s="13" t="s">
        <v>82</v>
      </c>
      <c r="AW442" s="13" t="s">
        <v>33</v>
      </c>
      <c r="AX442" s="13" t="s">
        <v>72</v>
      </c>
      <c r="AY442" s="237" t="s">
        <v>141</v>
      </c>
    </row>
    <row r="443" s="16" customFormat="1">
      <c r="A443" s="16"/>
      <c r="B443" s="259"/>
      <c r="C443" s="260"/>
      <c r="D443" s="228" t="s">
        <v>153</v>
      </c>
      <c r="E443" s="261" t="s">
        <v>19</v>
      </c>
      <c r="F443" s="262" t="s">
        <v>203</v>
      </c>
      <c r="G443" s="260"/>
      <c r="H443" s="263">
        <v>414</v>
      </c>
      <c r="I443" s="264"/>
      <c r="J443" s="260"/>
      <c r="K443" s="260"/>
      <c r="L443" s="265"/>
      <c r="M443" s="266"/>
      <c r="N443" s="267"/>
      <c r="O443" s="267"/>
      <c r="P443" s="267"/>
      <c r="Q443" s="267"/>
      <c r="R443" s="267"/>
      <c r="S443" s="267"/>
      <c r="T443" s="268"/>
      <c r="U443" s="16"/>
      <c r="V443" s="16"/>
      <c r="W443" s="16"/>
      <c r="X443" s="16"/>
      <c r="Y443" s="16"/>
      <c r="Z443" s="16"/>
      <c r="AA443" s="16"/>
      <c r="AB443" s="16"/>
      <c r="AC443" s="16"/>
      <c r="AD443" s="16"/>
      <c r="AE443" s="16"/>
      <c r="AT443" s="269" t="s">
        <v>153</v>
      </c>
      <c r="AU443" s="269" t="s">
        <v>82</v>
      </c>
      <c r="AV443" s="16" t="s">
        <v>142</v>
      </c>
      <c r="AW443" s="16" t="s">
        <v>33</v>
      </c>
      <c r="AX443" s="16" t="s">
        <v>72</v>
      </c>
      <c r="AY443" s="269" t="s">
        <v>141</v>
      </c>
    </row>
    <row r="444" s="14" customFormat="1">
      <c r="A444" s="14"/>
      <c r="B444" s="238"/>
      <c r="C444" s="239"/>
      <c r="D444" s="228" t="s">
        <v>153</v>
      </c>
      <c r="E444" s="240" t="s">
        <v>19</v>
      </c>
      <c r="F444" s="241" t="s">
        <v>687</v>
      </c>
      <c r="G444" s="239"/>
      <c r="H444" s="240" t="s">
        <v>19</v>
      </c>
      <c r="I444" s="242"/>
      <c r="J444" s="239"/>
      <c r="K444" s="239"/>
      <c r="L444" s="243"/>
      <c r="M444" s="244"/>
      <c r="N444" s="245"/>
      <c r="O444" s="245"/>
      <c r="P444" s="245"/>
      <c r="Q444" s="245"/>
      <c r="R444" s="245"/>
      <c r="S444" s="245"/>
      <c r="T444" s="24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7" t="s">
        <v>153</v>
      </c>
      <c r="AU444" s="247" t="s">
        <v>82</v>
      </c>
      <c r="AV444" s="14" t="s">
        <v>80</v>
      </c>
      <c r="AW444" s="14" t="s">
        <v>33</v>
      </c>
      <c r="AX444" s="14" t="s">
        <v>72</v>
      </c>
      <c r="AY444" s="247" t="s">
        <v>141</v>
      </c>
    </row>
    <row r="445" s="13" customFormat="1">
      <c r="A445" s="13"/>
      <c r="B445" s="226"/>
      <c r="C445" s="227"/>
      <c r="D445" s="228" t="s">
        <v>153</v>
      </c>
      <c r="E445" s="229" t="s">
        <v>19</v>
      </c>
      <c r="F445" s="230" t="s">
        <v>688</v>
      </c>
      <c r="G445" s="227"/>
      <c r="H445" s="231">
        <v>269</v>
      </c>
      <c r="I445" s="232"/>
      <c r="J445" s="227"/>
      <c r="K445" s="227"/>
      <c r="L445" s="233"/>
      <c r="M445" s="234"/>
      <c r="N445" s="235"/>
      <c r="O445" s="235"/>
      <c r="P445" s="235"/>
      <c r="Q445" s="235"/>
      <c r="R445" s="235"/>
      <c r="S445" s="235"/>
      <c r="T445" s="23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7" t="s">
        <v>153</v>
      </c>
      <c r="AU445" s="237" t="s">
        <v>82</v>
      </c>
      <c r="AV445" s="13" t="s">
        <v>82</v>
      </c>
      <c r="AW445" s="13" t="s">
        <v>33</v>
      </c>
      <c r="AX445" s="13" t="s">
        <v>72</v>
      </c>
      <c r="AY445" s="237" t="s">
        <v>141</v>
      </c>
    </row>
    <row r="446" s="15" customFormat="1">
      <c r="A446" s="15"/>
      <c r="B446" s="248"/>
      <c r="C446" s="249"/>
      <c r="D446" s="228" t="s">
        <v>153</v>
      </c>
      <c r="E446" s="250" t="s">
        <v>19</v>
      </c>
      <c r="F446" s="251" t="s">
        <v>177</v>
      </c>
      <c r="G446" s="249"/>
      <c r="H446" s="252">
        <v>683</v>
      </c>
      <c r="I446" s="253"/>
      <c r="J446" s="249"/>
      <c r="K446" s="249"/>
      <c r="L446" s="254"/>
      <c r="M446" s="255"/>
      <c r="N446" s="256"/>
      <c r="O446" s="256"/>
      <c r="P446" s="256"/>
      <c r="Q446" s="256"/>
      <c r="R446" s="256"/>
      <c r="S446" s="256"/>
      <c r="T446" s="257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8" t="s">
        <v>153</v>
      </c>
      <c r="AU446" s="258" t="s">
        <v>82</v>
      </c>
      <c r="AV446" s="15" t="s">
        <v>149</v>
      </c>
      <c r="AW446" s="15" t="s">
        <v>33</v>
      </c>
      <c r="AX446" s="15" t="s">
        <v>80</v>
      </c>
      <c r="AY446" s="258" t="s">
        <v>141</v>
      </c>
    </row>
    <row r="447" s="2" customFormat="1" ht="24.15" customHeight="1">
      <c r="A447" s="41"/>
      <c r="B447" s="42"/>
      <c r="C447" s="270" t="s">
        <v>689</v>
      </c>
      <c r="D447" s="270" t="s">
        <v>245</v>
      </c>
      <c r="E447" s="271" t="s">
        <v>690</v>
      </c>
      <c r="F447" s="272" t="s">
        <v>691</v>
      </c>
      <c r="G447" s="273" t="s">
        <v>147</v>
      </c>
      <c r="H447" s="274">
        <v>751.29999999999995</v>
      </c>
      <c r="I447" s="275"/>
      <c r="J447" s="276">
        <f>ROUND(I447*H447,2)</f>
        <v>0</v>
      </c>
      <c r="K447" s="272" t="s">
        <v>148</v>
      </c>
      <c r="L447" s="277"/>
      <c r="M447" s="278" t="s">
        <v>19</v>
      </c>
      <c r="N447" s="279" t="s">
        <v>43</v>
      </c>
      <c r="O447" s="87"/>
      <c r="P447" s="217">
        <f>O447*H447</f>
        <v>0</v>
      </c>
      <c r="Q447" s="217">
        <v>0.0048999999999999998</v>
      </c>
      <c r="R447" s="217">
        <f>Q447*H447</f>
        <v>3.6813699999999998</v>
      </c>
      <c r="S447" s="217">
        <v>0</v>
      </c>
      <c r="T447" s="218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9" t="s">
        <v>355</v>
      </c>
      <c r="AT447" s="219" t="s">
        <v>245</v>
      </c>
      <c r="AU447" s="219" t="s">
        <v>82</v>
      </c>
      <c r="AY447" s="20" t="s">
        <v>141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20" t="s">
        <v>80</v>
      </c>
      <c r="BK447" s="220">
        <f>ROUND(I447*H447,2)</f>
        <v>0</v>
      </c>
      <c r="BL447" s="20" t="s">
        <v>257</v>
      </c>
      <c r="BM447" s="219" t="s">
        <v>692</v>
      </c>
    </row>
    <row r="448" s="13" customFormat="1">
      <c r="A448" s="13"/>
      <c r="B448" s="226"/>
      <c r="C448" s="227"/>
      <c r="D448" s="228" t="s">
        <v>153</v>
      </c>
      <c r="E448" s="227"/>
      <c r="F448" s="230" t="s">
        <v>693</v>
      </c>
      <c r="G448" s="227"/>
      <c r="H448" s="231">
        <v>751.29999999999995</v>
      </c>
      <c r="I448" s="232"/>
      <c r="J448" s="227"/>
      <c r="K448" s="227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153</v>
      </c>
      <c r="AU448" s="237" t="s">
        <v>82</v>
      </c>
      <c r="AV448" s="13" t="s">
        <v>82</v>
      </c>
      <c r="AW448" s="13" t="s">
        <v>4</v>
      </c>
      <c r="AX448" s="13" t="s">
        <v>80</v>
      </c>
      <c r="AY448" s="237" t="s">
        <v>141</v>
      </c>
    </row>
    <row r="449" s="2" customFormat="1" ht="24.15" customHeight="1">
      <c r="A449" s="41"/>
      <c r="B449" s="42"/>
      <c r="C449" s="270" t="s">
        <v>694</v>
      </c>
      <c r="D449" s="270" t="s">
        <v>245</v>
      </c>
      <c r="E449" s="271" t="s">
        <v>695</v>
      </c>
      <c r="F449" s="272" t="s">
        <v>696</v>
      </c>
      <c r="G449" s="273" t="s">
        <v>147</v>
      </c>
      <c r="H449" s="274">
        <v>751.29999999999995</v>
      </c>
      <c r="I449" s="275"/>
      <c r="J449" s="276">
        <f>ROUND(I449*H449,2)</f>
        <v>0</v>
      </c>
      <c r="K449" s="272" t="s">
        <v>148</v>
      </c>
      <c r="L449" s="277"/>
      <c r="M449" s="278" t="s">
        <v>19</v>
      </c>
      <c r="N449" s="279" t="s">
        <v>43</v>
      </c>
      <c r="O449" s="87"/>
      <c r="P449" s="217">
        <f>O449*H449</f>
        <v>0</v>
      </c>
      <c r="Q449" s="217">
        <v>0.0055999999999999999</v>
      </c>
      <c r="R449" s="217">
        <f>Q449*H449</f>
        <v>4.2072799999999999</v>
      </c>
      <c r="S449" s="217">
        <v>0</v>
      </c>
      <c r="T449" s="218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19" t="s">
        <v>355</v>
      </c>
      <c r="AT449" s="219" t="s">
        <v>245</v>
      </c>
      <c r="AU449" s="219" t="s">
        <v>82</v>
      </c>
      <c r="AY449" s="20" t="s">
        <v>141</v>
      </c>
      <c r="BE449" s="220">
        <f>IF(N449="základní",J449,0)</f>
        <v>0</v>
      </c>
      <c r="BF449" s="220">
        <f>IF(N449="snížená",J449,0)</f>
        <v>0</v>
      </c>
      <c r="BG449" s="220">
        <f>IF(N449="zákl. přenesená",J449,0)</f>
        <v>0</v>
      </c>
      <c r="BH449" s="220">
        <f>IF(N449="sníž. přenesená",J449,0)</f>
        <v>0</v>
      </c>
      <c r="BI449" s="220">
        <f>IF(N449="nulová",J449,0)</f>
        <v>0</v>
      </c>
      <c r="BJ449" s="20" t="s">
        <v>80</v>
      </c>
      <c r="BK449" s="220">
        <f>ROUND(I449*H449,2)</f>
        <v>0</v>
      </c>
      <c r="BL449" s="20" t="s">
        <v>257</v>
      </c>
      <c r="BM449" s="219" t="s">
        <v>697</v>
      </c>
    </row>
    <row r="450" s="13" customFormat="1">
      <c r="A450" s="13"/>
      <c r="B450" s="226"/>
      <c r="C450" s="227"/>
      <c r="D450" s="228" t="s">
        <v>153</v>
      </c>
      <c r="E450" s="227"/>
      <c r="F450" s="230" t="s">
        <v>693</v>
      </c>
      <c r="G450" s="227"/>
      <c r="H450" s="231">
        <v>751.29999999999995</v>
      </c>
      <c r="I450" s="232"/>
      <c r="J450" s="227"/>
      <c r="K450" s="227"/>
      <c r="L450" s="233"/>
      <c r="M450" s="234"/>
      <c r="N450" s="235"/>
      <c r="O450" s="235"/>
      <c r="P450" s="235"/>
      <c r="Q450" s="235"/>
      <c r="R450" s="235"/>
      <c r="S450" s="235"/>
      <c r="T450" s="23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7" t="s">
        <v>153</v>
      </c>
      <c r="AU450" s="237" t="s">
        <v>82</v>
      </c>
      <c r="AV450" s="13" t="s">
        <v>82</v>
      </c>
      <c r="AW450" s="13" t="s">
        <v>4</v>
      </c>
      <c r="AX450" s="13" t="s">
        <v>80</v>
      </c>
      <c r="AY450" s="237" t="s">
        <v>141</v>
      </c>
    </row>
    <row r="451" s="2" customFormat="1" ht="24.15" customHeight="1">
      <c r="A451" s="41"/>
      <c r="B451" s="42"/>
      <c r="C451" s="208" t="s">
        <v>698</v>
      </c>
      <c r="D451" s="208" t="s">
        <v>144</v>
      </c>
      <c r="E451" s="209" t="s">
        <v>699</v>
      </c>
      <c r="F451" s="210" t="s">
        <v>700</v>
      </c>
      <c r="G451" s="211" t="s">
        <v>147</v>
      </c>
      <c r="H451" s="212">
        <v>208</v>
      </c>
      <c r="I451" s="213"/>
      <c r="J451" s="214">
        <f>ROUND(I451*H451,2)</f>
        <v>0</v>
      </c>
      <c r="K451" s="210" t="s">
        <v>148</v>
      </c>
      <c r="L451" s="47"/>
      <c r="M451" s="215" t="s">
        <v>19</v>
      </c>
      <c r="N451" s="216" t="s">
        <v>43</v>
      </c>
      <c r="O451" s="87"/>
      <c r="P451" s="217">
        <f>O451*H451</f>
        <v>0</v>
      </c>
      <c r="Q451" s="217">
        <v>0.00080999999999999996</v>
      </c>
      <c r="R451" s="217">
        <f>Q451*H451</f>
        <v>0.16847999999999999</v>
      </c>
      <c r="S451" s="217">
        <v>0</v>
      </c>
      <c r="T451" s="218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19" t="s">
        <v>257</v>
      </c>
      <c r="AT451" s="219" t="s">
        <v>144</v>
      </c>
      <c r="AU451" s="219" t="s">
        <v>82</v>
      </c>
      <c r="AY451" s="20" t="s">
        <v>141</v>
      </c>
      <c r="BE451" s="220">
        <f>IF(N451="základní",J451,0)</f>
        <v>0</v>
      </c>
      <c r="BF451" s="220">
        <f>IF(N451="snížená",J451,0)</f>
        <v>0</v>
      </c>
      <c r="BG451" s="220">
        <f>IF(N451="zákl. přenesená",J451,0)</f>
        <v>0</v>
      </c>
      <c r="BH451" s="220">
        <f>IF(N451="sníž. přenesená",J451,0)</f>
        <v>0</v>
      </c>
      <c r="BI451" s="220">
        <f>IF(N451="nulová",J451,0)</f>
        <v>0</v>
      </c>
      <c r="BJ451" s="20" t="s">
        <v>80</v>
      </c>
      <c r="BK451" s="220">
        <f>ROUND(I451*H451,2)</f>
        <v>0</v>
      </c>
      <c r="BL451" s="20" t="s">
        <v>257</v>
      </c>
      <c r="BM451" s="219" t="s">
        <v>701</v>
      </c>
    </row>
    <row r="452" s="2" customFormat="1">
      <c r="A452" s="41"/>
      <c r="B452" s="42"/>
      <c r="C452" s="43"/>
      <c r="D452" s="221" t="s">
        <v>151</v>
      </c>
      <c r="E452" s="43"/>
      <c r="F452" s="222" t="s">
        <v>702</v>
      </c>
      <c r="G452" s="43"/>
      <c r="H452" s="43"/>
      <c r="I452" s="223"/>
      <c r="J452" s="43"/>
      <c r="K452" s="43"/>
      <c r="L452" s="47"/>
      <c r="M452" s="224"/>
      <c r="N452" s="225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151</v>
      </c>
      <c r="AU452" s="20" t="s">
        <v>82</v>
      </c>
    </row>
    <row r="453" s="2" customFormat="1" ht="33" customHeight="1">
      <c r="A453" s="41"/>
      <c r="B453" s="42"/>
      <c r="C453" s="208" t="s">
        <v>703</v>
      </c>
      <c r="D453" s="208" t="s">
        <v>144</v>
      </c>
      <c r="E453" s="209" t="s">
        <v>704</v>
      </c>
      <c r="F453" s="210" t="s">
        <v>705</v>
      </c>
      <c r="G453" s="211" t="s">
        <v>147</v>
      </c>
      <c r="H453" s="212">
        <v>208</v>
      </c>
      <c r="I453" s="213"/>
      <c r="J453" s="214">
        <f>ROUND(I453*H453,2)</f>
        <v>0</v>
      </c>
      <c r="K453" s="210" t="s">
        <v>148</v>
      </c>
      <c r="L453" s="47"/>
      <c r="M453" s="215" t="s">
        <v>19</v>
      </c>
      <c r="N453" s="216" t="s">
        <v>43</v>
      </c>
      <c r="O453" s="87"/>
      <c r="P453" s="217">
        <f>O453*H453</f>
        <v>0</v>
      </c>
      <c r="Q453" s="217">
        <v>0.0017099999999999999</v>
      </c>
      <c r="R453" s="217">
        <f>Q453*H453</f>
        <v>0.35568</v>
      </c>
      <c r="S453" s="217">
        <v>0</v>
      </c>
      <c r="T453" s="218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9" t="s">
        <v>257</v>
      </c>
      <c r="AT453" s="219" t="s">
        <v>144</v>
      </c>
      <c r="AU453" s="219" t="s">
        <v>82</v>
      </c>
      <c r="AY453" s="20" t="s">
        <v>141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20" t="s">
        <v>80</v>
      </c>
      <c r="BK453" s="220">
        <f>ROUND(I453*H453,2)</f>
        <v>0</v>
      </c>
      <c r="BL453" s="20" t="s">
        <v>257</v>
      </c>
      <c r="BM453" s="219" t="s">
        <v>706</v>
      </c>
    </row>
    <row r="454" s="2" customFormat="1">
      <c r="A454" s="41"/>
      <c r="B454" s="42"/>
      <c r="C454" s="43"/>
      <c r="D454" s="221" t="s">
        <v>151</v>
      </c>
      <c r="E454" s="43"/>
      <c r="F454" s="222" t="s">
        <v>707</v>
      </c>
      <c r="G454" s="43"/>
      <c r="H454" s="43"/>
      <c r="I454" s="223"/>
      <c r="J454" s="43"/>
      <c r="K454" s="43"/>
      <c r="L454" s="47"/>
      <c r="M454" s="224"/>
      <c r="N454" s="225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151</v>
      </c>
      <c r="AU454" s="20" t="s">
        <v>82</v>
      </c>
    </row>
    <row r="455" s="14" customFormat="1">
      <c r="A455" s="14"/>
      <c r="B455" s="238"/>
      <c r="C455" s="239"/>
      <c r="D455" s="228" t="s">
        <v>153</v>
      </c>
      <c r="E455" s="240" t="s">
        <v>19</v>
      </c>
      <c r="F455" s="241" t="s">
        <v>708</v>
      </c>
      <c r="G455" s="239"/>
      <c r="H455" s="240" t="s">
        <v>19</v>
      </c>
      <c r="I455" s="242"/>
      <c r="J455" s="239"/>
      <c r="K455" s="239"/>
      <c r="L455" s="243"/>
      <c r="M455" s="244"/>
      <c r="N455" s="245"/>
      <c r="O455" s="245"/>
      <c r="P455" s="245"/>
      <c r="Q455" s="245"/>
      <c r="R455" s="245"/>
      <c r="S455" s="245"/>
      <c r="T455" s="24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7" t="s">
        <v>153</v>
      </c>
      <c r="AU455" s="247" t="s">
        <v>82</v>
      </c>
      <c r="AV455" s="14" t="s">
        <v>80</v>
      </c>
      <c r="AW455" s="14" t="s">
        <v>33</v>
      </c>
      <c r="AX455" s="14" t="s">
        <v>72</v>
      </c>
      <c r="AY455" s="247" t="s">
        <v>141</v>
      </c>
    </row>
    <row r="456" s="13" customFormat="1">
      <c r="A456" s="13"/>
      <c r="B456" s="226"/>
      <c r="C456" s="227"/>
      <c r="D456" s="228" t="s">
        <v>153</v>
      </c>
      <c r="E456" s="229" t="s">
        <v>19</v>
      </c>
      <c r="F456" s="230" t="s">
        <v>709</v>
      </c>
      <c r="G456" s="227"/>
      <c r="H456" s="231">
        <v>172</v>
      </c>
      <c r="I456" s="232"/>
      <c r="J456" s="227"/>
      <c r="K456" s="227"/>
      <c r="L456" s="233"/>
      <c r="M456" s="234"/>
      <c r="N456" s="235"/>
      <c r="O456" s="235"/>
      <c r="P456" s="235"/>
      <c r="Q456" s="235"/>
      <c r="R456" s="235"/>
      <c r="S456" s="235"/>
      <c r="T456" s="23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7" t="s">
        <v>153</v>
      </c>
      <c r="AU456" s="237" t="s">
        <v>82</v>
      </c>
      <c r="AV456" s="13" t="s">
        <v>82</v>
      </c>
      <c r="AW456" s="13" t="s">
        <v>33</v>
      </c>
      <c r="AX456" s="13" t="s">
        <v>72</v>
      </c>
      <c r="AY456" s="237" t="s">
        <v>141</v>
      </c>
    </row>
    <row r="457" s="16" customFormat="1">
      <c r="A457" s="16"/>
      <c r="B457" s="259"/>
      <c r="C457" s="260"/>
      <c r="D457" s="228" t="s">
        <v>153</v>
      </c>
      <c r="E457" s="261" t="s">
        <v>19</v>
      </c>
      <c r="F457" s="262" t="s">
        <v>203</v>
      </c>
      <c r="G457" s="260"/>
      <c r="H457" s="263">
        <v>172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U457" s="16"/>
      <c r="V457" s="16"/>
      <c r="W457" s="16"/>
      <c r="X457" s="16"/>
      <c r="Y457" s="16"/>
      <c r="Z457" s="16"/>
      <c r="AA457" s="16"/>
      <c r="AB457" s="16"/>
      <c r="AC457" s="16"/>
      <c r="AD457" s="16"/>
      <c r="AE457" s="16"/>
      <c r="AT457" s="269" t="s">
        <v>153</v>
      </c>
      <c r="AU457" s="269" t="s">
        <v>82</v>
      </c>
      <c r="AV457" s="16" t="s">
        <v>142</v>
      </c>
      <c r="AW457" s="16" t="s">
        <v>33</v>
      </c>
      <c r="AX457" s="16" t="s">
        <v>72</v>
      </c>
      <c r="AY457" s="269" t="s">
        <v>141</v>
      </c>
    </row>
    <row r="458" s="14" customFormat="1">
      <c r="A458" s="14"/>
      <c r="B458" s="238"/>
      <c r="C458" s="239"/>
      <c r="D458" s="228" t="s">
        <v>153</v>
      </c>
      <c r="E458" s="240" t="s">
        <v>19</v>
      </c>
      <c r="F458" s="241" t="s">
        <v>710</v>
      </c>
      <c r="G458" s="239"/>
      <c r="H458" s="240" t="s">
        <v>19</v>
      </c>
      <c r="I458" s="242"/>
      <c r="J458" s="239"/>
      <c r="K458" s="239"/>
      <c r="L458" s="243"/>
      <c r="M458" s="244"/>
      <c r="N458" s="245"/>
      <c r="O458" s="245"/>
      <c r="P458" s="245"/>
      <c r="Q458" s="245"/>
      <c r="R458" s="245"/>
      <c r="S458" s="245"/>
      <c r="T458" s="246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47" t="s">
        <v>153</v>
      </c>
      <c r="AU458" s="247" t="s">
        <v>82</v>
      </c>
      <c r="AV458" s="14" t="s">
        <v>80</v>
      </c>
      <c r="AW458" s="14" t="s">
        <v>33</v>
      </c>
      <c r="AX458" s="14" t="s">
        <v>72</v>
      </c>
      <c r="AY458" s="247" t="s">
        <v>141</v>
      </c>
    </row>
    <row r="459" s="13" customFormat="1">
      <c r="A459" s="13"/>
      <c r="B459" s="226"/>
      <c r="C459" s="227"/>
      <c r="D459" s="228" t="s">
        <v>153</v>
      </c>
      <c r="E459" s="229" t="s">
        <v>19</v>
      </c>
      <c r="F459" s="230" t="s">
        <v>376</v>
      </c>
      <c r="G459" s="227"/>
      <c r="H459" s="231">
        <v>36</v>
      </c>
      <c r="I459" s="232"/>
      <c r="J459" s="227"/>
      <c r="K459" s="227"/>
      <c r="L459" s="233"/>
      <c r="M459" s="234"/>
      <c r="N459" s="235"/>
      <c r="O459" s="235"/>
      <c r="P459" s="235"/>
      <c r="Q459" s="235"/>
      <c r="R459" s="235"/>
      <c r="S459" s="235"/>
      <c r="T459" s="23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7" t="s">
        <v>153</v>
      </c>
      <c r="AU459" s="237" t="s">
        <v>82</v>
      </c>
      <c r="AV459" s="13" t="s">
        <v>82</v>
      </c>
      <c r="AW459" s="13" t="s">
        <v>33</v>
      </c>
      <c r="AX459" s="13" t="s">
        <v>72</v>
      </c>
      <c r="AY459" s="237" t="s">
        <v>141</v>
      </c>
    </row>
    <row r="460" s="16" customFormat="1">
      <c r="A460" s="16"/>
      <c r="B460" s="259"/>
      <c r="C460" s="260"/>
      <c r="D460" s="228" t="s">
        <v>153</v>
      </c>
      <c r="E460" s="261" t="s">
        <v>19</v>
      </c>
      <c r="F460" s="262" t="s">
        <v>203</v>
      </c>
      <c r="G460" s="260"/>
      <c r="H460" s="263">
        <v>36</v>
      </c>
      <c r="I460" s="264"/>
      <c r="J460" s="260"/>
      <c r="K460" s="260"/>
      <c r="L460" s="265"/>
      <c r="M460" s="266"/>
      <c r="N460" s="267"/>
      <c r="O460" s="267"/>
      <c r="P460" s="267"/>
      <c r="Q460" s="267"/>
      <c r="R460" s="267"/>
      <c r="S460" s="267"/>
      <c r="T460" s="268"/>
      <c r="U460" s="16"/>
      <c r="V460" s="16"/>
      <c r="W460" s="16"/>
      <c r="X460" s="16"/>
      <c r="Y460" s="16"/>
      <c r="Z460" s="16"/>
      <c r="AA460" s="16"/>
      <c r="AB460" s="16"/>
      <c r="AC460" s="16"/>
      <c r="AD460" s="16"/>
      <c r="AE460" s="16"/>
      <c r="AT460" s="269" t="s">
        <v>153</v>
      </c>
      <c r="AU460" s="269" t="s">
        <v>82</v>
      </c>
      <c r="AV460" s="16" t="s">
        <v>142</v>
      </c>
      <c r="AW460" s="16" t="s">
        <v>33</v>
      </c>
      <c r="AX460" s="16" t="s">
        <v>72</v>
      </c>
      <c r="AY460" s="269" t="s">
        <v>141</v>
      </c>
    </row>
    <row r="461" s="15" customFormat="1">
      <c r="A461" s="15"/>
      <c r="B461" s="248"/>
      <c r="C461" s="249"/>
      <c r="D461" s="228" t="s">
        <v>153</v>
      </c>
      <c r="E461" s="250" t="s">
        <v>19</v>
      </c>
      <c r="F461" s="251" t="s">
        <v>177</v>
      </c>
      <c r="G461" s="249"/>
      <c r="H461" s="252">
        <v>208</v>
      </c>
      <c r="I461" s="253"/>
      <c r="J461" s="249"/>
      <c r="K461" s="249"/>
      <c r="L461" s="254"/>
      <c r="M461" s="255"/>
      <c r="N461" s="256"/>
      <c r="O461" s="256"/>
      <c r="P461" s="256"/>
      <c r="Q461" s="256"/>
      <c r="R461" s="256"/>
      <c r="S461" s="256"/>
      <c r="T461" s="257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58" t="s">
        <v>153</v>
      </c>
      <c r="AU461" s="258" t="s">
        <v>82</v>
      </c>
      <c r="AV461" s="15" t="s">
        <v>149</v>
      </c>
      <c r="AW461" s="15" t="s">
        <v>33</v>
      </c>
      <c r="AX461" s="15" t="s">
        <v>80</v>
      </c>
      <c r="AY461" s="258" t="s">
        <v>141</v>
      </c>
    </row>
    <row r="462" s="2" customFormat="1" ht="37.8" customHeight="1">
      <c r="A462" s="41"/>
      <c r="B462" s="42"/>
      <c r="C462" s="208" t="s">
        <v>711</v>
      </c>
      <c r="D462" s="208" t="s">
        <v>144</v>
      </c>
      <c r="E462" s="209" t="s">
        <v>712</v>
      </c>
      <c r="F462" s="210" t="s">
        <v>713</v>
      </c>
      <c r="G462" s="211" t="s">
        <v>147</v>
      </c>
      <c r="H462" s="212">
        <v>50</v>
      </c>
      <c r="I462" s="213"/>
      <c r="J462" s="214">
        <f>ROUND(I462*H462,2)</f>
        <v>0</v>
      </c>
      <c r="K462" s="210" t="s">
        <v>148</v>
      </c>
      <c r="L462" s="47"/>
      <c r="M462" s="215" t="s">
        <v>19</v>
      </c>
      <c r="N462" s="216" t="s">
        <v>43</v>
      </c>
      <c r="O462" s="87"/>
      <c r="P462" s="217">
        <f>O462*H462</f>
        <v>0</v>
      </c>
      <c r="Q462" s="217">
        <v>5.0000000000000002E-05</v>
      </c>
      <c r="R462" s="217">
        <f>Q462*H462</f>
        <v>0.0025000000000000001</v>
      </c>
      <c r="S462" s="217">
        <v>0</v>
      </c>
      <c r="T462" s="218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9" t="s">
        <v>257</v>
      </c>
      <c r="AT462" s="219" t="s">
        <v>144</v>
      </c>
      <c r="AU462" s="219" t="s">
        <v>82</v>
      </c>
      <c r="AY462" s="20" t="s">
        <v>141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20" t="s">
        <v>80</v>
      </c>
      <c r="BK462" s="220">
        <f>ROUND(I462*H462,2)</f>
        <v>0</v>
      </c>
      <c r="BL462" s="20" t="s">
        <v>257</v>
      </c>
      <c r="BM462" s="219" t="s">
        <v>714</v>
      </c>
    </row>
    <row r="463" s="2" customFormat="1">
      <c r="A463" s="41"/>
      <c r="B463" s="42"/>
      <c r="C463" s="43"/>
      <c r="D463" s="221" t="s">
        <v>151</v>
      </c>
      <c r="E463" s="43"/>
      <c r="F463" s="222" t="s">
        <v>715</v>
      </c>
      <c r="G463" s="43"/>
      <c r="H463" s="43"/>
      <c r="I463" s="223"/>
      <c r="J463" s="43"/>
      <c r="K463" s="43"/>
      <c r="L463" s="47"/>
      <c r="M463" s="224"/>
      <c r="N463" s="225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151</v>
      </c>
      <c r="AU463" s="20" t="s">
        <v>82</v>
      </c>
    </row>
    <row r="464" s="13" customFormat="1">
      <c r="A464" s="13"/>
      <c r="B464" s="226"/>
      <c r="C464" s="227"/>
      <c r="D464" s="228" t="s">
        <v>153</v>
      </c>
      <c r="E464" s="229" t="s">
        <v>19</v>
      </c>
      <c r="F464" s="230" t="s">
        <v>169</v>
      </c>
      <c r="G464" s="227"/>
      <c r="H464" s="231">
        <v>50</v>
      </c>
      <c r="I464" s="232"/>
      <c r="J464" s="227"/>
      <c r="K464" s="227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153</v>
      </c>
      <c r="AU464" s="237" t="s">
        <v>82</v>
      </c>
      <c r="AV464" s="13" t="s">
        <v>82</v>
      </c>
      <c r="AW464" s="13" t="s">
        <v>33</v>
      </c>
      <c r="AX464" s="13" t="s">
        <v>80</v>
      </c>
      <c r="AY464" s="237" t="s">
        <v>141</v>
      </c>
    </row>
    <row r="465" s="2" customFormat="1" ht="24.15" customHeight="1">
      <c r="A465" s="41"/>
      <c r="B465" s="42"/>
      <c r="C465" s="270" t="s">
        <v>716</v>
      </c>
      <c r="D465" s="270" t="s">
        <v>245</v>
      </c>
      <c r="E465" s="271" t="s">
        <v>278</v>
      </c>
      <c r="F465" s="272" t="s">
        <v>279</v>
      </c>
      <c r="G465" s="273" t="s">
        <v>147</v>
      </c>
      <c r="H465" s="274">
        <v>55</v>
      </c>
      <c r="I465" s="275"/>
      <c r="J465" s="276">
        <f>ROUND(I465*H465,2)</f>
        <v>0</v>
      </c>
      <c r="K465" s="272" t="s">
        <v>148</v>
      </c>
      <c r="L465" s="277"/>
      <c r="M465" s="278" t="s">
        <v>19</v>
      </c>
      <c r="N465" s="279" t="s">
        <v>43</v>
      </c>
      <c r="O465" s="87"/>
      <c r="P465" s="217">
        <f>O465*H465</f>
        <v>0</v>
      </c>
      <c r="Q465" s="217">
        <v>0.016</v>
      </c>
      <c r="R465" s="217">
        <f>Q465*H465</f>
        <v>0.88</v>
      </c>
      <c r="S465" s="217">
        <v>0</v>
      </c>
      <c r="T465" s="218">
        <f>S465*H465</f>
        <v>0</v>
      </c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R465" s="219" t="s">
        <v>355</v>
      </c>
      <c r="AT465" s="219" t="s">
        <v>245</v>
      </c>
      <c r="AU465" s="219" t="s">
        <v>82</v>
      </c>
      <c r="AY465" s="20" t="s">
        <v>141</v>
      </c>
      <c r="BE465" s="220">
        <f>IF(N465="základní",J465,0)</f>
        <v>0</v>
      </c>
      <c r="BF465" s="220">
        <f>IF(N465="snížená",J465,0)</f>
        <v>0</v>
      </c>
      <c r="BG465" s="220">
        <f>IF(N465="zákl. přenesená",J465,0)</f>
        <v>0</v>
      </c>
      <c r="BH465" s="220">
        <f>IF(N465="sníž. přenesená",J465,0)</f>
        <v>0</v>
      </c>
      <c r="BI465" s="220">
        <f>IF(N465="nulová",J465,0)</f>
        <v>0</v>
      </c>
      <c r="BJ465" s="20" t="s">
        <v>80</v>
      </c>
      <c r="BK465" s="220">
        <f>ROUND(I465*H465,2)</f>
        <v>0</v>
      </c>
      <c r="BL465" s="20" t="s">
        <v>257</v>
      </c>
      <c r="BM465" s="219" t="s">
        <v>717</v>
      </c>
    </row>
    <row r="466" s="13" customFormat="1">
      <c r="A466" s="13"/>
      <c r="B466" s="226"/>
      <c r="C466" s="227"/>
      <c r="D466" s="228" t="s">
        <v>153</v>
      </c>
      <c r="E466" s="227"/>
      <c r="F466" s="230" t="s">
        <v>718</v>
      </c>
      <c r="G466" s="227"/>
      <c r="H466" s="231">
        <v>55</v>
      </c>
      <c r="I466" s="232"/>
      <c r="J466" s="227"/>
      <c r="K466" s="227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153</v>
      </c>
      <c r="AU466" s="237" t="s">
        <v>82</v>
      </c>
      <c r="AV466" s="13" t="s">
        <v>82</v>
      </c>
      <c r="AW466" s="13" t="s">
        <v>4</v>
      </c>
      <c r="AX466" s="13" t="s">
        <v>80</v>
      </c>
      <c r="AY466" s="237" t="s">
        <v>141</v>
      </c>
    </row>
    <row r="467" s="2" customFormat="1" ht="55.5" customHeight="1">
      <c r="A467" s="41"/>
      <c r="B467" s="42"/>
      <c r="C467" s="208" t="s">
        <v>719</v>
      </c>
      <c r="D467" s="208" t="s">
        <v>144</v>
      </c>
      <c r="E467" s="209" t="s">
        <v>720</v>
      </c>
      <c r="F467" s="210" t="s">
        <v>721</v>
      </c>
      <c r="G467" s="211" t="s">
        <v>619</v>
      </c>
      <c r="H467" s="212">
        <v>9.2949999999999999</v>
      </c>
      <c r="I467" s="213"/>
      <c r="J467" s="214">
        <f>ROUND(I467*H467,2)</f>
        <v>0</v>
      </c>
      <c r="K467" s="210" t="s">
        <v>148</v>
      </c>
      <c r="L467" s="47"/>
      <c r="M467" s="215" t="s">
        <v>19</v>
      </c>
      <c r="N467" s="216" t="s">
        <v>43</v>
      </c>
      <c r="O467" s="87"/>
      <c r="P467" s="217">
        <f>O467*H467</f>
        <v>0</v>
      </c>
      <c r="Q467" s="217">
        <v>0</v>
      </c>
      <c r="R467" s="217">
        <f>Q467*H467</f>
        <v>0</v>
      </c>
      <c r="S467" s="217">
        <v>0</v>
      </c>
      <c r="T467" s="218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19" t="s">
        <v>257</v>
      </c>
      <c r="AT467" s="219" t="s">
        <v>144</v>
      </c>
      <c r="AU467" s="219" t="s">
        <v>82</v>
      </c>
      <c r="AY467" s="20" t="s">
        <v>141</v>
      </c>
      <c r="BE467" s="220">
        <f>IF(N467="základní",J467,0)</f>
        <v>0</v>
      </c>
      <c r="BF467" s="220">
        <f>IF(N467="snížená",J467,0)</f>
        <v>0</v>
      </c>
      <c r="BG467" s="220">
        <f>IF(N467="zákl. přenesená",J467,0)</f>
        <v>0</v>
      </c>
      <c r="BH467" s="220">
        <f>IF(N467="sníž. přenesená",J467,0)</f>
        <v>0</v>
      </c>
      <c r="BI467" s="220">
        <f>IF(N467="nulová",J467,0)</f>
        <v>0</v>
      </c>
      <c r="BJ467" s="20" t="s">
        <v>80</v>
      </c>
      <c r="BK467" s="220">
        <f>ROUND(I467*H467,2)</f>
        <v>0</v>
      </c>
      <c r="BL467" s="20" t="s">
        <v>257</v>
      </c>
      <c r="BM467" s="219" t="s">
        <v>722</v>
      </c>
    </row>
    <row r="468" s="2" customFormat="1">
      <c r="A468" s="41"/>
      <c r="B468" s="42"/>
      <c r="C468" s="43"/>
      <c r="D468" s="221" t="s">
        <v>151</v>
      </c>
      <c r="E468" s="43"/>
      <c r="F468" s="222" t="s">
        <v>723</v>
      </c>
      <c r="G468" s="43"/>
      <c r="H468" s="43"/>
      <c r="I468" s="223"/>
      <c r="J468" s="43"/>
      <c r="K468" s="43"/>
      <c r="L468" s="47"/>
      <c r="M468" s="224"/>
      <c r="N468" s="225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151</v>
      </c>
      <c r="AU468" s="20" t="s">
        <v>82</v>
      </c>
    </row>
    <row r="469" s="12" customFormat="1" ht="22.8" customHeight="1">
      <c r="A469" s="12"/>
      <c r="B469" s="192"/>
      <c r="C469" s="193"/>
      <c r="D469" s="194" t="s">
        <v>71</v>
      </c>
      <c r="E469" s="206" t="s">
        <v>724</v>
      </c>
      <c r="F469" s="206" t="s">
        <v>725</v>
      </c>
      <c r="G469" s="193"/>
      <c r="H469" s="193"/>
      <c r="I469" s="196"/>
      <c r="J469" s="207">
        <f>BK469</f>
        <v>0</v>
      </c>
      <c r="K469" s="193"/>
      <c r="L469" s="198"/>
      <c r="M469" s="199"/>
      <c r="N469" s="200"/>
      <c r="O469" s="200"/>
      <c r="P469" s="201">
        <f>SUM(P470:P476)</f>
        <v>0</v>
      </c>
      <c r="Q469" s="200"/>
      <c r="R469" s="201">
        <f>SUM(R470:R476)</f>
        <v>0.11809904999999998</v>
      </c>
      <c r="S469" s="200"/>
      <c r="T469" s="202">
        <f>SUM(T470:T476)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03" t="s">
        <v>82</v>
      </c>
      <c r="AT469" s="204" t="s">
        <v>71</v>
      </c>
      <c r="AU469" s="204" t="s">
        <v>80</v>
      </c>
      <c r="AY469" s="203" t="s">
        <v>141</v>
      </c>
      <c r="BK469" s="205">
        <f>SUM(BK470:BK476)</f>
        <v>0</v>
      </c>
    </row>
    <row r="470" s="2" customFormat="1" ht="24.15" customHeight="1">
      <c r="A470" s="41"/>
      <c r="B470" s="42"/>
      <c r="C470" s="208" t="s">
        <v>726</v>
      </c>
      <c r="D470" s="208" t="s">
        <v>144</v>
      </c>
      <c r="E470" s="209" t="s">
        <v>727</v>
      </c>
      <c r="F470" s="210" t="s">
        <v>728</v>
      </c>
      <c r="G470" s="211" t="s">
        <v>147</v>
      </c>
      <c r="H470" s="212">
        <v>1.083</v>
      </c>
      <c r="I470" s="213"/>
      <c r="J470" s="214">
        <f>ROUND(I470*H470,2)</f>
        <v>0</v>
      </c>
      <c r="K470" s="210" t="s">
        <v>148</v>
      </c>
      <c r="L470" s="47"/>
      <c r="M470" s="215" t="s">
        <v>19</v>
      </c>
      <c r="N470" s="216" t="s">
        <v>43</v>
      </c>
      <c r="O470" s="87"/>
      <c r="P470" s="217">
        <f>O470*H470</f>
        <v>0</v>
      </c>
      <c r="Q470" s="217">
        <v>0.040349999999999997</v>
      </c>
      <c r="R470" s="217">
        <f>Q470*H470</f>
        <v>0.043699049999999996</v>
      </c>
      <c r="S470" s="217">
        <v>0</v>
      </c>
      <c r="T470" s="218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19" t="s">
        <v>257</v>
      </c>
      <c r="AT470" s="219" t="s">
        <v>144</v>
      </c>
      <c r="AU470" s="219" t="s">
        <v>82</v>
      </c>
      <c r="AY470" s="20" t="s">
        <v>141</v>
      </c>
      <c r="BE470" s="220">
        <f>IF(N470="základní",J470,0)</f>
        <v>0</v>
      </c>
      <c r="BF470" s="220">
        <f>IF(N470="snížená",J470,0)</f>
        <v>0</v>
      </c>
      <c r="BG470" s="220">
        <f>IF(N470="zákl. přenesená",J470,0)</f>
        <v>0</v>
      </c>
      <c r="BH470" s="220">
        <f>IF(N470="sníž. přenesená",J470,0)</f>
        <v>0</v>
      </c>
      <c r="BI470" s="220">
        <f>IF(N470="nulová",J470,0)</f>
        <v>0</v>
      </c>
      <c r="BJ470" s="20" t="s">
        <v>80</v>
      </c>
      <c r="BK470" s="220">
        <f>ROUND(I470*H470,2)</f>
        <v>0</v>
      </c>
      <c r="BL470" s="20" t="s">
        <v>257</v>
      </c>
      <c r="BM470" s="219" t="s">
        <v>729</v>
      </c>
    </row>
    <row r="471" s="2" customFormat="1">
      <c r="A471" s="41"/>
      <c r="B471" s="42"/>
      <c r="C471" s="43"/>
      <c r="D471" s="221" t="s">
        <v>151</v>
      </c>
      <c r="E471" s="43"/>
      <c r="F471" s="222" t="s">
        <v>730</v>
      </c>
      <c r="G471" s="43"/>
      <c r="H471" s="43"/>
      <c r="I471" s="223"/>
      <c r="J471" s="43"/>
      <c r="K471" s="43"/>
      <c r="L471" s="47"/>
      <c r="M471" s="224"/>
      <c r="N471" s="225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151</v>
      </c>
      <c r="AU471" s="20" t="s">
        <v>82</v>
      </c>
    </row>
    <row r="472" s="13" customFormat="1">
      <c r="A472" s="13"/>
      <c r="B472" s="226"/>
      <c r="C472" s="227"/>
      <c r="D472" s="228" t="s">
        <v>153</v>
      </c>
      <c r="E472" s="229" t="s">
        <v>19</v>
      </c>
      <c r="F472" s="230" t="s">
        <v>731</v>
      </c>
      <c r="G472" s="227"/>
      <c r="H472" s="231">
        <v>1.083</v>
      </c>
      <c r="I472" s="232"/>
      <c r="J472" s="227"/>
      <c r="K472" s="227"/>
      <c r="L472" s="233"/>
      <c r="M472" s="234"/>
      <c r="N472" s="235"/>
      <c r="O472" s="235"/>
      <c r="P472" s="235"/>
      <c r="Q472" s="235"/>
      <c r="R472" s="235"/>
      <c r="S472" s="235"/>
      <c r="T472" s="23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7" t="s">
        <v>153</v>
      </c>
      <c r="AU472" s="237" t="s">
        <v>82</v>
      </c>
      <c r="AV472" s="13" t="s">
        <v>82</v>
      </c>
      <c r="AW472" s="13" t="s">
        <v>33</v>
      </c>
      <c r="AX472" s="13" t="s">
        <v>72</v>
      </c>
      <c r="AY472" s="237" t="s">
        <v>141</v>
      </c>
    </row>
    <row r="473" s="15" customFormat="1">
      <c r="A473" s="15"/>
      <c r="B473" s="248"/>
      <c r="C473" s="249"/>
      <c r="D473" s="228" t="s">
        <v>153</v>
      </c>
      <c r="E473" s="250" t="s">
        <v>19</v>
      </c>
      <c r="F473" s="251" t="s">
        <v>177</v>
      </c>
      <c r="G473" s="249"/>
      <c r="H473" s="252">
        <v>1.083</v>
      </c>
      <c r="I473" s="253"/>
      <c r="J473" s="249"/>
      <c r="K473" s="249"/>
      <c r="L473" s="254"/>
      <c r="M473" s="255"/>
      <c r="N473" s="256"/>
      <c r="O473" s="256"/>
      <c r="P473" s="256"/>
      <c r="Q473" s="256"/>
      <c r="R473" s="256"/>
      <c r="S473" s="256"/>
      <c r="T473" s="257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58" t="s">
        <v>153</v>
      </c>
      <c r="AU473" s="258" t="s">
        <v>82</v>
      </c>
      <c r="AV473" s="15" t="s">
        <v>149</v>
      </c>
      <c r="AW473" s="15" t="s">
        <v>33</v>
      </c>
      <c r="AX473" s="15" t="s">
        <v>80</v>
      </c>
      <c r="AY473" s="258" t="s">
        <v>141</v>
      </c>
    </row>
    <row r="474" s="2" customFormat="1" ht="21.75" customHeight="1">
      <c r="A474" s="41"/>
      <c r="B474" s="42"/>
      <c r="C474" s="270" t="s">
        <v>732</v>
      </c>
      <c r="D474" s="270" t="s">
        <v>245</v>
      </c>
      <c r="E474" s="271" t="s">
        <v>733</v>
      </c>
      <c r="F474" s="272" t="s">
        <v>734</v>
      </c>
      <c r="G474" s="273" t="s">
        <v>735</v>
      </c>
      <c r="H474" s="274">
        <v>31</v>
      </c>
      <c r="I474" s="275"/>
      <c r="J474" s="276">
        <f>ROUND(I474*H474,2)</f>
        <v>0</v>
      </c>
      <c r="K474" s="272" t="s">
        <v>148</v>
      </c>
      <c r="L474" s="277"/>
      <c r="M474" s="278" t="s">
        <v>19</v>
      </c>
      <c r="N474" s="279" t="s">
        <v>43</v>
      </c>
      <c r="O474" s="87"/>
      <c r="P474" s="217">
        <f>O474*H474</f>
        <v>0</v>
      </c>
      <c r="Q474" s="217">
        <v>0.0023999999999999998</v>
      </c>
      <c r="R474" s="217">
        <f>Q474*H474</f>
        <v>0.074399999999999994</v>
      </c>
      <c r="S474" s="217">
        <v>0</v>
      </c>
      <c r="T474" s="218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19" t="s">
        <v>355</v>
      </c>
      <c r="AT474" s="219" t="s">
        <v>245</v>
      </c>
      <c r="AU474" s="219" t="s">
        <v>82</v>
      </c>
      <c r="AY474" s="20" t="s">
        <v>141</v>
      </c>
      <c r="BE474" s="220">
        <f>IF(N474="základní",J474,0)</f>
        <v>0</v>
      </c>
      <c r="BF474" s="220">
        <f>IF(N474="snížená",J474,0)</f>
        <v>0</v>
      </c>
      <c r="BG474" s="220">
        <f>IF(N474="zákl. přenesená",J474,0)</f>
        <v>0</v>
      </c>
      <c r="BH474" s="220">
        <f>IF(N474="sníž. přenesená",J474,0)</f>
        <v>0</v>
      </c>
      <c r="BI474" s="220">
        <f>IF(N474="nulová",J474,0)</f>
        <v>0</v>
      </c>
      <c r="BJ474" s="20" t="s">
        <v>80</v>
      </c>
      <c r="BK474" s="220">
        <f>ROUND(I474*H474,2)</f>
        <v>0</v>
      </c>
      <c r="BL474" s="20" t="s">
        <v>257</v>
      </c>
      <c r="BM474" s="219" t="s">
        <v>736</v>
      </c>
    </row>
    <row r="475" s="2" customFormat="1" ht="49.05" customHeight="1">
      <c r="A475" s="41"/>
      <c r="B475" s="42"/>
      <c r="C475" s="208" t="s">
        <v>737</v>
      </c>
      <c r="D475" s="208" t="s">
        <v>144</v>
      </c>
      <c r="E475" s="209" t="s">
        <v>738</v>
      </c>
      <c r="F475" s="210" t="s">
        <v>739</v>
      </c>
      <c r="G475" s="211" t="s">
        <v>619</v>
      </c>
      <c r="H475" s="212">
        <v>0.11799999999999999</v>
      </c>
      <c r="I475" s="213"/>
      <c r="J475" s="214">
        <f>ROUND(I475*H475,2)</f>
        <v>0</v>
      </c>
      <c r="K475" s="210" t="s">
        <v>148</v>
      </c>
      <c r="L475" s="47"/>
      <c r="M475" s="215" t="s">
        <v>19</v>
      </c>
      <c r="N475" s="216" t="s">
        <v>43</v>
      </c>
      <c r="O475" s="87"/>
      <c r="P475" s="217">
        <f>O475*H475</f>
        <v>0</v>
      </c>
      <c r="Q475" s="217">
        <v>0</v>
      </c>
      <c r="R475" s="217">
        <f>Q475*H475</f>
        <v>0</v>
      </c>
      <c r="S475" s="217">
        <v>0</v>
      </c>
      <c r="T475" s="218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19" t="s">
        <v>257</v>
      </c>
      <c r="AT475" s="219" t="s">
        <v>144</v>
      </c>
      <c r="AU475" s="219" t="s">
        <v>82</v>
      </c>
      <c r="AY475" s="20" t="s">
        <v>141</v>
      </c>
      <c r="BE475" s="220">
        <f>IF(N475="základní",J475,0)</f>
        <v>0</v>
      </c>
      <c r="BF475" s="220">
        <f>IF(N475="snížená",J475,0)</f>
        <v>0</v>
      </c>
      <c r="BG475" s="220">
        <f>IF(N475="zákl. přenesená",J475,0)</f>
        <v>0</v>
      </c>
      <c r="BH475" s="220">
        <f>IF(N475="sníž. přenesená",J475,0)</f>
        <v>0</v>
      </c>
      <c r="BI475" s="220">
        <f>IF(N475="nulová",J475,0)</f>
        <v>0</v>
      </c>
      <c r="BJ475" s="20" t="s">
        <v>80</v>
      </c>
      <c r="BK475" s="220">
        <f>ROUND(I475*H475,2)</f>
        <v>0</v>
      </c>
      <c r="BL475" s="20" t="s">
        <v>257</v>
      </c>
      <c r="BM475" s="219" t="s">
        <v>740</v>
      </c>
    </row>
    <row r="476" s="2" customFormat="1">
      <c r="A476" s="41"/>
      <c r="B476" s="42"/>
      <c r="C476" s="43"/>
      <c r="D476" s="221" t="s">
        <v>151</v>
      </c>
      <c r="E476" s="43"/>
      <c r="F476" s="222" t="s">
        <v>741</v>
      </c>
      <c r="G476" s="43"/>
      <c r="H476" s="43"/>
      <c r="I476" s="223"/>
      <c r="J476" s="43"/>
      <c r="K476" s="43"/>
      <c r="L476" s="47"/>
      <c r="M476" s="224"/>
      <c r="N476" s="225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151</v>
      </c>
      <c r="AU476" s="20" t="s">
        <v>82</v>
      </c>
    </row>
    <row r="477" s="12" customFormat="1" ht="22.8" customHeight="1">
      <c r="A477" s="12"/>
      <c r="B477" s="192"/>
      <c r="C477" s="193"/>
      <c r="D477" s="194" t="s">
        <v>71</v>
      </c>
      <c r="E477" s="206" t="s">
        <v>742</v>
      </c>
      <c r="F477" s="206" t="s">
        <v>743</v>
      </c>
      <c r="G477" s="193"/>
      <c r="H477" s="193"/>
      <c r="I477" s="196"/>
      <c r="J477" s="207">
        <f>BK477</f>
        <v>0</v>
      </c>
      <c r="K477" s="193"/>
      <c r="L477" s="198"/>
      <c r="M477" s="199"/>
      <c r="N477" s="200"/>
      <c r="O477" s="200"/>
      <c r="P477" s="201">
        <f>SUM(P478:P490)</f>
        <v>0</v>
      </c>
      <c r="Q477" s="200"/>
      <c r="R477" s="201">
        <f>SUM(R478:R490)</f>
        <v>2.92448</v>
      </c>
      <c r="S477" s="200"/>
      <c r="T477" s="202">
        <f>SUM(T478:T490)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03" t="s">
        <v>82</v>
      </c>
      <c r="AT477" s="204" t="s">
        <v>71</v>
      </c>
      <c r="AU477" s="204" t="s">
        <v>80</v>
      </c>
      <c r="AY477" s="203" t="s">
        <v>141</v>
      </c>
      <c r="BK477" s="205">
        <f>SUM(BK478:BK490)</f>
        <v>0</v>
      </c>
    </row>
    <row r="478" s="2" customFormat="1" ht="37.8" customHeight="1">
      <c r="A478" s="41"/>
      <c r="B478" s="42"/>
      <c r="C478" s="208" t="s">
        <v>744</v>
      </c>
      <c r="D478" s="208" t="s">
        <v>144</v>
      </c>
      <c r="E478" s="209" t="s">
        <v>745</v>
      </c>
      <c r="F478" s="210" t="s">
        <v>746</v>
      </c>
      <c r="G478" s="211" t="s">
        <v>147</v>
      </c>
      <c r="H478" s="212">
        <v>208</v>
      </c>
      <c r="I478" s="213"/>
      <c r="J478" s="214">
        <f>ROUND(I478*H478,2)</f>
        <v>0</v>
      </c>
      <c r="K478" s="210" t="s">
        <v>148</v>
      </c>
      <c r="L478" s="47"/>
      <c r="M478" s="215" t="s">
        <v>19</v>
      </c>
      <c r="N478" s="216" t="s">
        <v>43</v>
      </c>
      <c r="O478" s="87"/>
      <c r="P478" s="217">
        <f>O478*H478</f>
        <v>0</v>
      </c>
      <c r="Q478" s="217">
        <v>0.01388</v>
      </c>
      <c r="R478" s="217">
        <f>Q478*H478</f>
        <v>2.8870399999999998</v>
      </c>
      <c r="S478" s="217">
        <v>0</v>
      </c>
      <c r="T478" s="218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19" t="s">
        <v>257</v>
      </c>
      <c r="AT478" s="219" t="s">
        <v>144</v>
      </c>
      <c r="AU478" s="219" t="s">
        <v>82</v>
      </c>
      <c r="AY478" s="20" t="s">
        <v>141</v>
      </c>
      <c r="BE478" s="220">
        <f>IF(N478="základní",J478,0)</f>
        <v>0</v>
      </c>
      <c r="BF478" s="220">
        <f>IF(N478="snížená",J478,0)</f>
        <v>0</v>
      </c>
      <c r="BG478" s="220">
        <f>IF(N478="zákl. přenesená",J478,0)</f>
        <v>0</v>
      </c>
      <c r="BH478" s="220">
        <f>IF(N478="sníž. přenesená",J478,0)</f>
        <v>0</v>
      </c>
      <c r="BI478" s="220">
        <f>IF(N478="nulová",J478,0)</f>
        <v>0</v>
      </c>
      <c r="BJ478" s="20" t="s">
        <v>80</v>
      </c>
      <c r="BK478" s="220">
        <f>ROUND(I478*H478,2)</f>
        <v>0</v>
      </c>
      <c r="BL478" s="20" t="s">
        <v>257</v>
      </c>
      <c r="BM478" s="219" t="s">
        <v>747</v>
      </c>
    </row>
    <row r="479" s="2" customFormat="1">
      <c r="A479" s="41"/>
      <c r="B479" s="42"/>
      <c r="C479" s="43"/>
      <c r="D479" s="221" t="s">
        <v>151</v>
      </c>
      <c r="E479" s="43"/>
      <c r="F479" s="222" t="s">
        <v>748</v>
      </c>
      <c r="G479" s="43"/>
      <c r="H479" s="43"/>
      <c r="I479" s="223"/>
      <c r="J479" s="43"/>
      <c r="K479" s="43"/>
      <c r="L479" s="47"/>
      <c r="M479" s="224"/>
      <c r="N479" s="225"/>
      <c r="O479" s="87"/>
      <c r="P479" s="87"/>
      <c r="Q479" s="87"/>
      <c r="R479" s="87"/>
      <c r="S479" s="87"/>
      <c r="T479" s="88"/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T479" s="20" t="s">
        <v>151</v>
      </c>
      <c r="AU479" s="20" t="s">
        <v>82</v>
      </c>
    </row>
    <row r="480" s="14" customFormat="1">
      <c r="A480" s="14"/>
      <c r="B480" s="238"/>
      <c r="C480" s="239"/>
      <c r="D480" s="228" t="s">
        <v>153</v>
      </c>
      <c r="E480" s="240" t="s">
        <v>19</v>
      </c>
      <c r="F480" s="241" t="s">
        <v>708</v>
      </c>
      <c r="G480" s="239"/>
      <c r="H480" s="240" t="s">
        <v>19</v>
      </c>
      <c r="I480" s="242"/>
      <c r="J480" s="239"/>
      <c r="K480" s="239"/>
      <c r="L480" s="243"/>
      <c r="M480" s="244"/>
      <c r="N480" s="245"/>
      <c r="O480" s="245"/>
      <c r="P480" s="245"/>
      <c r="Q480" s="245"/>
      <c r="R480" s="245"/>
      <c r="S480" s="245"/>
      <c r="T480" s="246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7" t="s">
        <v>153</v>
      </c>
      <c r="AU480" s="247" t="s">
        <v>82</v>
      </c>
      <c r="AV480" s="14" t="s">
        <v>80</v>
      </c>
      <c r="AW480" s="14" t="s">
        <v>33</v>
      </c>
      <c r="AX480" s="14" t="s">
        <v>72</v>
      </c>
      <c r="AY480" s="247" t="s">
        <v>141</v>
      </c>
    </row>
    <row r="481" s="13" customFormat="1">
      <c r="A481" s="13"/>
      <c r="B481" s="226"/>
      <c r="C481" s="227"/>
      <c r="D481" s="228" t="s">
        <v>153</v>
      </c>
      <c r="E481" s="229" t="s">
        <v>19</v>
      </c>
      <c r="F481" s="230" t="s">
        <v>709</v>
      </c>
      <c r="G481" s="227"/>
      <c r="H481" s="231">
        <v>172</v>
      </c>
      <c r="I481" s="232"/>
      <c r="J481" s="227"/>
      <c r="K481" s="227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153</v>
      </c>
      <c r="AU481" s="237" t="s">
        <v>82</v>
      </c>
      <c r="AV481" s="13" t="s">
        <v>82</v>
      </c>
      <c r="AW481" s="13" t="s">
        <v>33</v>
      </c>
      <c r="AX481" s="13" t="s">
        <v>72</v>
      </c>
      <c r="AY481" s="237" t="s">
        <v>141</v>
      </c>
    </row>
    <row r="482" s="16" customFormat="1">
      <c r="A482" s="16"/>
      <c r="B482" s="259"/>
      <c r="C482" s="260"/>
      <c r="D482" s="228" t="s">
        <v>153</v>
      </c>
      <c r="E482" s="261" t="s">
        <v>19</v>
      </c>
      <c r="F482" s="262" t="s">
        <v>203</v>
      </c>
      <c r="G482" s="260"/>
      <c r="H482" s="263">
        <v>172</v>
      </c>
      <c r="I482" s="264"/>
      <c r="J482" s="260"/>
      <c r="K482" s="260"/>
      <c r="L482" s="265"/>
      <c r="M482" s="266"/>
      <c r="N482" s="267"/>
      <c r="O482" s="267"/>
      <c r="P482" s="267"/>
      <c r="Q482" s="267"/>
      <c r="R482" s="267"/>
      <c r="S482" s="267"/>
      <c r="T482" s="268"/>
      <c r="U482" s="16"/>
      <c r="V482" s="16"/>
      <c r="W482" s="16"/>
      <c r="X482" s="16"/>
      <c r="Y482" s="16"/>
      <c r="Z482" s="16"/>
      <c r="AA482" s="16"/>
      <c r="AB482" s="16"/>
      <c r="AC482" s="16"/>
      <c r="AD482" s="16"/>
      <c r="AE482" s="16"/>
      <c r="AT482" s="269" t="s">
        <v>153</v>
      </c>
      <c r="AU482" s="269" t="s">
        <v>82</v>
      </c>
      <c r="AV482" s="16" t="s">
        <v>142</v>
      </c>
      <c r="AW482" s="16" t="s">
        <v>33</v>
      </c>
      <c r="AX482" s="16" t="s">
        <v>72</v>
      </c>
      <c r="AY482" s="269" t="s">
        <v>141</v>
      </c>
    </row>
    <row r="483" s="14" customFormat="1">
      <c r="A483" s="14"/>
      <c r="B483" s="238"/>
      <c r="C483" s="239"/>
      <c r="D483" s="228" t="s">
        <v>153</v>
      </c>
      <c r="E483" s="240" t="s">
        <v>19</v>
      </c>
      <c r="F483" s="241" t="s">
        <v>710</v>
      </c>
      <c r="G483" s="239"/>
      <c r="H483" s="240" t="s">
        <v>19</v>
      </c>
      <c r="I483" s="242"/>
      <c r="J483" s="239"/>
      <c r="K483" s="239"/>
      <c r="L483" s="243"/>
      <c r="M483" s="244"/>
      <c r="N483" s="245"/>
      <c r="O483" s="245"/>
      <c r="P483" s="245"/>
      <c r="Q483" s="245"/>
      <c r="R483" s="245"/>
      <c r="S483" s="245"/>
      <c r="T483" s="24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7" t="s">
        <v>153</v>
      </c>
      <c r="AU483" s="247" t="s">
        <v>82</v>
      </c>
      <c r="AV483" s="14" t="s">
        <v>80</v>
      </c>
      <c r="AW483" s="14" t="s">
        <v>33</v>
      </c>
      <c r="AX483" s="14" t="s">
        <v>72</v>
      </c>
      <c r="AY483" s="247" t="s">
        <v>141</v>
      </c>
    </row>
    <row r="484" s="13" customFormat="1">
      <c r="A484" s="13"/>
      <c r="B484" s="226"/>
      <c r="C484" s="227"/>
      <c r="D484" s="228" t="s">
        <v>153</v>
      </c>
      <c r="E484" s="229" t="s">
        <v>19</v>
      </c>
      <c r="F484" s="230" t="s">
        <v>376</v>
      </c>
      <c r="G484" s="227"/>
      <c r="H484" s="231">
        <v>36</v>
      </c>
      <c r="I484" s="232"/>
      <c r="J484" s="227"/>
      <c r="K484" s="227"/>
      <c r="L484" s="233"/>
      <c r="M484" s="234"/>
      <c r="N484" s="235"/>
      <c r="O484" s="235"/>
      <c r="P484" s="235"/>
      <c r="Q484" s="235"/>
      <c r="R484" s="235"/>
      <c r="S484" s="235"/>
      <c r="T484" s="23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7" t="s">
        <v>153</v>
      </c>
      <c r="AU484" s="237" t="s">
        <v>82</v>
      </c>
      <c r="AV484" s="13" t="s">
        <v>82</v>
      </c>
      <c r="AW484" s="13" t="s">
        <v>33</v>
      </c>
      <c r="AX484" s="13" t="s">
        <v>72</v>
      </c>
      <c r="AY484" s="237" t="s">
        <v>141</v>
      </c>
    </row>
    <row r="485" s="16" customFormat="1">
      <c r="A485" s="16"/>
      <c r="B485" s="259"/>
      <c r="C485" s="260"/>
      <c r="D485" s="228" t="s">
        <v>153</v>
      </c>
      <c r="E485" s="261" t="s">
        <v>19</v>
      </c>
      <c r="F485" s="262" t="s">
        <v>203</v>
      </c>
      <c r="G485" s="260"/>
      <c r="H485" s="263">
        <v>36</v>
      </c>
      <c r="I485" s="264"/>
      <c r="J485" s="260"/>
      <c r="K485" s="260"/>
      <c r="L485" s="265"/>
      <c r="M485" s="266"/>
      <c r="N485" s="267"/>
      <c r="O485" s="267"/>
      <c r="P485" s="267"/>
      <c r="Q485" s="267"/>
      <c r="R485" s="267"/>
      <c r="S485" s="267"/>
      <c r="T485" s="268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69" t="s">
        <v>153</v>
      </c>
      <c r="AU485" s="269" t="s">
        <v>82</v>
      </c>
      <c r="AV485" s="16" t="s">
        <v>142</v>
      </c>
      <c r="AW485" s="16" t="s">
        <v>33</v>
      </c>
      <c r="AX485" s="16" t="s">
        <v>72</v>
      </c>
      <c r="AY485" s="269" t="s">
        <v>141</v>
      </c>
    </row>
    <row r="486" s="15" customFormat="1">
      <c r="A486" s="15"/>
      <c r="B486" s="248"/>
      <c r="C486" s="249"/>
      <c r="D486" s="228" t="s">
        <v>153</v>
      </c>
      <c r="E486" s="250" t="s">
        <v>19</v>
      </c>
      <c r="F486" s="251" t="s">
        <v>177</v>
      </c>
      <c r="G486" s="249"/>
      <c r="H486" s="252">
        <v>208</v>
      </c>
      <c r="I486" s="253"/>
      <c r="J486" s="249"/>
      <c r="K486" s="249"/>
      <c r="L486" s="254"/>
      <c r="M486" s="255"/>
      <c r="N486" s="256"/>
      <c r="O486" s="256"/>
      <c r="P486" s="256"/>
      <c r="Q486" s="256"/>
      <c r="R486" s="256"/>
      <c r="S486" s="256"/>
      <c r="T486" s="257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T486" s="258" t="s">
        <v>153</v>
      </c>
      <c r="AU486" s="258" t="s">
        <v>82</v>
      </c>
      <c r="AV486" s="15" t="s">
        <v>149</v>
      </c>
      <c r="AW486" s="15" t="s">
        <v>33</v>
      </c>
      <c r="AX486" s="15" t="s">
        <v>80</v>
      </c>
      <c r="AY486" s="258" t="s">
        <v>141</v>
      </c>
    </row>
    <row r="487" s="2" customFormat="1" ht="24.15" customHeight="1">
      <c r="A487" s="41"/>
      <c r="B487" s="42"/>
      <c r="C487" s="208" t="s">
        <v>749</v>
      </c>
      <c r="D487" s="208" t="s">
        <v>144</v>
      </c>
      <c r="E487" s="209" t="s">
        <v>750</v>
      </c>
      <c r="F487" s="210" t="s">
        <v>751</v>
      </c>
      <c r="G487" s="211" t="s">
        <v>147</v>
      </c>
      <c r="H487" s="212">
        <v>208</v>
      </c>
      <c r="I487" s="213"/>
      <c r="J487" s="214">
        <f>ROUND(I487*H487,2)</f>
        <v>0</v>
      </c>
      <c r="K487" s="210" t="s">
        <v>148</v>
      </c>
      <c r="L487" s="47"/>
      <c r="M487" s="215" t="s">
        <v>19</v>
      </c>
      <c r="N487" s="216" t="s">
        <v>43</v>
      </c>
      <c r="O487" s="87"/>
      <c r="P487" s="217">
        <f>O487*H487</f>
        <v>0</v>
      </c>
      <c r="Q487" s="217">
        <v>0.00018000000000000001</v>
      </c>
      <c r="R487" s="217">
        <f>Q487*H487</f>
        <v>0.037440000000000001</v>
      </c>
      <c r="S487" s="217">
        <v>0</v>
      </c>
      <c r="T487" s="218">
        <f>S487*H487</f>
        <v>0</v>
      </c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R487" s="219" t="s">
        <v>257</v>
      </c>
      <c r="AT487" s="219" t="s">
        <v>144</v>
      </c>
      <c r="AU487" s="219" t="s">
        <v>82</v>
      </c>
      <c r="AY487" s="20" t="s">
        <v>141</v>
      </c>
      <c r="BE487" s="220">
        <f>IF(N487="základní",J487,0)</f>
        <v>0</v>
      </c>
      <c r="BF487" s="220">
        <f>IF(N487="snížená",J487,0)</f>
        <v>0</v>
      </c>
      <c r="BG487" s="220">
        <f>IF(N487="zákl. přenesená",J487,0)</f>
        <v>0</v>
      </c>
      <c r="BH487" s="220">
        <f>IF(N487="sníž. přenesená",J487,0)</f>
        <v>0</v>
      </c>
      <c r="BI487" s="220">
        <f>IF(N487="nulová",J487,0)</f>
        <v>0</v>
      </c>
      <c r="BJ487" s="20" t="s">
        <v>80</v>
      </c>
      <c r="BK487" s="220">
        <f>ROUND(I487*H487,2)</f>
        <v>0</v>
      </c>
      <c r="BL487" s="20" t="s">
        <v>257</v>
      </c>
      <c r="BM487" s="219" t="s">
        <v>752</v>
      </c>
    </row>
    <row r="488" s="2" customFormat="1">
      <c r="A488" s="41"/>
      <c r="B488" s="42"/>
      <c r="C488" s="43"/>
      <c r="D488" s="221" t="s">
        <v>151</v>
      </c>
      <c r="E488" s="43"/>
      <c r="F488" s="222" t="s">
        <v>753</v>
      </c>
      <c r="G488" s="43"/>
      <c r="H488" s="43"/>
      <c r="I488" s="223"/>
      <c r="J488" s="43"/>
      <c r="K488" s="43"/>
      <c r="L488" s="47"/>
      <c r="M488" s="224"/>
      <c r="N488" s="225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151</v>
      </c>
      <c r="AU488" s="20" t="s">
        <v>82</v>
      </c>
    </row>
    <row r="489" s="2" customFormat="1" ht="49.05" customHeight="1">
      <c r="A489" s="41"/>
      <c r="B489" s="42"/>
      <c r="C489" s="208" t="s">
        <v>754</v>
      </c>
      <c r="D489" s="208" t="s">
        <v>144</v>
      </c>
      <c r="E489" s="209" t="s">
        <v>755</v>
      </c>
      <c r="F489" s="210" t="s">
        <v>756</v>
      </c>
      <c r="G489" s="211" t="s">
        <v>619</v>
      </c>
      <c r="H489" s="212">
        <v>2.9239999999999999</v>
      </c>
      <c r="I489" s="213"/>
      <c r="J489" s="214">
        <f>ROUND(I489*H489,2)</f>
        <v>0</v>
      </c>
      <c r="K489" s="210" t="s">
        <v>148</v>
      </c>
      <c r="L489" s="47"/>
      <c r="M489" s="215" t="s">
        <v>19</v>
      </c>
      <c r="N489" s="216" t="s">
        <v>43</v>
      </c>
      <c r="O489" s="87"/>
      <c r="P489" s="217">
        <f>O489*H489</f>
        <v>0</v>
      </c>
      <c r="Q489" s="217">
        <v>0</v>
      </c>
      <c r="R489" s="217">
        <f>Q489*H489</f>
        <v>0</v>
      </c>
      <c r="S489" s="217">
        <v>0</v>
      </c>
      <c r="T489" s="218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9" t="s">
        <v>257</v>
      </c>
      <c r="AT489" s="219" t="s">
        <v>144</v>
      </c>
      <c r="AU489" s="219" t="s">
        <v>82</v>
      </c>
      <c r="AY489" s="20" t="s">
        <v>141</v>
      </c>
      <c r="BE489" s="220">
        <f>IF(N489="základní",J489,0)</f>
        <v>0</v>
      </c>
      <c r="BF489" s="220">
        <f>IF(N489="snížená",J489,0)</f>
        <v>0</v>
      </c>
      <c r="BG489" s="220">
        <f>IF(N489="zákl. přenesená",J489,0)</f>
        <v>0</v>
      </c>
      <c r="BH489" s="220">
        <f>IF(N489="sníž. přenesená",J489,0)</f>
        <v>0</v>
      </c>
      <c r="BI489" s="220">
        <f>IF(N489="nulová",J489,0)</f>
        <v>0</v>
      </c>
      <c r="BJ489" s="20" t="s">
        <v>80</v>
      </c>
      <c r="BK489" s="220">
        <f>ROUND(I489*H489,2)</f>
        <v>0</v>
      </c>
      <c r="BL489" s="20" t="s">
        <v>257</v>
      </c>
      <c r="BM489" s="219" t="s">
        <v>757</v>
      </c>
    </row>
    <row r="490" s="2" customFormat="1">
      <c r="A490" s="41"/>
      <c r="B490" s="42"/>
      <c r="C490" s="43"/>
      <c r="D490" s="221" t="s">
        <v>151</v>
      </c>
      <c r="E490" s="43"/>
      <c r="F490" s="222" t="s">
        <v>758</v>
      </c>
      <c r="G490" s="43"/>
      <c r="H490" s="43"/>
      <c r="I490" s="223"/>
      <c r="J490" s="43"/>
      <c r="K490" s="43"/>
      <c r="L490" s="47"/>
      <c r="M490" s="224"/>
      <c r="N490" s="225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151</v>
      </c>
      <c r="AU490" s="20" t="s">
        <v>82</v>
      </c>
    </row>
    <row r="491" s="12" customFormat="1" ht="22.8" customHeight="1">
      <c r="A491" s="12"/>
      <c r="B491" s="192"/>
      <c r="C491" s="193"/>
      <c r="D491" s="194" t="s">
        <v>71</v>
      </c>
      <c r="E491" s="206" t="s">
        <v>759</v>
      </c>
      <c r="F491" s="206" t="s">
        <v>760</v>
      </c>
      <c r="G491" s="193"/>
      <c r="H491" s="193"/>
      <c r="I491" s="196"/>
      <c r="J491" s="207">
        <f>BK491</f>
        <v>0</v>
      </c>
      <c r="K491" s="193"/>
      <c r="L491" s="198"/>
      <c r="M491" s="199"/>
      <c r="N491" s="200"/>
      <c r="O491" s="200"/>
      <c r="P491" s="201">
        <f>SUM(P492:P507)</f>
        <v>0</v>
      </c>
      <c r="Q491" s="200"/>
      <c r="R491" s="201">
        <f>SUM(R492:R507)</f>
        <v>2.5145805000000001</v>
      </c>
      <c r="S491" s="200"/>
      <c r="T491" s="202">
        <f>SUM(T492:T507)</f>
        <v>1.1322741000000001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03" t="s">
        <v>82</v>
      </c>
      <c r="AT491" s="204" t="s">
        <v>71</v>
      </c>
      <c r="AU491" s="204" t="s">
        <v>80</v>
      </c>
      <c r="AY491" s="203" t="s">
        <v>141</v>
      </c>
      <c r="BK491" s="205">
        <f>SUM(BK492:BK507)</f>
        <v>0</v>
      </c>
    </row>
    <row r="492" s="2" customFormat="1" ht="24.15" customHeight="1">
      <c r="A492" s="41"/>
      <c r="B492" s="42"/>
      <c r="C492" s="208" t="s">
        <v>761</v>
      </c>
      <c r="D492" s="208" t="s">
        <v>144</v>
      </c>
      <c r="E492" s="209" t="s">
        <v>762</v>
      </c>
      <c r="F492" s="210" t="s">
        <v>763</v>
      </c>
      <c r="G492" s="211" t="s">
        <v>196</v>
      </c>
      <c r="H492" s="212">
        <v>157.22999999999999</v>
      </c>
      <c r="I492" s="213"/>
      <c r="J492" s="214">
        <f>ROUND(I492*H492,2)</f>
        <v>0</v>
      </c>
      <c r="K492" s="210" t="s">
        <v>148</v>
      </c>
      <c r="L492" s="47"/>
      <c r="M492" s="215" t="s">
        <v>19</v>
      </c>
      <c r="N492" s="216" t="s">
        <v>43</v>
      </c>
      <c r="O492" s="87"/>
      <c r="P492" s="217">
        <f>O492*H492</f>
        <v>0</v>
      </c>
      <c r="Q492" s="217">
        <v>0</v>
      </c>
      <c r="R492" s="217">
        <f>Q492*H492</f>
        <v>0</v>
      </c>
      <c r="S492" s="217">
        <v>0.00167</v>
      </c>
      <c r="T492" s="218">
        <f>S492*H492</f>
        <v>0.26257409999999998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19" t="s">
        <v>257</v>
      </c>
      <c r="AT492" s="219" t="s">
        <v>144</v>
      </c>
      <c r="AU492" s="219" t="s">
        <v>82</v>
      </c>
      <c r="AY492" s="20" t="s">
        <v>141</v>
      </c>
      <c r="BE492" s="220">
        <f>IF(N492="základní",J492,0)</f>
        <v>0</v>
      </c>
      <c r="BF492" s="220">
        <f>IF(N492="snížená",J492,0)</f>
        <v>0</v>
      </c>
      <c r="BG492" s="220">
        <f>IF(N492="zákl. přenesená",J492,0)</f>
        <v>0</v>
      </c>
      <c r="BH492" s="220">
        <f>IF(N492="sníž. přenesená",J492,0)</f>
        <v>0</v>
      </c>
      <c r="BI492" s="220">
        <f>IF(N492="nulová",J492,0)</f>
        <v>0</v>
      </c>
      <c r="BJ492" s="20" t="s">
        <v>80</v>
      </c>
      <c r="BK492" s="220">
        <f>ROUND(I492*H492,2)</f>
        <v>0</v>
      </c>
      <c r="BL492" s="20" t="s">
        <v>257</v>
      </c>
      <c r="BM492" s="219" t="s">
        <v>764</v>
      </c>
    </row>
    <row r="493" s="2" customFormat="1">
      <c r="A493" s="41"/>
      <c r="B493" s="42"/>
      <c r="C493" s="43"/>
      <c r="D493" s="221" t="s">
        <v>151</v>
      </c>
      <c r="E493" s="43"/>
      <c r="F493" s="222" t="s">
        <v>765</v>
      </c>
      <c r="G493" s="43"/>
      <c r="H493" s="43"/>
      <c r="I493" s="223"/>
      <c r="J493" s="43"/>
      <c r="K493" s="43"/>
      <c r="L493" s="47"/>
      <c r="M493" s="224"/>
      <c r="N493" s="225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151</v>
      </c>
      <c r="AU493" s="20" t="s">
        <v>82</v>
      </c>
    </row>
    <row r="494" s="2" customFormat="1" ht="24.15" customHeight="1">
      <c r="A494" s="41"/>
      <c r="B494" s="42"/>
      <c r="C494" s="208" t="s">
        <v>766</v>
      </c>
      <c r="D494" s="208" t="s">
        <v>144</v>
      </c>
      <c r="E494" s="209" t="s">
        <v>767</v>
      </c>
      <c r="F494" s="210" t="s">
        <v>768</v>
      </c>
      <c r="G494" s="211" t="s">
        <v>196</v>
      </c>
      <c r="H494" s="212">
        <v>390</v>
      </c>
      <c r="I494" s="213"/>
      <c r="J494" s="214">
        <f>ROUND(I494*H494,2)</f>
        <v>0</v>
      </c>
      <c r="K494" s="210" t="s">
        <v>148</v>
      </c>
      <c r="L494" s="47"/>
      <c r="M494" s="215" t="s">
        <v>19</v>
      </c>
      <c r="N494" s="216" t="s">
        <v>43</v>
      </c>
      <c r="O494" s="87"/>
      <c r="P494" s="217">
        <f>O494*H494</f>
        <v>0</v>
      </c>
      <c r="Q494" s="217">
        <v>0</v>
      </c>
      <c r="R494" s="217">
        <f>Q494*H494</f>
        <v>0</v>
      </c>
      <c r="S494" s="217">
        <v>0.0022300000000000002</v>
      </c>
      <c r="T494" s="218">
        <f>S494*H494</f>
        <v>0.86970000000000003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19" t="s">
        <v>257</v>
      </c>
      <c r="AT494" s="219" t="s">
        <v>144</v>
      </c>
      <c r="AU494" s="219" t="s">
        <v>82</v>
      </c>
      <c r="AY494" s="20" t="s">
        <v>141</v>
      </c>
      <c r="BE494" s="220">
        <f>IF(N494="základní",J494,0)</f>
        <v>0</v>
      </c>
      <c r="BF494" s="220">
        <f>IF(N494="snížená",J494,0)</f>
        <v>0</v>
      </c>
      <c r="BG494" s="220">
        <f>IF(N494="zákl. přenesená",J494,0)</f>
        <v>0</v>
      </c>
      <c r="BH494" s="220">
        <f>IF(N494="sníž. přenesená",J494,0)</f>
        <v>0</v>
      </c>
      <c r="BI494" s="220">
        <f>IF(N494="nulová",J494,0)</f>
        <v>0</v>
      </c>
      <c r="BJ494" s="20" t="s">
        <v>80</v>
      </c>
      <c r="BK494" s="220">
        <f>ROUND(I494*H494,2)</f>
        <v>0</v>
      </c>
      <c r="BL494" s="20" t="s">
        <v>257</v>
      </c>
      <c r="BM494" s="219" t="s">
        <v>769</v>
      </c>
    </row>
    <row r="495" s="2" customFormat="1">
      <c r="A495" s="41"/>
      <c r="B495" s="42"/>
      <c r="C495" s="43"/>
      <c r="D495" s="221" t="s">
        <v>151</v>
      </c>
      <c r="E495" s="43"/>
      <c r="F495" s="222" t="s">
        <v>770</v>
      </c>
      <c r="G495" s="43"/>
      <c r="H495" s="43"/>
      <c r="I495" s="223"/>
      <c r="J495" s="43"/>
      <c r="K495" s="43"/>
      <c r="L495" s="47"/>
      <c r="M495" s="224"/>
      <c r="N495" s="225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151</v>
      </c>
      <c r="AU495" s="20" t="s">
        <v>82</v>
      </c>
    </row>
    <row r="496" s="2" customFormat="1" ht="37.8" customHeight="1">
      <c r="A496" s="41"/>
      <c r="B496" s="42"/>
      <c r="C496" s="208" t="s">
        <v>771</v>
      </c>
      <c r="D496" s="208" t="s">
        <v>144</v>
      </c>
      <c r="E496" s="209" t="s">
        <v>772</v>
      </c>
      <c r="F496" s="210" t="s">
        <v>773</v>
      </c>
      <c r="G496" s="211" t="s">
        <v>196</v>
      </c>
      <c r="H496" s="212">
        <v>157.22999999999999</v>
      </c>
      <c r="I496" s="213"/>
      <c r="J496" s="214">
        <f>ROUND(I496*H496,2)</f>
        <v>0</v>
      </c>
      <c r="K496" s="210" t="s">
        <v>148</v>
      </c>
      <c r="L496" s="47"/>
      <c r="M496" s="215" t="s">
        <v>19</v>
      </c>
      <c r="N496" s="216" t="s">
        <v>43</v>
      </c>
      <c r="O496" s="87"/>
      <c r="P496" s="217">
        <f>O496*H496</f>
        <v>0</v>
      </c>
      <c r="Q496" s="217">
        <v>0.0053499999999999997</v>
      </c>
      <c r="R496" s="217">
        <f>Q496*H496</f>
        <v>0.84118049999999989</v>
      </c>
      <c r="S496" s="217">
        <v>0</v>
      </c>
      <c r="T496" s="218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19" t="s">
        <v>257</v>
      </c>
      <c r="AT496" s="219" t="s">
        <v>144</v>
      </c>
      <c r="AU496" s="219" t="s">
        <v>82</v>
      </c>
      <c r="AY496" s="20" t="s">
        <v>141</v>
      </c>
      <c r="BE496" s="220">
        <f>IF(N496="základní",J496,0)</f>
        <v>0</v>
      </c>
      <c r="BF496" s="220">
        <f>IF(N496="snížená",J496,0)</f>
        <v>0</v>
      </c>
      <c r="BG496" s="220">
        <f>IF(N496="zákl. přenesená",J496,0)</f>
        <v>0</v>
      </c>
      <c r="BH496" s="220">
        <f>IF(N496="sníž. přenesená",J496,0)</f>
        <v>0</v>
      </c>
      <c r="BI496" s="220">
        <f>IF(N496="nulová",J496,0)</f>
        <v>0</v>
      </c>
      <c r="BJ496" s="20" t="s">
        <v>80</v>
      </c>
      <c r="BK496" s="220">
        <f>ROUND(I496*H496,2)</f>
        <v>0</v>
      </c>
      <c r="BL496" s="20" t="s">
        <v>257</v>
      </c>
      <c r="BM496" s="219" t="s">
        <v>774</v>
      </c>
    </row>
    <row r="497" s="2" customFormat="1">
      <c r="A497" s="41"/>
      <c r="B497" s="42"/>
      <c r="C497" s="43"/>
      <c r="D497" s="221" t="s">
        <v>151</v>
      </c>
      <c r="E497" s="43"/>
      <c r="F497" s="222" t="s">
        <v>775</v>
      </c>
      <c r="G497" s="43"/>
      <c r="H497" s="43"/>
      <c r="I497" s="223"/>
      <c r="J497" s="43"/>
      <c r="K497" s="43"/>
      <c r="L497" s="47"/>
      <c r="M497" s="224"/>
      <c r="N497" s="225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151</v>
      </c>
      <c r="AU497" s="20" t="s">
        <v>82</v>
      </c>
    </row>
    <row r="498" s="14" customFormat="1">
      <c r="A498" s="14"/>
      <c r="B498" s="238"/>
      <c r="C498" s="239"/>
      <c r="D498" s="228" t="s">
        <v>153</v>
      </c>
      <c r="E498" s="240" t="s">
        <v>19</v>
      </c>
      <c r="F498" s="241" t="s">
        <v>776</v>
      </c>
      <c r="G498" s="239"/>
      <c r="H498" s="240" t="s">
        <v>19</v>
      </c>
      <c r="I498" s="242"/>
      <c r="J498" s="239"/>
      <c r="K498" s="239"/>
      <c r="L498" s="243"/>
      <c r="M498" s="244"/>
      <c r="N498" s="245"/>
      <c r="O498" s="245"/>
      <c r="P498" s="245"/>
      <c r="Q498" s="245"/>
      <c r="R498" s="245"/>
      <c r="S498" s="245"/>
      <c r="T498" s="246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7" t="s">
        <v>153</v>
      </c>
      <c r="AU498" s="247" t="s">
        <v>82</v>
      </c>
      <c r="AV498" s="14" t="s">
        <v>80</v>
      </c>
      <c r="AW498" s="14" t="s">
        <v>33</v>
      </c>
      <c r="AX498" s="14" t="s">
        <v>72</v>
      </c>
      <c r="AY498" s="247" t="s">
        <v>141</v>
      </c>
    </row>
    <row r="499" s="13" customFormat="1">
      <c r="A499" s="13"/>
      <c r="B499" s="226"/>
      <c r="C499" s="227"/>
      <c r="D499" s="228" t="s">
        <v>153</v>
      </c>
      <c r="E499" s="229" t="s">
        <v>19</v>
      </c>
      <c r="F499" s="230" t="s">
        <v>777</v>
      </c>
      <c r="G499" s="227"/>
      <c r="H499" s="231">
        <v>157.22999999999999</v>
      </c>
      <c r="I499" s="232"/>
      <c r="J499" s="227"/>
      <c r="K499" s="227"/>
      <c r="L499" s="233"/>
      <c r="M499" s="234"/>
      <c r="N499" s="235"/>
      <c r="O499" s="235"/>
      <c r="P499" s="235"/>
      <c r="Q499" s="235"/>
      <c r="R499" s="235"/>
      <c r="S499" s="235"/>
      <c r="T499" s="236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153</v>
      </c>
      <c r="AU499" s="237" t="s">
        <v>82</v>
      </c>
      <c r="AV499" s="13" t="s">
        <v>82</v>
      </c>
      <c r="AW499" s="13" t="s">
        <v>33</v>
      </c>
      <c r="AX499" s="13" t="s">
        <v>72</v>
      </c>
      <c r="AY499" s="237" t="s">
        <v>141</v>
      </c>
    </row>
    <row r="500" s="15" customFormat="1">
      <c r="A500" s="15"/>
      <c r="B500" s="248"/>
      <c r="C500" s="249"/>
      <c r="D500" s="228" t="s">
        <v>153</v>
      </c>
      <c r="E500" s="250" t="s">
        <v>19</v>
      </c>
      <c r="F500" s="251" t="s">
        <v>177</v>
      </c>
      <c r="G500" s="249"/>
      <c r="H500" s="252">
        <v>157.22999999999999</v>
      </c>
      <c r="I500" s="253"/>
      <c r="J500" s="249"/>
      <c r="K500" s="249"/>
      <c r="L500" s="254"/>
      <c r="M500" s="255"/>
      <c r="N500" s="256"/>
      <c r="O500" s="256"/>
      <c r="P500" s="256"/>
      <c r="Q500" s="256"/>
      <c r="R500" s="256"/>
      <c r="S500" s="256"/>
      <c r="T500" s="257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T500" s="258" t="s">
        <v>153</v>
      </c>
      <c r="AU500" s="258" t="s">
        <v>82</v>
      </c>
      <c r="AV500" s="15" t="s">
        <v>149</v>
      </c>
      <c r="AW500" s="15" t="s">
        <v>33</v>
      </c>
      <c r="AX500" s="15" t="s">
        <v>80</v>
      </c>
      <c r="AY500" s="258" t="s">
        <v>141</v>
      </c>
    </row>
    <row r="501" s="2" customFormat="1" ht="44.25" customHeight="1">
      <c r="A501" s="41"/>
      <c r="B501" s="42"/>
      <c r="C501" s="208" t="s">
        <v>778</v>
      </c>
      <c r="D501" s="208" t="s">
        <v>144</v>
      </c>
      <c r="E501" s="209" t="s">
        <v>779</v>
      </c>
      <c r="F501" s="210" t="s">
        <v>780</v>
      </c>
      <c r="G501" s="211" t="s">
        <v>196</v>
      </c>
      <c r="H501" s="212">
        <v>340</v>
      </c>
      <c r="I501" s="213"/>
      <c r="J501" s="214">
        <f>ROUND(I501*H501,2)</f>
        <v>0</v>
      </c>
      <c r="K501" s="210" t="s">
        <v>19</v>
      </c>
      <c r="L501" s="47"/>
      <c r="M501" s="215" t="s">
        <v>19</v>
      </c>
      <c r="N501" s="216" t="s">
        <v>43</v>
      </c>
      <c r="O501" s="87"/>
      <c r="P501" s="217">
        <f>O501*H501</f>
        <v>0</v>
      </c>
      <c r="Q501" s="217">
        <v>0.0035100000000000001</v>
      </c>
      <c r="R501" s="217">
        <f>Q501*H501</f>
        <v>1.1934</v>
      </c>
      <c r="S501" s="217">
        <v>0</v>
      </c>
      <c r="T501" s="218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19" t="s">
        <v>257</v>
      </c>
      <c r="AT501" s="219" t="s">
        <v>144</v>
      </c>
      <c r="AU501" s="219" t="s">
        <v>82</v>
      </c>
      <c r="AY501" s="20" t="s">
        <v>141</v>
      </c>
      <c r="BE501" s="220">
        <f>IF(N501="základní",J501,0)</f>
        <v>0</v>
      </c>
      <c r="BF501" s="220">
        <f>IF(N501="snížená",J501,0)</f>
        <v>0</v>
      </c>
      <c r="BG501" s="220">
        <f>IF(N501="zákl. přenesená",J501,0)</f>
        <v>0</v>
      </c>
      <c r="BH501" s="220">
        <f>IF(N501="sníž. přenesená",J501,0)</f>
        <v>0</v>
      </c>
      <c r="BI501" s="220">
        <f>IF(N501="nulová",J501,0)</f>
        <v>0</v>
      </c>
      <c r="BJ501" s="20" t="s">
        <v>80</v>
      </c>
      <c r="BK501" s="220">
        <f>ROUND(I501*H501,2)</f>
        <v>0</v>
      </c>
      <c r="BL501" s="20" t="s">
        <v>257</v>
      </c>
      <c r="BM501" s="219" t="s">
        <v>781</v>
      </c>
    </row>
    <row r="502" s="13" customFormat="1">
      <c r="A502" s="13"/>
      <c r="B502" s="226"/>
      <c r="C502" s="227"/>
      <c r="D502" s="228" t="s">
        <v>153</v>
      </c>
      <c r="E502" s="229" t="s">
        <v>19</v>
      </c>
      <c r="F502" s="230" t="s">
        <v>782</v>
      </c>
      <c r="G502" s="227"/>
      <c r="H502" s="231">
        <v>340</v>
      </c>
      <c r="I502" s="232"/>
      <c r="J502" s="227"/>
      <c r="K502" s="227"/>
      <c r="L502" s="233"/>
      <c r="M502" s="234"/>
      <c r="N502" s="235"/>
      <c r="O502" s="235"/>
      <c r="P502" s="235"/>
      <c r="Q502" s="235"/>
      <c r="R502" s="235"/>
      <c r="S502" s="235"/>
      <c r="T502" s="23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7" t="s">
        <v>153</v>
      </c>
      <c r="AU502" s="237" t="s">
        <v>82</v>
      </c>
      <c r="AV502" s="13" t="s">
        <v>82</v>
      </c>
      <c r="AW502" s="13" t="s">
        <v>33</v>
      </c>
      <c r="AX502" s="13" t="s">
        <v>80</v>
      </c>
      <c r="AY502" s="237" t="s">
        <v>141</v>
      </c>
    </row>
    <row r="503" s="2" customFormat="1" ht="44.25" customHeight="1">
      <c r="A503" s="41"/>
      <c r="B503" s="42"/>
      <c r="C503" s="208" t="s">
        <v>783</v>
      </c>
      <c r="D503" s="208" t="s">
        <v>144</v>
      </c>
      <c r="E503" s="209" t="s">
        <v>784</v>
      </c>
      <c r="F503" s="210" t="s">
        <v>785</v>
      </c>
      <c r="G503" s="211" t="s">
        <v>147</v>
      </c>
      <c r="H503" s="212">
        <v>50</v>
      </c>
      <c r="I503" s="213"/>
      <c r="J503" s="214">
        <f>ROUND(I503*H503,2)</f>
        <v>0</v>
      </c>
      <c r="K503" s="210" t="s">
        <v>19</v>
      </c>
      <c r="L503" s="47"/>
      <c r="M503" s="215" t="s">
        <v>19</v>
      </c>
      <c r="N503" s="216" t="s">
        <v>43</v>
      </c>
      <c r="O503" s="87"/>
      <c r="P503" s="217">
        <f>O503*H503</f>
        <v>0</v>
      </c>
      <c r="Q503" s="217">
        <v>0.0095999999999999992</v>
      </c>
      <c r="R503" s="217">
        <f>Q503*H503</f>
        <v>0.47999999999999998</v>
      </c>
      <c r="S503" s="217">
        <v>0</v>
      </c>
      <c r="T503" s="218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19" t="s">
        <v>257</v>
      </c>
      <c r="AT503" s="219" t="s">
        <v>144</v>
      </c>
      <c r="AU503" s="219" t="s">
        <v>82</v>
      </c>
      <c r="AY503" s="20" t="s">
        <v>141</v>
      </c>
      <c r="BE503" s="220">
        <f>IF(N503="základní",J503,0)</f>
        <v>0</v>
      </c>
      <c r="BF503" s="220">
        <f>IF(N503="snížená",J503,0)</f>
        <v>0</v>
      </c>
      <c r="BG503" s="220">
        <f>IF(N503="zákl. přenesená",J503,0)</f>
        <v>0</v>
      </c>
      <c r="BH503" s="220">
        <f>IF(N503="sníž. přenesená",J503,0)</f>
        <v>0</v>
      </c>
      <c r="BI503" s="220">
        <f>IF(N503="nulová",J503,0)</f>
        <v>0</v>
      </c>
      <c r="BJ503" s="20" t="s">
        <v>80</v>
      </c>
      <c r="BK503" s="220">
        <f>ROUND(I503*H503,2)</f>
        <v>0</v>
      </c>
      <c r="BL503" s="20" t="s">
        <v>257</v>
      </c>
      <c r="BM503" s="219" t="s">
        <v>786</v>
      </c>
    </row>
    <row r="504" s="13" customFormat="1">
      <c r="A504" s="13"/>
      <c r="B504" s="226"/>
      <c r="C504" s="227"/>
      <c r="D504" s="228" t="s">
        <v>153</v>
      </c>
      <c r="E504" s="229" t="s">
        <v>19</v>
      </c>
      <c r="F504" s="230" t="s">
        <v>787</v>
      </c>
      <c r="G504" s="227"/>
      <c r="H504" s="231">
        <v>50</v>
      </c>
      <c r="I504" s="232"/>
      <c r="J504" s="227"/>
      <c r="K504" s="227"/>
      <c r="L504" s="233"/>
      <c r="M504" s="234"/>
      <c r="N504" s="235"/>
      <c r="O504" s="235"/>
      <c r="P504" s="235"/>
      <c r="Q504" s="235"/>
      <c r="R504" s="235"/>
      <c r="S504" s="235"/>
      <c r="T504" s="23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7" t="s">
        <v>153</v>
      </c>
      <c r="AU504" s="237" t="s">
        <v>82</v>
      </c>
      <c r="AV504" s="13" t="s">
        <v>82</v>
      </c>
      <c r="AW504" s="13" t="s">
        <v>33</v>
      </c>
      <c r="AX504" s="13" t="s">
        <v>80</v>
      </c>
      <c r="AY504" s="237" t="s">
        <v>141</v>
      </c>
    </row>
    <row r="505" s="2" customFormat="1" ht="24.15" customHeight="1">
      <c r="A505" s="41"/>
      <c r="B505" s="42"/>
      <c r="C505" s="208" t="s">
        <v>788</v>
      </c>
      <c r="D505" s="208" t="s">
        <v>144</v>
      </c>
      <c r="E505" s="209" t="s">
        <v>789</v>
      </c>
      <c r="F505" s="210" t="s">
        <v>790</v>
      </c>
      <c r="G505" s="211" t="s">
        <v>600</v>
      </c>
      <c r="H505" s="212">
        <v>70</v>
      </c>
      <c r="I505" s="213"/>
      <c r="J505" s="214">
        <f>ROUND(I505*H505,2)</f>
        <v>0</v>
      </c>
      <c r="K505" s="210" t="s">
        <v>19</v>
      </c>
      <c r="L505" s="47"/>
      <c r="M505" s="215" t="s">
        <v>19</v>
      </c>
      <c r="N505" s="216" t="s">
        <v>43</v>
      </c>
      <c r="O505" s="87"/>
      <c r="P505" s="217">
        <f>O505*H505</f>
        <v>0</v>
      </c>
      <c r="Q505" s="217">
        <v>0</v>
      </c>
      <c r="R505" s="217">
        <f>Q505*H505</f>
        <v>0</v>
      </c>
      <c r="S505" s="217">
        <v>0</v>
      </c>
      <c r="T505" s="218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19" t="s">
        <v>257</v>
      </c>
      <c r="AT505" s="219" t="s">
        <v>144</v>
      </c>
      <c r="AU505" s="219" t="s">
        <v>82</v>
      </c>
      <c r="AY505" s="20" t="s">
        <v>141</v>
      </c>
      <c r="BE505" s="220">
        <f>IF(N505="základní",J505,0)</f>
        <v>0</v>
      </c>
      <c r="BF505" s="220">
        <f>IF(N505="snížená",J505,0)</f>
        <v>0</v>
      </c>
      <c r="BG505" s="220">
        <f>IF(N505="zákl. přenesená",J505,0)</f>
        <v>0</v>
      </c>
      <c r="BH505" s="220">
        <f>IF(N505="sníž. přenesená",J505,0)</f>
        <v>0</v>
      </c>
      <c r="BI505" s="220">
        <f>IF(N505="nulová",J505,0)</f>
        <v>0</v>
      </c>
      <c r="BJ505" s="20" t="s">
        <v>80</v>
      </c>
      <c r="BK505" s="220">
        <f>ROUND(I505*H505,2)</f>
        <v>0</v>
      </c>
      <c r="BL505" s="20" t="s">
        <v>257</v>
      </c>
      <c r="BM505" s="219" t="s">
        <v>791</v>
      </c>
    </row>
    <row r="506" s="2" customFormat="1" ht="49.05" customHeight="1">
      <c r="A506" s="41"/>
      <c r="B506" s="42"/>
      <c r="C506" s="208" t="s">
        <v>792</v>
      </c>
      <c r="D506" s="208" t="s">
        <v>144</v>
      </c>
      <c r="E506" s="209" t="s">
        <v>793</v>
      </c>
      <c r="F506" s="210" t="s">
        <v>794</v>
      </c>
      <c r="G506" s="211" t="s">
        <v>619</v>
      </c>
      <c r="H506" s="212">
        <v>2.5150000000000001</v>
      </c>
      <c r="I506" s="213"/>
      <c r="J506" s="214">
        <f>ROUND(I506*H506,2)</f>
        <v>0</v>
      </c>
      <c r="K506" s="210" t="s">
        <v>148</v>
      </c>
      <c r="L506" s="47"/>
      <c r="M506" s="215" t="s">
        <v>19</v>
      </c>
      <c r="N506" s="216" t="s">
        <v>43</v>
      </c>
      <c r="O506" s="87"/>
      <c r="P506" s="217">
        <f>O506*H506</f>
        <v>0</v>
      </c>
      <c r="Q506" s="217">
        <v>0</v>
      </c>
      <c r="R506" s="217">
        <f>Q506*H506</f>
        <v>0</v>
      </c>
      <c r="S506" s="217">
        <v>0</v>
      </c>
      <c r="T506" s="218">
        <f>S506*H506</f>
        <v>0</v>
      </c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R506" s="219" t="s">
        <v>257</v>
      </c>
      <c r="AT506" s="219" t="s">
        <v>144</v>
      </c>
      <c r="AU506" s="219" t="s">
        <v>82</v>
      </c>
      <c r="AY506" s="20" t="s">
        <v>141</v>
      </c>
      <c r="BE506" s="220">
        <f>IF(N506="základní",J506,0)</f>
        <v>0</v>
      </c>
      <c r="BF506" s="220">
        <f>IF(N506="snížená",J506,0)</f>
        <v>0</v>
      </c>
      <c r="BG506" s="220">
        <f>IF(N506="zákl. přenesená",J506,0)</f>
        <v>0</v>
      </c>
      <c r="BH506" s="220">
        <f>IF(N506="sníž. přenesená",J506,0)</f>
        <v>0</v>
      </c>
      <c r="BI506" s="220">
        <f>IF(N506="nulová",J506,0)</f>
        <v>0</v>
      </c>
      <c r="BJ506" s="20" t="s">
        <v>80</v>
      </c>
      <c r="BK506" s="220">
        <f>ROUND(I506*H506,2)</f>
        <v>0</v>
      </c>
      <c r="BL506" s="20" t="s">
        <v>257</v>
      </c>
      <c r="BM506" s="219" t="s">
        <v>795</v>
      </c>
    </row>
    <row r="507" s="2" customFormat="1">
      <c r="A507" s="41"/>
      <c r="B507" s="42"/>
      <c r="C507" s="43"/>
      <c r="D507" s="221" t="s">
        <v>151</v>
      </c>
      <c r="E507" s="43"/>
      <c r="F507" s="222" t="s">
        <v>796</v>
      </c>
      <c r="G507" s="43"/>
      <c r="H507" s="43"/>
      <c r="I507" s="223"/>
      <c r="J507" s="43"/>
      <c r="K507" s="43"/>
      <c r="L507" s="47"/>
      <c r="M507" s="224"/>
      <c r="N507" s="225"/>
      <c r="O507" s="87"/>
      <c r="P507" s="87"/>
      <c r="Q507" s="87"/>
      <c r="R507" s="87"/>
      <c r="S507" s="87"/>
      <c r="T507" s="88"/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T507" s="20" t="s">
        <v>151</v>
      </c>
      <c r="AU507" s="20" t="s">
        <v>82</v>
      </c>
    </row>
    <row r="508" s="12" customFormat="1" ht="22.8" customHeight="1">
      <c r="A508" s="12"/>
      <c r="B508" s="192"/>
      <c r="C508" s="193"/>
      <c r="D508" s="194" t="s">
        <v>71</v>
      </c>
      <c r="E508" s="206" t="s">
        <v>797</v>
      </c>
      <c r="F508" s="206" t="s">
        <v>798</v>
      </c>
      <c r="G508" s="193"/>
      <c r="H508" s="193"/>
      <c r="I508" s="196"/>
      <c r="J508" s="207">
        <f>BK508</f>
        <v>0</v>
      </c>
      <c r="K508" s="193"/>
      <c r="L508" s="198"/>
      <c r="M508" s="199"/>
      <c r="N508" s="200"/>
      <c r="O508" s="200"/>
      <c r="P508" s="201">
        <f>SUM(P509:P633)</f>
        <v>0</v>
      </c>
      <c r="Q508" s="200"/>
      <c r="R508" s="201">
        <f>SUM(R509:R633)</f>
        <v>4.8033130599999998</v>
      </c>
      <c r="S508" s="200"/>
      <c r="T508" s="202">
        <f>SUM(T509:T633)</f>
        <v>0.42908759999999996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03" t="s">
        <v>82</v>
      </c>
      <c r="AT508" s="204" t="s">
        <v>71</v>
      </c>
      <c r="AU508" s="204" t="s">
        <v>80</v>
      </c>
      <c r="AY508" s="203" t="s">
        <v>141</v>
      </c>
      <c r="BK508" s="205">
        <f>SUM(BK509:BK633)</f>
        <v>0</v>
      </c>
    </row>
    <row r="509" s="2" customFormat="1" ht="16.5" customHeight="1">
      <c r="A509" s="41"/>
      <c r="B509" s="42"/>
      <c r="C509" s="208" t="s">
        <v>799</v>
      </c>
      <c r="D509" s="208" t="s">
        <v>144</v>
      </c>
      <c r="E509" s="209" t="s">
        <v>800</v>
      </c>
      <c r="F509" s="210" t="s">
        <v>801</v>
      </c>
      <c r="G509" s="211" t="s">
        <v>147</v>
      </c>
      <c r="H509" s="212">
        <v>4.1200000000000001</v>
      </c>
      <c r="I509" s="213"/>
      <c r="J509" s="214">
        <f>ROUND(I509*H509,2)</f>
        <v>0</v>
      </c>
      <c r="K509" s="210" t="s">
        <v>148</v>
      </c>
      <c r="L509" s="47"/>
      <c r="M509" s="215" t="s">
        <v>19</v>
      </c>
      <c r="N509" s="216" t="s">
        <v>43</v>
      </c>
      <c r="O509" s="87"/>
      <c r="P509" s="217">
        <f>O509*H509</f>
        <v>0</v>
      </c>
      <c r="Q509" s="217">
        <v>0</v>
      </c>
      <c r="R509" s="217">
        <f>Q509*H509</f>
        <v>0</v>
      </c>
      <c r="S509" s="217">
        <v>0.01098</v>
      </c>
      <c r="T509" s="218">
        <f>S509*H509</f>
        <v>0.045237600000000003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19" t="s">
        <v>257</v>
      </c>
      <c r="AT509" s="219" t="s">
        <v>144</v>
      </c>
      <c r="AU509" s="219" t="s">
        <v>82</v>
      </c>
      <c r="AY509" s="20" t="s">
        <v>141</v>
      </c>
      <c r="BE509" s="220">
        <f>IF(N509="základní",J509,0)</f>
        <v>0</v>
      </c>
      <c r="BF509" s="220">
        <f>IF(N509="snížená",J509,0)</f>
        <v>0</v>
      </c>
      <c r="BG509" s="220">
        <f>IF(N509="zákl. přenesená",J509,0)</f>
        <v>0</v>
      </c>
      <c r="BH509" s="220">
        <f>IF(N509="sníž. přenesená",J509,0)</f>
        <v>0</v>
      </c>
      <c r="BI509" s="220">
        <f>IF(N509="nulová",J509,0)</f>
        <v>0</v>
      </c>
      <c r="BJ509" s="20" t="s">
        <v>80</v>
      </c>
      <c r="BK509" s="220">
        <f>ROUND(I509*H509,2)</f>
        <v>0</v>
      </c>
      <c r="BL509" s="20" t="s">
        <v>257</v>
      </c>
      <c r="BM509" s="219" t="s">
        <v>802</v>
      </c>
    </row>
    <row r="510" s="2" customFormat="1">
      <c r="A510" s="41"/>
      <c r="B510" s="42"/>
      <c r="C510" s="43"/>
      <c r="D510" s="221" t="s">
        <v>151</v>
      </c>
      <c r="E510" s="43"/>
      <c r="F510" s="222" t="s">
        <v>803</v>
      </c>
      <c r="G510" s="43"/>
      <c r="H510" s="43"/>
      <c r="I510" s="223"/>
      <c r="J510" s="43"/>
      <c r="K510" s="43"/>
      <c r="L510" s="47"/>
      <c r="M510" s="224"/>
      <c r="N510" s="225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151</v>
      </c>
      <c r="AU510" s="20" t="s">
        <v>82</v>
      </c>
    </row>
    <row r="511" s="13" customFormat="1">
      <c r="A511" s="13"/>
      <c r="B511" s="226"/>
      <c r="C511" s="227"/>
      <c r="D511" s="228" t="s">
        <v>153</v>
      </c>
      <c r="E511" s="229" t="s">
        <v>19</v>
      </c>
      <c r="F511" s="230" t="s">
        <v>804</v>
      </c>
      <c r="G511" s="227"/>
      <c r="H511" s="231">
        <v>4.1200000000000001</v>
      </c>
      <c r="I511" s="232"/>
      <c r="J511" s="227"/>
      <c r="K511" s="227"/>
      <c r="L511" s="233"/>
      <c r="M511" s="234"/>
      <c r="N511" s="235"/>
      <c r="O511" s="235"/>
      <c r="P511" s="235"/>
      <c r="Q511" s="235"/>
      <c r="R511" s="235"/>
      <c r="S511" s="235"/>
      <c r="T511" s="236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7" t="s">
        <v>153</v>
      </c>
      <c r="AU511" s="237" t="s">
        <v>82</v>
      </c>
      <c r="AV511" s="13" t="s">
        <v>82</v>
      </c>
      <c r="AW511" s="13" t="s">
        <v>33</v>
      </c>
      <c r="AX511" s="13" t="s">
        <v>80</v>
      </c>
      <c r="AY511" s="237" t="s">
        <v>141</v>
      </c>
    </row>
    <row r="512" s="2" customFormat="1" ht="24.15" customHeight="1">
      <c r="A512" s="41"/>
      <c r="B512" s="42"/>
      <c r="C512" s="208" t="s">
        <v>805</v>
      </c>
      <c r="D512" s="208" t="s">
        <v>144</v>
      </c>
      <c r="E512" s="209" t="s">
        <v>806</v>
      </c>
      <c r="F512" s="210" t="s">
        <v>807</v>
      </c>
      <c r="G512" s="211" t="s">
        <v>735</v>
      </c>
      <c r="H512" s="212">
        <v>3</v>
      </c>
      <c r="I512" s="213"/>
      <c r="J512" s="214">
        <f>ROUND(I512*H512,2)</f>
        <v>0</v>
      </c>
      <c r="K512" s="210" t="s">
        <v>148</v>
      </c>
      <c r="L512" s="47"/>
      <c r="M512" s="215" t="s">
        <v>19</v>
      </c>
      <c r="N512" s="216" t="s">
        <v>43</v>
      </c>
      <c r="O512" s="87"/>
      <c r="P512" s="217">
        <f>O512*H512</f>
        <v>0</v>
      </c>
      <c r="Q512" s="217">
        <v>0</v>
      </c>
      <c r="R512" s="217">
        <f>Q512*H512</f>
        <v>0</v>
      </c>
      <c r="S512" s="217">
        <v>0.001</v>
      </c>
      <c r="T512" s="218">
        <f>S512*H512</f>
        <v>0.0030000000000000001</v>
      </c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R512" s="219" t="s">
        <v>257</v>
      </c>
      <c r="AT512" s="219" t="s">
        <v>144</v>
      </c>
      <c r="AU512" s="219" t="s">
        <v>82</v>
      </c>
      <c r="AY512" s="20" t="s">
        <v>141</v>
      </c>
      <c r="BE512" s="220">
        <f>IF(N512="základní",J512,0)</f>
        <v>0</v>
      </c>
      <c r="BF512" s="220">
        <f>IF(N512="snížená",J512,0)</f>
        <v>0</v>
      </c>
      <c r="BG512" s="220">
        <f>IF(N512="zákl. přenesená",J512,0)</f>
        <v>0</v>
      </c>
      <c r="BH512" s="220">
        <f>IF(N512="sníž. přenesená",J512,0)</f>
        <v>0</v>
      </c>
      <c r="BI512" s="220">
        <f>IF(N512="nulová",J512,0)</f>
        <v>0</v>
      </c>
      <c r="BJ512" s="20" t="s">
        <v>80</v>
      </c>
      <c r="BK512" s="220">
        <f>ROUND(I512*H512,2)</f>
        <v>0</v>
      </c>
      <c r="BL512" s="20" t="s">
        <v>257</v>
      </c>
      <c r="BM512" s="219" t="s">
        <v>808</v>
      </c>
    </row>
    <row r="513" s="2" customFormat="1">
      <c r="A513" s="41"/>
      <c r="B513" s="42"/>
      <c r="C513" s="43"/>
      <c r="D513" s="221" t="s">
        <v>151</v>
      </c>
      <c r="E513" s="43"/>
      <c r="F513" s="222" t="s">
        <v>809</v>
      </c>
      <c r="G513" s="43"/>
      <c r="H513" s="43"/>
      <c r="I513" s="223"/>
      <c r="J513" s="43"/>
      <c r="K513" s="43"/>
      <c r="L513" s="47"/>
      <c r="M513" s="224"/>
      <c r="N513" s="225"/>
      <c r="O513" s="87"/>
      <c r="P513" s="87"/>
      <c r="Q513" s="87"/>
      <c r="R513" s="87"/>
      <c r="S513" s="87"/>
      <c r="T513" s="88"/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T513" s="20" t="s">
        <v>151</v>
      </c>
      <c r="AU513" s="20" t="s">
        <v>82</v>
      </c>
    </row>
    <row r="514" s="2" customFormat="1" ht="24.15" customHeight="1">
      <c r="A514" s="41"/>
      <c r="B514" s="42"/>
      <c r="C514" s="208" t="s">
        <v>810</v>
      </c>
      <c r="D514" s="208" t="s">
        <v>144</v>
      </c>
      <c r="E514" s="209" t="s">
        <v>811</v>
      </c>
      <c r="F514" s="210" t="s">
        <v>812</v>
      </c>
      <c r="G514" s="211" t="s">
        <v>735</v>
      </c>
      <c r="H514" s="212">
        <v>3</v>
      </c>
      <c r="I514" s="213"/>
      <c r="J514" s="214">
        <f>ROUND(I514*H514,2)</f>
        <v>0</v>
      </c>
      <c r="K514" s="210" t="s">
        <v>148</v>
      </c>
      <c r="L514" s="47"/>
      <c r="M514" s="215" t="s">
        <v>19</v>
      </c>
      <c r="N514" s="216" t="s">
        <v>43</v>
      </c>
      <c r="O514" s="87"/>
      <c r="P514" s="217">
        <f>O514*H514</f>
        <v>0</v>
      </c>
      <c r="Q514" s="217">
        <v>0</v>
      </c>
      <c r="R514" s="217">
        <f>Q514*H514</f>
        <v>0</v>
      </c>
      <c r="S514" s="217">
        <v>0.041700000000000001</v>
      </c>
      <c r="T514" s="218">
        <f>S514*H514</f>
        <v>0.12509999999999999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19" t="s">
        <v>257</v>
      </c>
      <c r="AT514" s="219" t="s">
        <v>144</v>
      </c>
      <c r="AU514" s="219" t="s">
        <v>82</v>
      </c>
      <c r="AY514" s="20" t="s">
        <v>141</v>
      </c>
      <c r="BE514" s="220">
        <f>IF(N514="základní",J514,0)</f>
        <v>0</v>
      </c>
      <c r="BF514" s="220">
        <f>IF(N514="snížená",J514,0)</f>
        <v>0</v>
      </c>
      <c r="BG514" s="220">
        <f>IF(N514="zákl. přenesená",J514,0)</f>
        <v>0</v>
      </c>
      <c r="BH514" s="220">
        <f>IF(N514="sníž. přenesená",J514,0)</f>
        <v>0</v>
      </c>
      <c r="BI514" s="220">
        <f>IF(N514="nulová",J514,0)</f>
        <v>0</v>
      </c>
      <c r="BJ514" s="20" t="s">
        <v>80</v>
      </c>
      <c r="BK514" s="220">
        <f>ROUND(I514*H514,2)</f>
        <v>0</v>
      </c>
      <c r="BL514" s="20" t="s">
        <v>257</v>
      </c>
      <c r="BM514" s="219" t="s">
        <v>813</v>
      </c>
    </row>
    <row r="515" s="2" customFormat="1">
      <c r="A515" s="41"/>
      <c r="B515" s="42"/>
      <c r="C515" s="43"/>
      <c r="D515" s="221" t="s">
        <v>151</v>
      </c>
      <c r="E515" s="43"/>
      <c r="F515" s="222" t="s">
        <v>814</v>
      </c>
      <c r="G515" s="43"/>
      <c r="H515" s="43"/>
      <c r="I515" s="223"/>
      <c r="J515" s="43"/>
      <c r="K515" s="43"/>
      <c r="L515" s="47"/>
      <c r="M515" s="224"/>
      <c r="N515" s="225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151</v>
      </c>
      <c r="AU515" s="20" t="s">
        <v>82</v>
      </c>
    </row>
    <row r="516" s="2" customFormat="1" ht="16.5" customHeight="1">
      <c r="A516" s="41"/>
      <c r="B516" s="42"/>
      <c r="C516" s="208" t="s">
        <v>815</v>
      </c>
      <c r="D516" s="208" t="s">
        <v>144</v>
      </c>
      <c r="E516" s="209" t="s">
        <v>816</v>
      </c>
      <c r="F516" s="210" t="s">
        <v>817</v>
      </c>
      <c r="G516" s="211" t="s">
        <v>196</v>
      </c>
      <c r="H516" s="212">
        <v>51.149999999999999</v>
      </c>
      <c r="I516" s="213"/>
      <c r="J516" s="214">
        <f>ROUND(I516*H516,2)</f>
        <v>0</v>
      </c>
      <c r="K516" s="210" t="s">
        <v>148</v>
      </c>
      <c r="L516" s="47"/>
      <c r="M516" s="215" t="s">
        <v>19</v>
      </c>
      <c r="N516" s="216" t="s">
        <v>43</v>
      </c>
      <c r="O516" s="87"/>
      <c r="P516" s="217">
        <f>O516*H516</f>
        <v>0</v>
      </c>
      <c r="Q516" s="217">
        <v>0</v>
      </c>
      <c r="R516" s="217">
        <f>Q516*H516</f>
        <v>0</v>
      </c>
      <c r="S516" s="217">
        <v>0.0050000000000000001</v>
      </c>
      <c r="T516" s="218">
        <f>S516*H516</f>
        <v>0.25574999999999998</v>
      </c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R516" s="219" t="s">
        <v>257</v>
      </c>
      <c r="AT516" s="219" t="s">
        <v>144</v>
      </c>
      <c r="AU516" s="219" t="s">
        <v>82</v>
      </c>
      <c r="AY516" s="20" t="s">
        <v>141</v>
      </c>
      <c r="BE516" s="220">
        <f>IF(N516="základní",J516,0)</f>
        <v>0</v>
      </c>
      <c r="BF516" s="220">
        <f>IF(N516="snížená",J516,0)</f>
        <v>0</v>
      </c>
      <c r="BG516" s="220">
        <f>IF(N516="zákl. přenesená",J516,0)</f>
        <v>0</v>
      </c>
      <c r="BH516" s="220">
        <f>IF(N516="sníž. přenesená",J516,0)</f>
        <v>0</v>
      </c>
      <c r="BI516" s="220">
        <f>IF(N516="nulová",J516,0)</f>
        <v>0</v>
      </c>
      <c r="BJ516" s="20" t="s">
        <v>80</v>
      </c>
      <c r="BK516" s="220">
        <f>ROUND(I516*H516,2)</f>
        <v>0</v>
      </c>
      <c r="BL516" s="20" t="s">
        <v>257</v>
      </c>
      <c r="BM516" s="219" t="s">
        <v>818</v>
      </c>
    </row>
    <row r="517" s="2" customFormat="1">
      <c r="A517" s="41"/>
      <c r="B517" s="42"/>
      <c r="C517" s="43"/>
      <c r="D517" s="221" t="s">
        <v>151</v>
      </c>
      <c r="E517" s="43"/>
      <c r="F517" s="222" t="s">
        <v>819</v>
      </c>
      <c r="G517" s="43"/>
      <c r="H517" s="43"/>
      <c r="I517" s="223"/>
      <c r="J517" s="43"/>
      <c r="K517" s="43"/>
      <c r="L517" s="47"/>
      <c r="M517" s="224"/>
      <c r="N517" s="225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151</v>
      </c>
      <c r="AU517" s="20" t="s">
        <v>82</v>
      </c>
    </row>
    <row r="518" s="13" customFormat="1">
      <c r="A518" s="13"/>
      <c r="B518" s="226"/>
      <c r="C518" s="227"/>
      <c r="D518" s="228" t="s">
        <v>153</v>
      </c>
      <c r="E518" s="229" t="s">
        <v>19</v>
      </c>
      <c r="F518" s="230" t="s">
        <v>820</v>
      </c>
      <c r="G518" s="227"/>
      <c r="H518" s="231">
        <v>32.75</v>
      </c>
      <c r="I518" s="232"/>
      <c r="J518" s="227"/>
      <c r="K518" s="227"/>
      <c r="L518" s="233"/>
      <c r="M518" s="234"/>
      <c r="N518" s="235"/>
      <c r="O518" s="235"/>
      <c r="P518" s="235"/>
      <c r="Q518" s="235"/>
      <c r="R518" s="235"/>
      <c r="S518" s="235"/>
      <c r="T518" s="23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7" t="s">
        <v>153</v>
      </c>
      <c r="AU518" s="237" t="s">
        <v>82</v>
      </c>
      <c r="AV518" s="13" t="s">
        <v>82</v>
      </c>
      <c r="AW518" s="13" t="s">
        <v>33</v>
      </c>
      <c r="AX518" s="13" t="s">
        <v>72</v>
      </c>
      <c r="AY518" s="237" t="s">
        <v>141</v>
      </c>
    </row>
    <row r="519" s="13" customFormat="1">
      <c r="A519" s="13"/>
      <c r="B519" s="226"/>
      <c r="C519" s="227"/>
      <c r="D519" s="228" t="s">
        <v>153</v>
      </c>
      <c r="E519" s="229" t="s">
        <v>19</v>
      </c>
      <c r="F519" s="230" t="s">
        <v>821</v>
      </c>
      <c r="G519" s="227"/>
      <c r="H519" s="231">
        <v>15.58</v>
      </c>
      <c r="I519" s="232"/>
      <c r="J519" s="227"/>
      <c r="K519" s="227"/>
      <c r="L519" s="233"/>
      <c r="M519" s="234"/>
      <c r="N519" s="235"/>
      <c r="O519" s="235"/>
      <c r="P519" s="235"/>
      <c r="Q519" s="235"/>
      <c r="R519" s="235"/>
      <c r="S519" s="235"/>
      <c r="T519" s="236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7" t="s">
        <v>153</v>
      </c>
      <c r="AU519" s="237" t="s">
        <v>82</v>
      </c>
      <c r="AV519" s="13" t="s">
        <v>82</v>
      </c>
      <c r="AW519" s="13" t="s">
        <v>33</v>
      </c>
      <c r="AX519" s="13" t="s">
        <v>72</v>
      </c>
      <c r="AY519" s="237" t="s">
        <v>141</v>
      </c>
    </row>
    <row r="520" s="13" customFormat="1">
      <c r="A520" s="13"/>
      <c r="B520" s="226"/>
      <c r="C520" s="227"/>
      <c r="D520" s="228" t="s">
        <v>153</v>
      </c>
      <c r="E520" s="229" t="s">
        <v>19</v>
      </c>
      <c r="F520" s="230" t="s">
        <v>822</v>
      </c>
      <c r="G520" s="227"/>
      <c r="H520" s="231">
        <v>2.8199999999999998</v>
      </c>
      <c r="I520" s="232"/>
      <c r="J520" s="227"/>
      <c r="K520" s="227"/>
      <c r="L520" s="233"/>
      <c r="M520" s="234"/>
      <c r="N520" s="235"/>
      <c r="O520" s="235"/>
      <c r="P520" s="235"/>
      <c r="Q520" s="235"/>
      <c r="R520" s="235"/>
      <c r="S520" s="235"/>
      <c r="T520" s="23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7" t="s">
        <v>153</v>
      </c>
      <c r="AU520" s="237" t="s">
        <v>82</v>
      </c>
      <c r="AV520" s="13" t="s">
        <v>82</v>
      </c>
      <c r="AW520" s="13" t="s">
        <v>33</v>
      </c>
      <c r="AX520" s="13" t="s">
        <v>72</v>
      </c>
      <c r="AY520" s="237" t="s">
        <v>141</v>
      </c>
    </row>
    <row r="521" s="15" customFormat="1">
      <c r="A521" s="15"/>
      <c r="B521" s="248"/>
      <c r="C521" s="249"/>
      <c r="D521" s="228" t="s">
        <v>153</v>
      </c>
      <c r="E521" s="250" t="s">
        <v>19</v>
      </c>
      <c r="F521" s="251" t="s">
        <v>177</v>
      </c>
      <c r="G521" s="249"/>
      <c r="H521" s="252">
        <v>51.149999999999999</v>
      </c>
      <c r="I521" s="253"/>
      <c r="J521" s="249"/>
      <c r="K521" s="249"/>
      <c r="L521" s="254"/>
      <c r="M521" s="255"/>
      <c r="N521" s="256"/>
      <c r="O521" s="256"/>
      <c r="P521" s="256"/>
      <c r="Q521" s="256"/>
      <c r="R521" s="256"/>
      <c r="S521" s="256"/>
      <c r="T521" s="257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8" t="s">
        <v>153</v>
      </c>
      <c r="AU521" s="258" t="s">
        <v>82</v>
      </c>
      <c r="AV521" s="15" t="s">
        <v>149</v>
      </c>
      <c r="AW521" s="15" t="s">
        <v>33</v>
      </c>
      <c r="AX521" s="15" t="s">
        <v>80</v>
      </c>
      <c r="AY521" s="258" t="s">
        <v>141</v>
      </c>
    </row>
    <row r="522" s="2" customFormat="1" ht="33" customHeight="1">
      <c r="A522" s="41"/>
      <c r="B522" s="42"/>
      <c r="C522" s="208" t="s">
        <v>823</v>
      </c>
      <c r="D522" s="208" t="s">
        <v>144</v>
      </c>
      <c r="E522" s="209" t="s">
        <v>824</v>
      </c>
      <c r="F522" s="210" t="s">
        <v>825</v>
      </c>
      <c r="G522" s="211" t="s">
        <v>147</v>
      </c>
      <c r="H522" s="212">
        <v>25.289999999999999</v>
      </c>
      <c r="I522" s="213"/>
      <c r="J522" s="214">
        <f>ROUND(I522*H522,2)</f>
        <v>0</v>
      </c>
      <c r="K522" s="210" t="s">
        <v>148</v>
      </c>
      <c r="L522" s="47"/>
      <c r="M522" s="215" t="s">
        <v>19</v>
      </c>
      <c r="N522" s="216" t="s">
        <v>43</v>
      </c>
      <c r="O522" s="87"/>
      <c r="P522" s="217">
        <f>O522*H522</f>
        <v>0</v>
      </c>
      <c r="Q522" s="217">
        <v>0.00027</v>
      </c>
      <c r="R522" s="217">
        <f>Q522*H522</f>
        <v>0.0068282999999999998</v>
      </c>
      <c r="S522" s="217">
        <v>0</v>
      </c>
      <c r="T522" s="218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19" t="s">
        <v>257</v>
      </c>
      <c r="AT522" s="219" t="s">
        <v>144</v>
      </c>
      <c r="AU522" s="219" t="s">
        <v>82</v>
      </c>
      <c r="AY522" s="20" t="s">
        <v>141</v>
      </c>
      <c r="BE522" s="220">
        <f>IF(N522="základní",J522,0)</f>
        <v>0</v>
      </c>
      <c r="BF522" s="220">
        <f>IF(N522="snížená",J522,0)</f>
        <v>0</v>
      </c>
      <c r="BG522" s="220">
        <f>IF(N522="zákl. přenesená",J522,0)</f>
        <v>0</v>
      </c>
      <c r="BH522" s="220">
        <f>IF(N522="sníž. přenesená",J522,0)</f>
        <v>0</v>
      </c>
      <c r="BI522" s="220">
        <f>IF(N522="nulová",J522,0)</f>
        <v>0</v>
      </c>
      <c r="BJ522" s="20" t="s">
        <v>80</v>
      </c>
      <c r="BK522" s="220">
        <f>ROUND(I522*H522,2)</f>
        <v>0</v>
      </c>
      <c r="BL522" s="20" t="s">
        <v>257</v>
      </c>
      <c r="BM522" s="219" t="s">
        <v>826</v>
      </c>
    </row>
    <row r="523" s="2" customFormat="1">
      <c r="A523" s="41"/>
      <c r="B523" s="42"/>
      <c r="C523" s="43"/>
      <c r="D523" s="221" t="s">
        <v>151</v>
      </c>
      <c r="E523" s="43"/>
      <c r="F523" s="222" t="s">
        <v>827</v>
      </c>
      <c r="G523" s="43"/>
      <c r="H523" s="43"/>
      <c r="I523" s="223"/>
      <c r="J523" s="43"/>
      <c r="K523" s="43"/>
      <c r="L523" s="47"/>
      <c r="M523" s="224"/>
      <c r="N523" s="225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151</v>
      </c>
      <c r="AU523" s="20" t="s">
        <v>82</v>
      </c>
    </row>
    <row r="524" s="13" customFormat="1">
      <c r="A524" s="13"/>
      <c r="B524" s="226"/>
      <c r="C524" s="227"/>
      <c r="D524" s="228" t="s">
        <v>153</v>
      </c>
      <c r="E524" s="229" t="s">
        <v>19</v>
      </c>
      <c r="F524" s="230" t="s">
        <v>828</v>
      </c>
      <c r="G524" s="227"/>
      <c r="H524" s="231">
        <v>1.704</v>
      </c>
      <c r="I524" s="232"/>
      <c r="J524" s="227"/>
      <c r="K524" s="227"/>
      <c r="L524" s="233"/>
      <c r="M524" s="234"/>
      <c r="N524" s="235"/>
      <c r="O524" s="235"/>
      <c r="P524" s="235"/>
      <c r="Q524" s="235"/>
      <c r="R524" s="235"/>
      <c r="S524" s="235"/>
      <c r="T524" s="23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7" t="s">
        <v>153</v>
      </c>
      <c r="AU524" s="237" t="s">
        <v>82</v>
      </c>
      <c r="AV524" s="13" t="s">
        <v>82</v>
      </c>
      <c r="AW524" s="13" t="s">
        <v>33</v>
      </c>
      <c r="AX524" s="13" t="s">
        <v>72</v>
      </c>
      <c r="AY524" s="237" t="s">
        <v>141</v>
      </c>
    </row>
    <row r="525" s="13" customFormat="1">
      <c r="A525" s="13"/>
      <c r="B525" s="226"/>
      <c r="C525" s="227"/>
      <c r="D525" s="228" t="s">
        <v>153</v>
      </c>
      <c r="E525" s="229" t="s">
        <v>19</v>
      </c>
      <c r="F525" s="230" t="s">
        <v>829</v>
      </c>
      <c r="G525" s="227"/>
      <c r="H525" s="231">
        <v>1.6100000000000001</v>
      </c>
      <c r="I525" s="232"/>
      <c r="J525" s="227"/>
      <c r="K525" s="227"/>
      <c r="L525" s="233"/>
      <c r="M525" s="234"/>
      <c r="N525" s="235"/>
      <c r="O525" s="235"/>
      <c r="P525" s="235"/>
      <c r="Q525" s="235"/>
      <c r="R525" s="235"/>
      <c r="S525" s="235"/>
      <c r="T525" s="23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7" t="s">
        <v>153</v>
      </c>
      <c r="AU525" s="237" t="s">
        <v>82</v>
      </c>
      <c r="AV525" s="13" t="s">
        <v>82</v>
      </c>
      <c r="AW525" s="13" t="s">
        <v>33</v>
      </c>
      <c r="AX525" s="13" t="s">
        <v>72</v>
      </c>
      <c r="AY525" s="237" t="s">
        <v>141</v>
      </c>
    </row>
    <row r="526" s="13" customFormat="1">
      <c r="A526" s="13"/>
      <c r="B526" s="226"/>
      <c r="C526" s="227"/>
      <c r="D526" s="228" t="s">
        <v>153</v>
      </c>
      <c r="E526" s="229" t="s">
        <v>19</v>
      </c>
      <c r="F526" s="230" t="s">
        <v>830</v>
      </c>
      <c r="G526" s="227"/>
      <c r="H526" s="231">
        <v>3.6120000000000001</v>
      </c>
      <c r="I526" s="232"/>
      <c r="J526" s="227"/>
      <c r="K526" s="227"/>
      <c r="L526" s="233"/>
      <c r="M526" s="234"/>
      <c r="N526" s="235"/>
      <c r="O526" s="235"/>
      <c r="P526" s="235"/>
      <c r="Q526" s="235"/>
      <c r="R526" s="235"/>
      <c r="S526" s="235"/>
      <c r="T526" s="236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37" t="s">
        <v>153</v>
      </c>
      <c r="AU526" s="237" t="s">
        <v>82</v>
      </c>
      <c r="AV526" s="13" t="s">
        <v>82</v>
      </c>
      <c r="AW526" s="13" t="s">
        <v>33</v>
      </c>
      <c r="AX526" s="13" t="s">
        <v>72</v>
      </c>
      <c r="AY526" s="237" t="s">
        <v>141</v>
      </c>
    </row>
    <row r="527" s="13" customFormat="1">
      <c r="A527" s="13"/>
      <c r="B527" s="226"/>
      <c r="C527" s="227"/>
      <c r="D527" s="228" t="s">
        <v>153</v>
      </c>
      <c r="E527" s="229" t="s">
        <v>19</v>
      </c>
      <c r="F527" s="230" t="s">
        <v>831</v>
      </c>
      <c r="G527" s="227"/>
      <c r="H527" s="231">
        <v>1.651</v>
      </c>
      <c r="I527" s="232"/>
      <c r="J527" s="227"/>
      <c r="K527" s="227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153</v>
      </c>
      <c r="AU527" s="237" t="s">
        <v>82</v>
      </c>
      <c r="AV527" s="13" t="s">
        <v>82</v>
      </c>
      <c r="AW527" s="13" t="s">
        <v>33</v>
      </c>
      <c r="AX527" s="13" t="s">
        <v>72</v>
      </c>
      <c r="AY527" s="237" t="s">
        <v>141</v>
      </c>
    </row>
    <row r="528" s="13" customFormat="1">
      <c r="A528" s="13"/>
      <c r="B528" s="226"/>
      <c r="C528" s="227"/>
      <c r="D528" s="228" t="s">
        <v>153</v>
      </c>
      <c r="E528" s="229" t="s">
        <v>19</v>
      </c>
      <c r="F528" s="230" t="s">
        <v>832</v>
      </c>
      <c r="G528" s="227"/>
      <c r="H528" s="231">
        <v>1.1699999999999999</v>
      </c>
      <c r="I528" s="232"/>
      <c r="J528" s="227"/>
      <c r="K528" s="227"/>
      <c r="L528" s="233"/>
      <c r="M528" s="234"/>
      <c r="N528" s="235"/>
      <c r="O528" s="235"/>
      <c r="P528" s="235"/>
      <c r="Q528" s="235"/>
      <c r="R528" s="235"/>
      <c r="S528" s="235"/>
      <c r="T528" s="23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37" t="s">
        <v>153</v>
      </c>
      <c r="AU528" s="237" t="s">
        <v>82</v>
      </c>
      <c r="AV528" s="13" t="s">
        <v>82</v>
      </c>
      <c r="AW528" s="13" t="s">
        <v>33</v>
      </c>
      <c r="AX528" s="13" t="s">
        <v>72</v>
      </c>
      <c r="AY528" s="237" t="s">
        <v>141</v>
      </c>
    </row>
    <row r="529" s="13" customFormat="1">
      <c r="A529" s="13"/>
      <c r="B529" s="226"/>
      <c r="C529" s="227"/>
      <c r="D529" s="228" t="s">
        <v>153</v>
      </c>
      <c r="E529" s="229" t="s">
        <v>19</v>
      </c>
      <c r="F529" s="230" t="s">
        <v>833</v>
      </c>
      <c r="G529" s="227"/>
      <c r="H529" s="231">
        <v>2.8290000000000002</v>
      </c>
      <c r="I529" s="232"/>
      <c r="J529" s="227"/>
      <c r="K529" s="227"/>
      <c r="L529" s="233"/>
      <c r="M529" s="234"/>
      <c r="N529" s="235"/>
      <c r="O529" s="235"/>
      <c r="P529" s="235"/>
      <c r="Q529" s="235"/>
      <c r="R529" s="235"/>
      <c r="S529" s="235"/>
      <c r="T529" s="23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7" t="s">
        <v>153</v>
      </c>
      <c r="AU529" s="237" t="s">
        <v>82</v>
      </c>
      <c r="AV529" s="13" t="s">
        <v>82</v>
      </c>
      <c r="AW529" s="13" t="s">
        <v>33</v>
      </c>
      <c r="AX529" s="13" t="s">
        <v>72</v>
      </c>
      <c r="AY529" s="237" t="s">
        <v>141</v>
      </c>
    </row>
    <row r="530" s="13" customFormat="1">
      <c r="A530" s="13"/>
      <c r="B530" s="226"/>
      <c r="C530" s="227"/>
      <c r="D530" s="228" t="s">
        <v>153</v>
      </c>
      <c r="E530" s="229" t="s">
        <v>19</v>
      </c>
      <c r="F530" s="230" t="s">
        <v>834</v>
      </c>
      <c r="G530" s="227"/>
      <c r="H530" s="231">
        <v>1.764</v>
      </c>
      <c r="I530" s="232"/>
      <c r="J530" s="227"/>
      <c r="K530" s="227"/>
      <c r="L530" s="233"/>
      <c r="M530" s="234"/>
      <c r="N530" s="235"/>
      <c r="O530" s="235"/>
      <c r="P530" s="235"/>
      <c r="Q530" s="235"/>
      <c r="R530" s="235"/>
      <c r="S530" s="235"/>
      <c r="T530" s="23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7" t="s">
        <v>153</v>
      </c>
      <c r="AU530" s="237" t="s">
        <v>82</v>
      </c>
      <c r="AV530" s="13" t="s">
        <v>82</v>
      </c>
      <c r="AW530" s="13" t="s">
        <v>33</v>
      </c>
      <c r="AX530" s="13" t="s">
        <v>72</v>
      </c>
      <c r="AY530" s="237" t="s">
        <v>141</v>
      </c>
    </row>
    <row r="531" s="13" customFormat="1">
      <c r="A531" s="13"/>
      <c r="B531" s="226"/>
      <c r="C531" s="227"/>
      <c r="D531" s="228" t="s">
        <v>153</v>
      </c>
      <c r="E531" s="229" t="s">
        <v>19</v>
      </c>
      <c r="F531" s="230" t="s">
        <v>835</v>
      </c>
      <c r="G531" s="227"/>
      <c r="H531" s="231">
        <v>1.2</v>
      </c>
      <c r="I531" s="232"/>
      <c r="J531" s="227"/>
      <c r="K531" s="227"/>
      <c r="L531" s="233"/>
      <c r="M531" s="234"/>
      <c r="N531" s="235"/>
      <c r="O531" s="235"/>
      <c r="P531" s="235"/>
      <c r="Q531" s="235"/>
      <c r="R531" s="235"/>
      <c r="S531" s="235"/>
      <c r="T531" s="236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37" t="s">
        <v>153</v>
      </c>
      <c r="AU531" s="237" t="s">
        <v>82</v>
      </c>
      <c r="AV531" s="13" t="s">
        <v>82</v>
      </c>
      <c r="AW531" s="13" t="s">
        <v>33</v>
      </c>
      <c r="AX531" s="13" t="s">
        <v>72</v>
      </c>
      <c r="AY531" s="237" t="s">
        <v>141</v>
      </c>
    </row>
    <row r="532" s="13" customFormat="1">
      <c r="A532" s="13"/>
      <c r="B532" s="226"/>
      <c r="C532" s="227"/>
      <c r="D532" s="228" t="s">
        <v>153</v>
      </c>
      <c r="E532" s="229" t="s">
        <v>19</v>
      </c>
      <c r="F532" s="230" t="s">
        <v>836</v>
      </c>
      <c r="G532" s="227"/>
      <c r="H532" s="231">
        <v>1.5600000000000001</v>
      </c>
      <c r="I532" s="232"/>
      <c r="J532" s="227"/>
      <c r="K532" s="227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153</v>
      </c>
      <c r="AU532" s="237" t="s">
        <v>82</v>
      </c>
      <c r="AV532" s="13" t="s">
        <v>82</v>
      </c>
      <c r="AW532" s="13" t="s">
        <v>33</v>
      </c>
      <c r="AX532" s="13" t="s">
        <v>72</v>
      </c>
      <c r="AY532" s="237" t="s">
        <v>141</v>
      </c>
    </row>
    <row r="533" s="13" customFormat="1">
      <c r="A533" s="13"/>
      <c r="B533" s="226"/>
      <c r="C533" s="227"/>
      <c r="D533" s="228" t="s">
        <v>153</v>
      </c>
      <c r="E533" s="229" t="s">
        <v>19</v>
      </c>
      <c r="F533" s="230" t="s">
        <v>837</v>
      </c>
      <c r="G533" s="227"/>
      <c r="H533" s="231">
        <v>3.3799999999999999</v>
      </c>
      <c r="I533" s="232"/>
      <c r="J533" s="227"/>
      <c r="K533" s="227"/>
      <c r="L533" s="233"/>
      <c r="M533" s="234"/>
      <c r="N533" s="235"/>
      <c r="O533" s="235"/>
      <c r="P533" s="235"/>
      <c r="Q533" s="235"/>
      <c r="R533" s="235"/>
      <c r="S533" s="235"/>
      <c r="T533" s="23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37" t="s">
        <v>153</v>
      </c>
      <c r="AU533" s="237" t="s">
        <v>82</v>
      </c>
      <c r="AV533" s="13" t="s">
        <v>82</v>
      </c>
      <c r="AW533" s="13" t="s">
        <v>33</v>
      </c>
      <c r="AX533" s="13" t="s">
        <v>72</v>
      </c>
      <c r="AY533" s="237" t="s">
        <v>141</v>
      </c>
    </row>
    <row r="534" s="13" customFormat="1">
      <c r="A534" s="13"/>
      <c r="B534" s="226"/>
      <c r="C534" s="227"/>
      <c r="D534" s="228" t="s">
        <v>153</v>
      </c>
      <c r="E534" s="229" t="s">
        <v>19</v>
      </c>
      <c r="F534" s="230" t="s">
        <v>838</v>
      </c>
      <c r="G534" s="227"/>
      <c r="H534" s="231">
        <v>3.8999999999999999</v>
      </c>
      <c r="I534" s="232"/>
      <c r="J534" s="227"/>
      <c r="K534" s="227"/>
      <c r="L534" s="233"/>
      <c r="M534" s="234"/>
      <c r="N534" s="235"/>
      <c r="O534" s="235"/>
      <c r="P534" s="235"/>
      <c r="Q534" s="235"/>
      <c r="R534" s="235"/>
      <c r="S534" s="235"/>
      <c r="T534" s="236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7" t="s">
        <v>153</v>
      </c>
      <c r="AU534" s="237" t="s">
        <v>82</v>
      </c>
      <c r="AV534" s="13" t="s">
        <v>82</v>
      </c>
      <c r="AW534" s="13" t="s">
        <v>33</v>
      </c>
      <c r="AX534" s="13" t="s">
        <v>72</v>
      </c>
      <c r="AY534" s="237" t="s">
        <v>141</v>
      </c>
    </row>
    <row r="535" s="13" customFormat="1">
      <c r="A535" s="13"/>
      <c r="B535" s="226"/>
      <c r="C535" s="227"/>
      <c r="D535" s="228" t="s">
        <v>153</v>
      </c>
      <c r="E535" s="229" t="s">
        <v>19</v>
      </c>
      <c r="F535" s="230" t="s">
        <v>839</v>
      </c>
      <c r="G535" s="227"/>
      <c r="H535" s="231">
        <v>0.75</v>
      </c>
      <c r="I535" s="232"/>
      <c r="J535" s="227"/>
      <c r="K535" s="227"/>
      <c r="L535" s="233"/>
      <c r="M535" s="234"/>
      <c r="N535" s="235"/>
      <c r="O535" s="235"/>
      <c r="P535" s="235"/>
      <c r="Q535" s="235"/>
      <c r="R535" s="235"/>
      <c r="S535" s="235"/>
      <c r="T535" s="236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7" t="s">
        <v>153</v>
      </c>
      <c r="AU535" s="237" t="s">
        <v>82</v>
      </c>
      <c r="AV535" s="13" t="s">
        <v>82</v>
      </c>
      <c r="AW535" s="13" t="s">
        <v>33</v>
      </c>
      <c r="AX535" s="13" t="s">
        <v>72</v>
      </c>
      <c r="AY535" s="237" t="s">
        <v>141</v>
      </c>
    </row>
    <row r="536" s="13" customFormat="1">
      <c r="A536" s="13"/>
      <c r="B536" s="226"/>
      <c r="C536" s="227"/>
      <c r="D536" s="228" t="s">
        <v>153</v>
      </c>
      <c r="E536" s="229" t="s">
        <v>19</v>
      </c>
      <c r="F536" s="230" t="s">
        <v>840</v>
      </c>
      <c r="G536" s="227"/>
      <c r="H536" s="231">
        <v>0.16</v>
      </c>
      <c r="I536" s="232"/>
      <c r="J536" s="227"/>
      <c r="K536" s="227"/>
      <c r="L536" s="233"/>
      <c r="M536" s="234"/>
      <c r="N536" s="235"/>
      <c r="O536" s="235"/>
      <c r="P536" s="235"/>
      <c r="Q536" s="235"/>
      <c r="R536" s="235"/>
      <c r="S536" s="235"/>
      <c r="T536" s="236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7" t="s">
        <v>153</v>
      </c>
      <c r="AU536" s="237" t="s">
        <v>82</v>
      </c>
      <c r="AV536" s="13" t="s">
        <v>82</v>
      </c>
      <c r="AW536" s="13" t="s">
        <v>33</v>
      </c>
      <c r="AX536" s="13" t="s">
        <v>72</v>
      </c>
      <c r="AY536" s="237" t="s">
        <v>141</v>
      </c>
    </row>
    <row r="537" s="15" customFormat="1">
      <c r="A537" s="15"/>
      <c r="B537" s="248"/>
      <c r="C537" s="249"/>
      <c r="D537" s="228" t="s">
        <v>153</v>
      </c>
      <c r="E537" s="250" t="s">
        <v>19</v>
      </c>
      <c r="F537" s="251" t="s">
        <v>177</v>
      </c>
      <c r="G537" s="249"/>
      <c r="H537" s="252">
        <v>25.289999999999996</v>
      </c>
      <c r="I537" s="253"/>
      <c r="J537" s="249"/>
      <c r="K537" s="249"/>
      <c r="L537" s="254"/>
      <c r="M537" s="255"/>
      <c r="N537" s="256"/>
      <c r="O537" s="256"/>
      <c r="P537" s="256"/>
      <c r="Q537" s="256"/>
      <c r="R537" s="256"/>
      <c r="S537" s="256"/>
      <c r="T537" s="257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8" t="s">
        <v>153</v>
      </c>
      <c r="AU537" s="258" t="s">
        <v>82</v>
      </c>
      <c r="AV537" s="15" t="s">
        <v>149</v>
      </c>
      <c r="AW537" s="15" t="s">
        <v>33</v>
      </c>
      <c r="AX537" s="15" t="s">
        <v>80</v>
      </c>
      <c r="AY537" s="258" t="s">
        <v>141</v>
      </c>
    </row>
    <row r="538" s="2" customFormat="1" ht="49.05" customHeight="1">
      <c r="A538" s="41"/>
      <c r="B538" s="42"/>
      <c r="C538" s="270" t="s">
        <v>841</v>
      </c>
      <c r="D538" s="270" t="s">
        <v>245</v>
      </c>
      <c r="E538" s="271" t="s">
        <v>842</v>
      </c>
      <c r="F538" s="272" t="s">
        <v>843</v>
      </c>
      <c r="G538" s="273" t="s">
        <v>735</v>
      </c>
      <c r="H538" s="274">
        <v>1</v>
      </c>
      <c r="I538" s="275"/>
      <c r="J538" s="276">
        <f>ROUND(I538*H538,2)</f>
        <v>0</v>
      </c>
      <c r="K538" s="272" t="s">
        <v>19</v>
      </c>
      <c r="L538" s="277"/>
      <c r="M538" s="278" t="s">
        <v>19</v>
      </c>
      <c r="N538" s="279" t="s">
        <v>43</v>
      </c>
      <c r="O538" s="87"/>
      <c r="P538" s="217">
        <f>O538*H538</f>
        <v>0</v>
      </c>
      <c r="Q538" s="217">
        <v>0.033329999999999999</v>
      </c>
      <c r="R538" s="217">
        <f>Q538*H538</f>
        <v>0.033329999999999999</v>
      </c>
      <c r="S538" s="217">
        <v>0</v>
      </c>
      <c r="T538" s="218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19" t="s">
        <v>355</v>
      </c>
      <c r="AT538" s="219" t="s">
        <v>245</v>
      </c>
      <c r="AU538" s="219" t="s">
        <v>82</v>
      </c>
      <c r="AY538" s="20" t="s">
        <v>141</v>
      </c>
      <c r="BE538" s="220">
        <f>IF(N538="základní",J538,0)</f>
        <v>0</v>
      </c>
      <c r="BF538" s="220">
        <f>IF(N538="snížená",J538,0)</f>
        <v>0</v>
      </c>
      <c r="BG538" s="220">
        <f>IF(N538="zákl. přenesená",J538,0)</f>
        <v>0</v>
      </c>
      <c r="BH538" s="220">
        <f>IF(N538="sníž. přenesená",J538,0)</f>
        <v>0</v>
      </c>
      <c r="BI538" s="220">
        <f>IF(N538="nulová",J538,0)</f>
        <v>0</v>
      </c>
      <c r="BJ538" s="20" t="s">
        <v>80</v>
      </c>
      <c r="BK538" s="220">
        <f>ROUND(I538*H538,2)</f>
        <v>0</v>
      </c>
      <c r="BL538" s="20" t="s">
        <v>257</v>
      </c>
      <c r="BM538" s="219" t="s">
        <v>844</v>
      </c>
    </row>
    <row r="539" s="2" customFormat="1" ht="49.05" customHeight="1">
      <c r="A539" s="41"/>
      <c r="B539" s="42"/>
      <c r="C539" s="270" t="s">
        <v>845</v>
      </c>
      <c r="D539" s="270" t="s">
        <v>245</v>
      </c>
      <c r="E539" s="271" t="s">
        <v>846</v>
      </c>
      <c r="F539" s="272" t="s">
        <v>847</v>
      </c>
      <c r="G539" s="273" t="s">
        <v>735</v>
      </c>
      <c r="H539" s="274">
        <v>1</v>
      </c>
      <c r="I539" s="275"/>
      <c r="J539" s="276">
        <f>ROUND(I539*H539,2)</f>
        <v>0</v>
      </c>
      <c r="K539" s="272" t="s">
        <v>19</v>
      </c>
      <c r="L539" s="277"/>
      <c r="M539" s="278" t="s">
        <v>19</v>
      </c>
      <c r="N539" s="279" t="s">
        <v>43</v>
      </c>
      <c r="O539" s="87"/>
      <c r="P539" s="217">
        <f>O539*H539</f>
        <v>0</v>
      </c>
      <c r="Q539" s="217">
        <v>0.033329999999999999</v>
      </c>
      <c r="R539" s="217">
        <f>Q539*H539</f>
        <v>0.033329999999999999</v>
      </c>
      <c r="S539" s="217">
        <v>0</v>
      </c>
      <c r="T539" s="218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9" t="s">
        <v>355</v>
      </c>
      <c r="AT539" s="219" t="s">
        <v>245</v>
      </c>
      <c r="AU539" s="219" t="s">
        <v>82</v>
      </c>
      <c r="AY539" s="20" t="s">
        <v>141</v>
      </c>
      <c r="BE539" s="220">
        <f>IF(N539="základní",J539,0)</f>
        <v>0</v>
      </c>
      <c r="BF539" s="220">
        <f>IF(N539="snížená",J539,0)</f>
        <v>0</v>
      </c>
      <c r="BG539" s="220">
        <f>IF(N539="zákl. přenesená",J539,0)</f>
        <v>0</v>
      </c>
      <c r="BH539" s="220">
        <f>IF(N539="sníž. přenesená",J539,0)</f>
        <v>0</v>
      </c>
      <c r="BI539" s="220">
        <f>IF(N539="nulová",J539,0)</f>
        <v>0</v>
      </c>
      <c r="BJ539" s="20" t="s">
        <v>80</v>
      </c>
      <c r="BK539" s="220">
        <f>ROUND(I539*H539,2)</f>
        <v>0</v>
      </c>
      <c r="BL539" s="20" t="s">
        <v>257</v>
      </c>
      <c r="BM539" s="219" t="s">
        <v>848</v>
      </c>
    </row>
    <row r="540" s="2" customFormat="1" ht="49.05" customHeight="1">
      <c r="A540" s="41"/>
      <c r="B540" s="42"/>
      <c r="C540" s="270" t="s">
        <v>849</v>
      </c>
      <c r="D540" s="270" t="s">
        <v>245</v>
      </c>
      <c r="E540" s="271" t="s">
        <v>850</v>
      </c>
      <c r="F540" s="272" t="s">
        <v>851</v>
      </c>
      <c r="G540" s="273" t="s">
        <v>735</v>
      </c>
      <c r="H540" s="274">
        <v>3</v>
      </c>
      <c r="I540" s="275"/>
      <c r="J540" s="276">
        <f>ROUND(I540*H540,2)</f>
        <v>0</v>
      </c>
      <c r="K540" s="272" t="s">
        <v>19</v>
      </c>
      <c r="L540" s="277"/>
      <c r="M540" s="278" t="s">
        <v>19</v>
      </c>
      <c r="N540" s="279" t="s">
        <v>43</v>
      </c>
      <c r="O540" s="87"/>
      <c r="P540" s="217">
        <f>O540*H540</f>
        <v>0</v>
      </c>
      <c r="Q540" s="217">
        <v>0.033329999999999999</v>
      </c>
      <c r="R540" s="217">
        <f>Q540*H540</f>
        <v>0.099989999999999996</v>
      </c>
      <c r="S540" s="217">
        <v>0</v>
      </c>
      <c r="T540" s="218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19" t="s">
        <v>355</v>
      </c>
      <c r="AT540" s="219" t="s">
        <v>245</v>
      </c>
      <c r="AU540" s="219" t="s">
        <v>82</v>
      </c>
      <c r="AY540" s="20" t="s">
        <v>141</v>
      </c>
      <c r="BE540" s="220">
        <f>IF(N540="základní",J540,0)</f>
        <v>0</v>
      </c>
      <c r="BF540" s="220">
        <f>IF(N540="snížená",J540,0)</f>
        <v>0</v>
      </c>
      <c r="BG540" s="220">
        <f>IF(N540="zákl. přenesená",J540,0)</f>
        <v>0</v>
      </c>
      <c r="BH540" s="220">
        <f>IF(N540="sníž. přenesená",J540,0)</f>
        <v>0</v>
      </c>
      <c r="BI540" s="220">
        <f>IF(N540="nulová",J540,0)</f>
        <v>0</v>
      </c>
      <c r="BJ540" s="20" t="s">
        <v>80</v>
      </c>
      <c r="BK540" s="220">
        <f>ROUND(I540*H540,2)</f>
        <v>0</v>
      </c>
      <c r="BL540" s="20" t="s">
        <v>257</v>
      </c>
      <c r="BM540" s="219" t="s">
        <v>852</v>
      </c>
    </row>
    <row r="541" s="2" customFormat="1" ht="44.25" customHeight="1">
      <c r="A541" s="41"/>
      <c r="B541" s="42"/>
      <c r="C541" s="270" t="s">
        <v>853</v>
      </c>
      <c r="D541" s="270" t="s">
        <v>245</v>
      </c>
      <c r="E541" s="271" t="s">
        <v>854</v>
      </c>
      <c r="F541" s="272" t="s">
        <v>855</v>
      </c>
      <c r="G541" s="273" t="s">
        <v>735</v>
      </c>
      <c r="H541" s="274">
        <v>3</v>
      </c>
      <c r="I541" s="275"/>
      <c r="J541" s="276">
        <f>ROUND(I541*H541,2)</f>
        <v>0</v>
      </c>
      <c r="K541" s="272" t="s">
        <v>19</v>
      </c>
      <c r="L541" s="277"/>
      <c r="M541" s="278" t="s">
        <v>19</v>
      </c>
      <c r="N541" s="279" t="s">
        <v>43</v>
      </c>
      <c r="O541" s="87"/>
      <c r="P541" s="217">
        <f>O541*H541</f>
        <v>0</v>
      </c>
      <c r="Q541" s="217">
        <v>0.033329999999999999</v>
      </c>
      <c r="R541" s="217">
        <f>Q541*H541</f>
        <v>0.099989999999999996</v>
      </c>
      <c r="S541" s="217">
        <v>0</v>
      </c>
      <c r="T541" s="218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19" t="s">
        <v>355</v>
      </c>
      <c r="AT541" s="219" t="s">
        <v>245</v>
      </c>
      <c r="AU541" s="219" t="s">
        <v>82</v>
      </c>
      <c r="AY541" s="20" t="s">
        <v>141</v>
      </c>
      <c r="BE541" s="220">
        <f>IF(N541="základní",J541,0)</f>
        <v>0</v>
      </c>
      <c r="BF541" s="220">
        <f>IF(N541="snížená",J541,0)</f>
        <v>0</v>
      </c>
      <c r="BG541" s="220">
        <f>IF(N541="zákl. přenesená",J541,0)</f>
        <v>0</v>
      </c>
      <c r="BH541" s="220">
        <f>IF(N541="sníž. přenesená",J541,0)</f>
        <v>0</v>
      </c>
      <c r="BI541" s="220">
        <f>IF(N541="nulová",J541,0)</f>
        <v>0</v>
      </c>
      <c r="BJ541" s="20" t="s">
        <v>80</v>
      </c>
      <c r="BK541" s="220">
        <f>ROUND(I541*H541,2)</f>
        <v>0</v>
      </c>
      <c r="BL541" s="20" t="s">
        <v>257</v>
      </c>
      <c r="BM541" s="219" t="s">
        <v>856</v>
      </c>
    </row>
    <row r="542" s="2" customFormat="1" ht="44.25" customHeight="1">
      <c r="A542" s="41"/>
      <c r="B542" s="42"/>
      <c r="C542" s="270" t="s">
        <v>857</v>
      </c>
      <c r="D542" s="270" t="s">
        <v>245</v>
      </c>
      <c r="E542" s="271" t="s">
        <v>858</v>
      </c>
      <c r="F542" s="272" t="s">
        <v>859</v>
      </c>
      <c r="G542" s="273" t="s">
        <v>735</v>
      </c>
      <c r="H542" s="274">
        <v>2</v>
      </c>
      <c r="I542" s="275"/>
      <c r="J542" s="276">
        <f>ROUND(I542*H542,2)</f>
        <v>0</v>
      </c>
      <c r="K542" s="272" t="s">
        <v>19</v>
      </c>
      <c r="L542" s="277"/>
      <c r="M542" s="278" t="s">
        <v>19</v>
      </c>
      <c r="N542" s="279" t="s">
        <v>43</v>
      </c>
      <c r="O542" s="87"/>
      <c r="P542" s="217">
        <f>O542*H542</f>
        <v>0</v>
      </c>
      <c r="Q542" s="217">
        <v>0.033329999999999999</v>
      </c>
      <c r="R542" s="217">
        <f>Q542*H542</f>
        <v>0.066659999999999997</v>
      </c>
      <c r="S542" s="217">
        <v>0</v>
      </c>
      <c r="T542" s="218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19" t="s">
        <v>355</v>
      </c>
      <c r="AT542" s="219" t="s">
        <v>245</v>
      </c>
      <c r="AU542" s="219" t="s">
        <v>82</v>
      </c>
      <c r="AY542" s="20" t="s">
        <v>141</v>
      </c>
      <c r="BE542" s="220">
        <f>IF(N542="základní",J542,0)</f>
        <v>0</v>
      </c>
      <c r="BF542" s="220">
        <f>IF(N542="snížená",J542,0)</f>
        <v>0</v>
      </c>
      <c r="BG542" s="220">
        <f>IF(N542="zákl. přenesená",J542,0)</f>
        <v>0</v>
      </c>
      <c r="BH542" s="220">
        <f>IF(N542="sníž. přenesená",J542,0)</f>
        <v>0</v>
      </c>
      <c r="BI542" s="220">
        <f>IF(N542="nulová",J542,0)</f>
        <v>0</v>
      </c>
      <c r="BJ542" s="20" t="s">
        <v>80</v>
      </c>
      <c r="BK542" s="220">
        <f>ROUND(I542*H542,2)</f>
        <v>0</v>
      </c>
      <c r="BL542" s="20" t="s">
        <v>257</v>
      </c>
      <c r="BM542" s="219" t="s">
        <v>860</v>
      </c>
    </row>
    <row r="543" s="2" customFormat="1" ht="49.05" customHeight="1">
      <c r="A543" s="41"/>
      <c r="B543" s="42"/>
      <c r="C543" s="270" t="s">
        <v>861</v>
      </c>
      <c r="D543" s="270" t="s">
        <v>245</v>
      </c>
      <c r="E543" s="271" t="s">
        <v>862</v>
      </c>
      <c r="F543" s="272" t="s">
        <v>863</v>
      </c>
      <c r="G543" s="273" t="s">
        <v>735</v>
      </c>
      <c r="H543" s="274">
        <v>2</v>
      </c>
      <c r="I543" s="275"/>
      <c r="J543" s="276">
        <f>ROUND(I543*H543,2)</f>
        <v>0</v>
      </c>
      <c r="K543" s="272" t="s">
        <v>19</v>
      </c>
      <c r="L543" s="277"/>
      <c r="M543" s="278" t="s">
        <v>19</v>
      </c>
      <c r="N543" s="279" t="s">
        <v>43</v>
      </c>
      <c r="O543" s="87"/>
      <c r="P543" s="217">
        <f>O543*H543</f>
        <v>0</v>
      </c>
      <c r="Q543" s="217">
        <v>0.033329999999999999</v>
      </c>
      <c r="R543" s="217">
        <f>Q543*H543</f>
        <v>0.066659999999999997</v>
      </c>
      <c r="S543" s="217">
        <v>0</v>
      </c>
      <c r="T543" s="218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19" t="s">
        <v>355</v>
      </c>
      <c r="AT543" s="219" t="s">
        <v>245</v>
      </c>
      <c r="AU543" s="219" t="s">
        <v>82</v>
      </c>
      <c r="AY543" s="20" t="s">
        <v>141</v>
      </c>
      <c r="BE543" s="220">
        <f>IF(N543="základní",J543,0)</f>
        <v>0</v>
      </c>
      <c r="BF543" s="220">
        <f>IF(N543="snížená",J543,0)</f>
        <v>0</v>
      </c>
      <c r="BG543" s="220">
        <f>IF(N543="zákl. přenesená",J543,0)</f>
        <v>0</v>
      </c>
      <c r="BH543" s="220">
        <f>IF(N543="sníž. přenesená",J543,0)</f>
        <v>0</v>
      </c>
      <c r="BI543" s="220">
        <f>IF(N543="nulová",J543,0)</f>
        <v>0</v>
      </c>
      <c r="BJ543" s="20" t="s">
        <v>80</v>
      </c>
      <c r="BK543" s="220">
        <f>ROUND(I543*H543,2)</f>
        <v>0</v>
      </c>
      <c r="BL543" s="20" t="s">
        <v>257</v>
      </c>
      <c r="BM543" s="219" t="s">
        <v>864</v>
      </c>
    </row>
    <row r="544" s="2" customFormat="1" ht="49.05" customHeight="1">
      <c r="A544" s="41"/>
      <c r="B544" s="42"/>
      <c r="C544" s="270" t="s">
        <v>865</v>
      </c>
      <c r="D544" s="270" t="s">
        <v>245</v>
      </c>
      <c r="E544" s="271" t="s">
        <v>866</v>
      </c>
      <c r="F544" s="272" t="s">
        <v>867</v>
      </c>
      <c r="G544" s="273" t="s">
        <v>735</v>
      </c>
      <c r="H544" s="274">
        <v>2</v>
      </c>
      <c r="I544" s="275"/>
      <c r="J544" s="276">
        <f>ROUND(I544*H544,2)</f>
        <v>0</v>
      </c>
      <c r="K544" s="272" t="s">
        <v>19</v>
      </c>
      <c r="L544" s="277"/>
      <c r="M544" s="278" t="s">
        <v>19</v>
      </c>
      <c r="N544" s="279" t="s">
        <v>43</v>
      </c>
      <c r="O544" s="87"/>
      <c r="P544" s="217">
        <f>O544*H544</f>
        <v>0</v>
      </c>
      <c r="Q544" s="217">
        <v>0.033329999999999999</v>
      </c>
      <c r="R544" s="217">
        <f>Q544*H544</f>
        <v>0.066659999999999997</v>
      </c>
      <c r="S544" s="217">
        <v>0</v>
      </c>
      <c r="T544" s="218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19" t="s">
        <v>355</v>
      </c>
      <c r="AT544" s="219" t="s">
        <v>245</v>
      </c>
      <c r="AU544" s="219" t="s">
        <v>82</v>
      </c>
      <c r="AY544" s="20" t="s">
        <v>141</v>
      </c>
      <c r="BE544" s="220">
        <f>IF(N544="základní",J544,0)</f>
        <v>0</v>
      </c>
      <c r="BF544" s="220">
        <f>IF(N544="snížená",J544,0)</f>
        <v>0</v>
      </c>
      <c r="BG544" s="220">
        <f>IF(N544="zákl. přenesená",J544,0)</f>
        <v>0</v>
      </c>
      <c r="BH544" s="220">
        <f>IF(N544="sníž. přenesená",J544,0)</f>
        <v>0</v>
      </c>
      <c r="BI544" s="220">
        <f>IF(N544="nulová",J544,0)</f>
        <v>0</v>
      </c>
      <c r="BJ544" s="20" t="s">
        <v>80</v>
      </c>
      <c r="BK544" s="220">
        <f>ROUND(I544*H544,2)</f>
        <v>0</v>
      </c>
      <c r="BL544" s="20" t="s">
        <v>257</v>
      </c>
      <c r="BM544" s="219" t="s">
        <v>868</v>
      </c>
    </row>
    <row r="545" s="2" customFormat="1" ht="49.05" customHeight="1">
      <c r="A545" s="41"/>
      <c r="B545" s="42"/>
      <c r="C545" s="270" t="s">
        <v>869</v>
      </c>
      <c r="D545" s="270" t="s">
        <v>245</v>
      </c>
      <c r="E545" s="271" t="s">
        <v>870</v>
      </c>
      <c r="F545" s="272" t="s">
        <v>871</v>
      </c>
      <c r="G545" s="273" t="s">
        <v>735</v>
      </c>
      <c r="H545" s="274">
        <v>1</v>
      </c>
      <c r="I545" s="275"/>
      <c r="J545" s="276">
        <f>ROUND(I545*H545,2)</f>
        <v>0</v>
      </c>
      <c r="K545" s="272" t="s">
        <v>19</v>
      </c>
      <c r="L545" s="277"/>
      <c r="M545" s="278" t="s">
        <v>19</v>
      </c>
      <c r="N545" s="279" t="s">
        <v>43</v>
      </c>
      <c r="O545" s="87"/>
      <c r="P545" s="217">
        <f>O545*H545</f>
        <v>0</v>
      </c>
      <c r="Q545" s="217">
        <v>0.033329999999999999</v>
      </c>
      <c r="R545" s="217">
        <f>Q545*H545</f>
        <v>0.033329999999999999</v>
      </c>
      <c r="S545" s="217">
        <v>0</v>
      </c>
      <c r="T545" s="218">
        <f>S545*H545</f>
        <v>0</v>
      </c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R545" s="219" t="s">
        <v>355</v>
      </c>
      <c r="AT545" s="219" t="s">
        <v>245</v>
      </c>
      <c r="AU545" s="219" t="s">
        <v>82</v>
      </c>
      <c r="AY545" s="20" t="s">
        <v>141</v>
      </c>
      <c r="BE545" s="220">
        <f>IF(N545="základní",J545,0)</f>
        <v>0</v>
      </c>
      <c r="BF545" s="220">
        <f>IF(N545="snížená",J545,0)</f>
        <v>0</v>
      </c>
      <c r="BG545" s="220">
        <f>IF(N545="zákl. přenesená",J545,0)</f>
        <v>0</v>
      </c>
      <c r="BH545" s="220">
        <f>IF(N545="sníž. přenesená",J545,0)</f>
        <v>0</v>
      </c>
      <c r="BI545" s="220">
        <f>IF(N545="nulová",J545,0)</f>
        <v>0</v>
      </c>
      <c r="BJ545" s="20" t="s">
        <v>80</v>
      </c>
      <c r="BK545" s="220">
        <f>ROUND(I545*H545,2)</f>
        <v>0</v>
      </c>
      <c r="BL545" s="20" t="s">
        <v>257</v>
      </c>
      <c r="BM545" s="219" t="s">
        <v>872</v>
      </c>
    </row>
    <row r="546" s="2" customFormat="1" ht="49.05" customHeight="1">
      <c r="A546" s="41"/>
      <c r="B546" s="42"/>
      <c r="C546" s="270" t="s">
        <v>873</v>
      </c>
      <c r="D546" s="270" t="s">
        <v>245</v>
      </c>
      <c r="E546" s="271" t="s">
        <v>874</v>
      </c>
      <c r="F546" s="272" t="s">
        <v>875</v>
      </c>
      <c r="G546" s="273" t="s">
        <v>735</v>
      </c>
      <c r="H546" s="274">
        <v>1</v>
      </c>
      <c r="I546" s="275"/>
      <c r="J546" s="276">
        <f>ROUND(I546*H546,2)</f>
        <v>0</v>
      </c>
      <c r="K546" s="272" t="s">
        <v>19</v>
      </c>
      <c r="L546" s="277"/>
      <c r="M546" s="278" t="s">
        <v>19</v>
      </c>
      <c r="N546" s="279" t="s">
        <v>43</v>
      </c>
      <c r="O546" s="87"/>
      <c r="P546" s="217">
        <f>O546*H546</f>
        <v>0</v>
      </c>
      <c r="Q546" s="217">
        <v>0.033329999999999999</v>
      </c>
      <c r="R546" s="217">
        <f>Q546*H546</f>
        <v>0.033329999999999999</v>
      </c>
      <c r="S546" s="217">
        <v>0</v>
      </c>
      <c r="T546" s="218">
        <f>S546*H546</f>
        <v>0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19" t="s">
        <v>355</v>
      </c>
      <c r="AT546" s="219" t="s">
        <v>245</v>
      </c>
      <c r="AU546" s="219" t="s">
        <v>82</v>
      </c>
      <c r="AY546" s="20" t="s">
        <v>141</v>
      </c>
      <c r="BE546" s="220">
        <f>IF(N546="základní",J546,0)</f>
        <v>0</v>
      </c>
      <c r="BF546" s="220">
        <f>IF(N546="snížená",J546,0)</f>
        <v>0</v>
      </c>
      <c r="BG546" s="220">
        <f>IF(N546="zákl. přenesená",J546,0)</f>
        <v>0</v>
      </c>
      <c r="BH546" s="220">
        <f>IF(N546="sníž. přenesená",J546,0)</f>
        <v>0</v>
      </c>
      <c r="BI546" s="220">
        <f>IF(N546="nulová",J546,0)</f>
        <v>0</v>
      </c>
      <c r="BJ546" s="20" t="s">
        <v>80</v>
      </c>
      <c r="BK546" s="220">
        <f>ROUND(I546*H546,2)</f>
        <v>0</v>
      </c>
      <c r="BL546" s="20" t="s">
        <v>257</v>
      </c>
      <c r="BM546" s="219" t="s">
        <v>876</v>
      </c>
    </row>
    <row r="547" s="2" customFormat="1" ht="49.05" customHeight="1">
      <c r="A547" s="41"/>
      <c r="B547" s="42"/>
      <c r="C547" s="270" t="s">
        <v>877</v>
      </c>
      <c r="D547" s="270" t="s">
        <v>245</v>
      </c>
      <c r="E547" s="271" t="s">
        <v>878</v>
      </c>
      <c r="F547" s="272" t="s">
        <v>879</v>
      </c>
      <c r="G547" s="273" t="s">
        <v>735</v>
      </c>
      <c r="H547" s="274">
        <v>2</v>
      </c>
      <c r="I547" s="275"/>
      <c r="J547" s="276">
        <f>ROUND(I547*H547,2)</f>
        <v>0</v>
      </c>
      <c r="K547" s="272" t="s">
        <v>19</v>
      </c>
      <c r="L547" s="277"/>
      <c r="M547" s="278" t="s">
        <v>19</v>
      </c>
      <c r="N547" s="279" t="s">
        <v>43</v>
      </c>
      <c r="O547" s="87"/>
      <c r="P547" s="217">
        <f>O547*H547</f>
        <v>0</v>
      </c>
      <c r="Q547" s="217">
        <v>0.033329999999999999</v>
      </c>
      <c r="R547" s="217">
        <f>Q547*H547</f>
        <v>0.066659999999999997</v>
      </c>
      <c r="S547" s="217">
        <v>0</v>
      </c>
      <c r="T547" s="218">
        <f>S547*H547</f>
        <v>0</v>
      </c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R547" s="219" t="s">
        <v>355</v>
      </c>
      <c r="AT547" s="219" t="s">
        <v>245</v>
      </c>
      <c r="AU547" s="219" t="s">
        <v>82</v>
      </c>
      <c r="AY547" s="20" t="s">
        <v>141</v>
      </c>
      <c r="BE547" s="220">
        <f>IF(N547="základní",J547,0)</f>
        <v>0</v>
      </c>
      <c r="BF547" s="220">
        <f>IF(N547="snížená",J547,0)</f>
        <v>0</v>
      </c>
      <c r="BG547" s="220">
        <f>IF(N547="zákl. přenesená",J547,0)</f>
        <v>0</v>
      </c>
      <c r="BH547" s="220">
        <f>IF(N547="sníž. přenesená",J547,0)</f>
        <v>0</v>
      </c>
      <c r="BI547" s="220">
        <f>IF(N547="nulová",J547,0)</f>
        <v>0</v>
      </c>
      <c r="BJ547" s="20" t="s">
        <v>80</v>
      </c>
      <c r="BK547" s="220">
        <f>ROUND(I547*H547,2)</f>
        <v>0</v>
      </c>
      <c r="BL547" s="20" t="s">
        <v>257</v>
      </c>
      <c r="BM547" s="219" t="s">
        <v>880</v>
      </c>
    </row>
    <row r="548" s="2" customFormat="1" ht="49.05" customHeight="1">
      <c r="A548" s="41"/>
      <c r="B548" s="42"/>
      <c r="C548" s="270" t="s">
        <v>881</v>
      </c>
      <c r="D548" s="270" t="s">
        <v>245</v>
      </c>
      <c r="E548" s="271" t="s">
        <v>882</v>
      </c>
      <c r="F548" s="272" t="s">
        <v>883</v>
      </c>
      <c r="G548" s="273" t="s">
        <v>735</v>
      </c>
      <c r="H548" s="274">
        <v>2</v>
      </c>
      <c r="I548" s="275"/>
      <c r="J548" s="276">
        <f>ROUND(I548*H548,2)</f>
        <v>0</v>
      </c>
      <c r="K548" s="272" t="s">
        <v>19</v>
      </c>
      <c r="L548" s="277"/>
      <c r="M548" s="278" t="s">
        <v>19</v>
      </c>
      <c r="N548" s="279" t="s">
        <v>43</v>
      </c>
      <c r="O548" s="87"/>
      <c r="P548" s="217">
        <f>O548*H548</f>
        <v>0</v>
      </c>
      <c r="Q548" s="217">
        <v>0.033329999999999999</v>
      </c>
      <c r="R548" s="217">
        <f>Q548*H548</f>
        <v>0.066659999999999997</v>
      </c>
      <c r="S548" s="217">
        <v>0</v>
      </c>
      <c r="T548" s="218">
        <f>S548*H548</f>
        <v>0</v>
      </c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R548" s="219" t="s">
        <v>355</v>
      </c>
      <c r="AT548" s="219" t="s">
        <v>245</v>
      </c>
      <c r="AU548" s="219" t="s">
        <v>82</v>
      </c>
      <c r="AY548" s="20" t="s">
        <v>141</v>
      </c>
      <c r="BE548" s="220">
        <f>IF(N548="základní",J548,0)</f>
        <v>0</v>
      </c>
      <c r="BF548" s="220">
        <f>IF(N548="snížená",J548,0)</f>
        <v>0</v>
      </c>
      <c r="BG548" s="220">
        <f>IF(N548="zákl. přenesená",J548,0)</f>
        <v>0</v>
      </c>
      <c r="BH548" s="220">
        <f>IF(N548="sníž. přenesená",J548,0)</f>
        <v>0</v>
      </c>
      <c r="BI548" s="220">
        <f>IF(N548="nulová",J548,0)</f>
        <v>0</v>
      </c>
      <c r="BJ548" s="20" t="s">
        <v>80</v>
      </c>
      <c r="BK548" s="220">
        <f>ROUND(I548*H548,2)</f>
        <v>0</v>
      </c>
      <c r="BL548" s="20" t="s">
        <v>257</v>
      </c>
      <c r="BM548" s="219" t="s">
        <v>884</v>
      </c>
    </row>
    <row r="549" s="2" customFormat="1" ht="49.05" customHeight="1">
      <c r="A549" s="41"/>
      <c r="B549" s="42"/>
      <c r="C549" s="270" t="s">
        <v>885</v>
      </c>
      <c r="D549" s="270" t="s">
        <v>245</v>
      </c>
      <c r="E549" s="271" t="s">
        <v>886</v>
      </c>
      <c r="F549" s="272" t="s">
        <v>887</v>
      </c>
      <c r="G549" s="273" t="s">
        <v>735</v>
      </c>
      <c r="H549" s="274">
        <v>1</v>
      </c>
      <c r="I549" s="275"/>
      <c r="J549" s="276">
        <f>ROUND(I549*H549,2)</f>
        <v>0</v>
      </c>
      <c r="K549" s="272" t="s">
        <v>19</v>
      </c>
      <c r="L549" s="277"/>
      <c r="M549" s="278" t="s">
        <v>19</v>
      </c>
      <c r="N549" s="279" t="s">
        <v>43</v>
      </c>
      <c r="O549" s="87"/>
      <c r="P549" s="217">
        <f>O549*H549</f>
        <v>0</v>
      </c>
      <c r="Q549" s="217">
        <v>0.033329999999999999</v>
      </c>
      <c r="R549" s="217">
        <f>Q549*H549</f>
        <v>0.033329999999999999</v>
      </c>
      <c r="S549" s="217">
        <v>0</v>
      </c>
      <c r="T549" s="218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19" t="s">
        <v>355</v>
      </c>
      <c r="AT549" s="219" t="s">
        <v>245</v>
      </c>
      <c r="AU549" s="219" t="s">
        <v>82</v>
      </c>
      <c r="AY549" s="20" t="s">
        <v>141</v>
      </c>
      <c r="BE549" s="220">
        <f>IF(N549="základní",J549,0)</f>
        <v>0</v>
      </c>
      <c r="BF549" s="220">
        <f>IF(N549="snížená",J549,0)</f>
        <v>0</v>
      </c>
      <c r="BG549" s="220">
        <f>IF(N549="zákl. přenesená",J549,0)</f>
        <v>0</v>
      </c>
      <c r="BH549" s="220">
        <f>IF(N549="sníž. přenesená",J549,0)</f>
        <v>0</v>
      </c>
      <c r="BI549" s="220">
        <f>IF(N549="nulová",J549,0)</f>
        <v>0</v>
      </c>
      <c r="BJ549" s="20" t="s">
        <v>80</v>
      </c>
      <c r="BK549" s="220">
        <f>ROUND(I549*H549,2)</f>
        <v>0</v>
      </c>
      <c r="BL549" s="20" t="s">
        <v>257</v>
      </c>
      <c r="BM549" s="219" t="s">
        <v>888</v>
      </c>
    </row>
    <row r="550" s="2" customFormat="1" ht="44.25" customHeight="1">
      <c r="A550" s="41"/>
      <c r="B550" s="42"/>
      <c r="C550" s="270" t="s">
        <v>889</v>
      </c>
      <c r="D550" s="270" t="s">
        <v>245</v>
      </c>
      <c r="E550" s="271" t="s">
        <v>890</v>
      </c>
      <c r="F550" s="272" t="s">
        <v>891</v>
      </c>
      <c r="G550" s="273" t="s">
        <v>735</v>
      </c>
      <c r="H550" s="274">
        <v>1</v>
      </c>
      <c r="I550" s="275"/>
      <c r="J550" s="276">
        <f>ROUND(I550*H550,2)</f>
        <v>0</v>
      </c>
      <c r="K550" s="272" t="s">
        <v>19</v>
      </c>
      <c r="L550" s="277"/>
      <c r="M550" s="278" t="s">
        <v>19</v>
      </c>
      <c r="N550" s="279" t="s">
        <v>43</v>
      </c>
      <c r="O550" s="87"/>
      <c r="P550" s="217">
        <f>O550*H550</f>
        <v>0</v>
      </c>
      <c r="Q550" s="217">
        <v>0.033329999999999999</v>
      </c>
      <c r="R550" s="217">
        <f>Q550*H550</f>
        <v>0.033329999999999999</v>
      </c>
      <c r="S550" s="217">
        <v>0</v>
      </c>
      <c r="T550" s="218">
        <f>S550*H550</f>
        <v>0</v>
      </c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R550" s="219" t="s">
        <v>355</v>
      </c>
      <c r="AT550" s="219" t="s">
        <v>245</v>
      </c>
      <c r="AU550" s="219" t="s">
        <v>82</v>
      </c>
      <c r="AY550" s="20" t="s">
        <v>141</v>
      </c>
      <c r="BE550" s="220">
        <f>IF(N550="základní",J550,0)</f>
        <v>0</v>
      </c>
      <c r="BF550" s="220">
        <f>IF(N550="snížená",J550,0)</f>
        <v>0</v>
      </c>
      <c r="BG550" s="220">
        <f>IF(N550="zákl. přenesená",J550,0)</f>
        <v>0</v>
      </c>
      <c r="BH550" s="220">
        <f>IF(N550="sníž. přenesená",J550,0)</f>
        <v>0</v>
      </c>
      <c r="BI550" s="220">
        <f>IF(N550="nulová",J550,0)</f>
        <v>0</v>
      </c>
      <c r="BJ550" s="20" t="s">
        <v>80</v>
      </c>
      <c r="BK550" s="220">
        <f>ROUND(I550*H550,2)</f>
        <v>0</v>
      </c>
      <c r="BL550" s="20" t="s">
        <v>257</v>
      </c>
      <c r="BM550" s="219" t="s">
        <v>892</v>
      </c>
    </row>
    <row r="551" s="2" customFormat="1" ht="33" customHeight="1">
      <c r="A551" s="41"/>
      <c r="B551" s="42"/>
      <c r="C551" s="208" t="s">
        <v>893</v>
      </c>
      <c r="D551" s="208" t="s">
        <v>144</v>
      </c>
      <c r="E551" s="209" t="s">
        <v>894</v>
      </c>
      <c r="F551" s="210" t="s">
        <v>895</v>
      </c>
      <c r="G551" s="211" t="s">
        <v>147</v>
      </c>
      <c r="H551" s="212">
        <v>210.26599999999999</v>
      </c>
      <c r="I551" s="213"/>
      <c r="J551" s="214">
        <f>ROUND(I551*H551,2)</f>
        <v>0</v>
      </c>
      <c r="K551" s="210" t="s">
        <v>148</v>
      </c>
      <c r="L551" s="47"/>
      <c r="M551" s="215" t="s">
        <v>19</v>
      </c>
      <c r="N551" s="216" t="s">
        <v>43</v>
      </c>
      <c r="O551" s="87"/>
      <c r="P551" s="217">
        <f>O551*H551</f>
        <v>0</v>
      </c>
      <c r="Q551" s="217">
        <v>0.00025999999999999998</v>
      </c>
      <c r="R551" s="217">
        <f>Q551*H551</f>
        <v>0.054669159999999994</v>
      </c>
      <c r="S551" s="217">
        <v>0</v>
      </c>
      <c r="T551" s="218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19" t="s">
        <v>257</v>
      </c>
      <c r="AT551" s="219" t="s">
        <v>144</v>
      </c>
      <c r="AU551" s="219" t="s">
        <v>82</v>
      </c>
      <c r="AY551" s="20" t="s">
        <v>141</v>
      </c>
      <c r="BE551" s="220">
        <f>IF(N551="základní",J551,0)</f>
        <v>0</v>
      </c>
      <c r="BF551" s="220">
        <f>IF(N551="snížená",J551,0)</f>
        <v>0</v>
      </c>
      <c r="BG551" s="220">
        <f>IF(N551="zákl. přenesená",J551,0)</f>
        <v>0</v>
      </c>
      <c r="BH551" s="220">
        <f>IF(N551="sníž. přenesená",J551,0)</f>
        <v>0</v>
      </c>
      <c r="BI551" s="220">
        <f>IF(N551="nulová",J551,0)</f>
        <v>0</v>
      </c>
      <c r="BJ551" s="20" t="s">
        <v>80</v>
      </c>
      <c r="BK551" s="220">
        <f>ROUND(I551*H551,2)</f>
        <v>0</v>
      </c>
      <c r="BL551" s="20" t="s">
        <v>257</v>
      </c>
      <c r="BM551" s="219" t="s">
        <v>896</v>
      </c>
    </row>
    <row r="552" s="2" customFormat="1">
      <c r="A552" s="41"/>
      <c r="B552" s="42"/>
      <c r="C552" s="43"/>
      <c r="D552" s="221" t="s">
        <v>151</v>
      </c>
      <c r="E552" s="43"/>
      <c r="F552" s="222" t="s">
        <v>897</v>
      </c>
      <c r="G552" s="43"/>
      <c r="H552" s="43"/>
      <c r="I552" s="223"/>
      <c r="J552" s="43"/>
      <c r="K552" s="43"/>
      <c r="L552" s="47"/>
      <c r="M552" s="224"/>
      <c r="N552" s="225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151</v>
      </c>
      <c r="AU552" s="20" t="s">
        <v>82</v>
      </c>
    </row>
    <row r="553" s="13" customFormat="1">
      <c r="A553" s="13"/>
      <c r="B553" s="226"/>
      <c r="C553" s="227"/>
      <c r="D553" s="228" t="s">
        <v>153</v>
      </c>
      <c r="E553" s="229" t="s">
        <v>19</v>
      </c>
      <c r="F553" s="230" t="s">
        <v>898</v>
      </c>
      <c r="G553" s="227"/>
      <c r="H553" s="231">
        <v>44.075000000000003</v>
      </c>
      <c r="I553" s="232"/>
      <c r="J553" s="227"/>
      <c r="K553" s="227"/>
      <c r="L553" s="233"/>
      <c r="M553" s="234"/>
      <c r="N553" s="235"/>
      <c r="O553" s="235"/>
      <c r="P553" s="235"/>
      <c r="Q553" s="235"/>
      <c r="R553" s="235"/>
      <c r="S553" s="235"/>
      <c r="T553" s="236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7" t="s">
        <v>153</v>
      </c>
      <c r="AU553" s="237" t="s">
        <v>82</v>
      </c>
      <c r="AV553" s="13" t="s">
        <v>82</v>
      </c>
      <c r="AW553" s="13" t="s">
        <v>33</v>
      </c>
      <c r="AX553" s="13" t="s">
        <v>72</v>
      </c>
      <c r="AY553" s="237" t="s">
        <v>141</v>
      </c>
    </row>
    <row r="554" s="13" customFormat="1">
      <c r="A554" s="13"/>
      <c r="B554" s="226"/>
      <c r="C554" s="227"/>
      <c r="D554" s="228" t="s">
        <v>153</v>
      </c>
      <c r="E554" s="229" t="s">
        <v>19</v>
      </c>
      <c r="F554" s="230" t="s">
        <v>899</v>
      </c>
      <c r="G554" s="227"/>
      <c r="H554" s="231">
        <v>2.8799999999999999</v>
      </c>
      <c r="I554" s="232"/>
      <c r="J554" s="227"/>
      <c r="K554" s="227"/>
      <c r="L554" s="233"/>
      <c r="M554" s="234"/>
      <c r="N554" s="235"/>
      <c r="O554" s="235"/>
      <c r="P554" s="235"/>
      <c r="Q554" s="235"/>
      <c r="R554" s="235"/>
      <c r="S554" s="235"/>
      <c r="T554" s="236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37" t="s">
        <v>153</v>
      </c>
      <c r="AU554" s="237" t="s">
        <v>82</v>
      </c>
      <c r="AV554" s="13" t="s">
        <v>82</v>
      </c>
      <c r="AW554" s="13" t="s">
        <v>33</v>
      </c>
      <c r="AX554" s="13" t="s">
        <v>72</v>
      </c>
      <c r="AY554" s="237" t="s">
        <v>141</v>
      </c>
    </row>
    <row r="555" s="13" customFormat="1">
      <c r="A555" s="13"/>
      <c r="B555" s="226"/>
      <c r="C555" s="227"/>
      <c r="D555" s="228" t="s">
        <v>153</v>
      </c>
      <c r="E555" s="229" t="s">
        <v>19</v>
      </c>
      <c r="F555" s="230" t="s">
        <v>900</v>
      </c>
      <c r="G555" s="227"/>
      <c r="H555" s="231">
        <v>11.25</v>
      </c>
      <c r="I555" s="232"/>
      <c r="J555" s="227"/>
      <c r="K555" s="227"/>
      <c r="L555" s="233"/>
      <c r="M555" s="234"/>
      <c r="N555" s="235"/>
      <c r="O555" s="235"/>
      <c r="P555" s="235"/>
      <c r="Q555" s="235"/>
      <c r="R555" s="235"/>
      <c r="S555" s="235"/>
      <c r="T555" s="23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7" t="s">
        <v>153</v>
      </c>
      <c r="AU555" s="237" t="s">
        <v>82</v>
      </c>
      <c r="AV555" s="13" t="s">
        <v>82</v>
      </c>
      <c r="AW555" s="13" t="s">
        <v>33</v>
      </c>
      <c r="AX555" s="13" t="s">
        <v>72</v>
      </c>
      <c r="AY555" s="237" t="s">
        <v>141</v>
      </c>
    </row>
    <row r="556" s="13" customFormat="1">
      <c r="A556" s="13"/>
      <c r="B556" s="226"/>
      <c r="C556" s="227"/>
      <c r="D556" s="228" t="s">
        <v>153</v>
      </c>
      <c r="E556" s="229" t="s">
        <v>19</v>
      </c>
      <c r="F556" s="230" t="s">
        <v>901</v>
      </c>
      <c r="G556" s="227"/>
      <c r="H556" s="231">
        <v>16.199999999999999</v>
      </c>
      <c r="I556" s="232"/>
      <c r="J556" s="227"/>
      <c r="K556" s="227"/>
      <c r="L556" s="233"/>
      <c r="M556" s="234"/>
      <c r="N556" s="235"/>
      <c r="O556" s="235"/>
      <c r="P556" s="235"/>
      <c r="Q556" s="235"/>
      <c r="R556" s="235"/>
      <c r="S556" s="235"/>
      <c r="T556" s="23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37" t="s">
        <v>153</v>
      </c>
      <c r="AU556" s="237" t="s">
        <v>82</v>
      </c>
      <c r="AV556" s="13" t="s">
        <v>82</v>
      </c>
      <c r="AW556" s="13" t="s">
        <v>33</v>
      </c>
      <c r="AX556" s="13" t="s">
        <v>72</v>
      </c>
      <c r="AY556" s="237" t="s">
        <v>141</v>
      </c>
    </row>
    <row r="557" s="13" customFormat="1">
      <c r="A557" s="13"/>
      <c r="B557" s="226"/>
      <c r="C557" s="227"/>
      <c r="D557" s="228" t="s">
        <v>153</v>
      </c>
      <c r="E557" s="229" t="s">
        <v>19</v>
      </c>
      <c r="F557" s="230" t="s">
        <v>902</v>
      </c>
      <c r="G557" s="227"/>
      <c r="H557" s="231">
        <v>5.681</v>
      </c>
      <c r="I557" s="232"/>
      <c r="J557" s="227"/>
      <c r="K557" s="227"/>
      <c r="L557" s="233"/>
      <c r="M557" s="234"/>
      <c r="N557" s="235"/>
      <c r="O557" s="235"/>
      <c r="P557" s="235"/>
      <c r="Q557" s="235"/>
      <c r="R557" s="235"/>
      <c r="S557" s="235"/>
      <c r="T557" s="23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37" t="s">
        <v>153</v>
      </c>
      <c r="AU557" s="237" t="s">
        <v>82</v>
      </c>
      <c r="AV557" s="13" t="s">
        <v>82</v>
      </c>
      <c r="AW557" s="13" t="s">
        <v>33</v>
      </c>
      <c r="AX557" s="13" t="s">
        <v>72</v>
      </c>
      <c r="AY557" s="237" t="s">
        <v>141</v>
      </c>
    </row>
    <row r="558" s="13" customFormat="1">
      <c r="A558" s="13"/>
      <c r="B558" s="226"/>
      <c r="C558" s="227"/>
      <c r="D558" s="228" t="s">
        <v>153</v>
      </c>
      <c r="E558" s="229" t="s">
        <v>19</v>
      </c>
      <c r="F558" s="230" t="s">
        <v>903</v>
      </c>
      <c r="G558" s="227"/>
      <c r="H558" s="231">
        <v>5.5860000000000003</v>
      </c>
      <c r="I558" s="232"/>
      <c r="J558" s="227"/>
      <c r="K558" s="227"/>
      <c r="L558" s="233"/>
      <c r="M558" s="234"/>
      <c r="N558" s="235"/>
      <c r="O558" s="235"/>
      <c r="P558" s="235"/>
      <c r="Q558" s="235"/>
      <c r="R558" s="235"/>
      <c r="S558" s="235"/>
      <c r="T558" s="236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37" t="s">
        <v>153</v>
      </c>
      <c r="AU558" s="237" t="s">
        <v>82</v>
      </c>
      <c r="AV558" s="13" t="s">
        <v>82</v>
      </c>
      <c r="AW558" s="13" t="s">
        <v>33</v>
      </c>
      <c r="AX558" s="13" t="s">
        <v>72</v>
      </c>
      <c r="AY558" s="237" t="s">
        <v>141</v>
      </c>
    </row>
    <row r="559" s="13" customFormat="1">
      <c r="A559" s="13"/>
      <c r="B559" s="226"/>
      <c r="C559" s="227"/>
      <c r="D559" s="228" t="s">
        <v>153</v>
      </c>
      <c r="E559" s="229" t="s">
        <v>19</v>
      </c>
      <c r="F559" s="230" t="s">
        <v>904</v>
      </c>
      <c r="G559" s="227"/>
      <c r="H559" s="231">
        <v>3</v>
      </c>
      <c r="I559" s="232"/>
      <c r="J559" s="227"/>
      <c r="K559" s="227"/>
      <c r="L559" s="233"/>
      <c r="M559" s="234"/>
      <c r="N559" s="235"/>
      <c r="O559" s="235"/>
      <c r="P559" s="235"/>
      <c r="Q559" s="235"/>
      <c r="R559" s="235"/>
      <c r="S559" s="235"/>
      <c r="T559" s="236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7" t="s">
        <v>153</v>
      </c>
      <c r="AU559" s="237" t="s">
        <v>82</v>
      </c>
      <c r="AV559" s="13" t="s">
        <v>82</v>
      </c>
      <c r="AW559" s="13" t="s">
        <v>33</v>
      </c>
      <c r="AX559" s="13" t="s">
        <v>72</v>
      </c>
      <c r="AY559" s="237" t="s">
        <v>141</v>
      </c>
    </row>
    <row r="560" s="13" customFormat="1">
      <c r="A560" s="13"/>
      <c r="B560" s="226"/>
      <c r="C560" s="227"/>
      <c r="D560" s="228" t="s">
        <v>153</v>
      </c>
      <c r="E560" s="229" t="s">
        <v>19</v>
      </c>
      <c r="F560" s="230" t="s">
        <v>905</v>
      </c>
      <c r="G560" s="227"/>
      <c r="H560" s="231">
        <v>6.4800000000000004</v>
      </c>
      <c r="I560" s="232"/>
      <c r="J560" s="227"/>
      <c r="K560" s="227"/>
      <c r="L560" s="233"/>
      <c r="M560" s="234"/>
      <c r="N560" s="235"/>
      <c r="O560" s="235"/>
      <c r="P560" s="235"/>
      <c r="Q560" s="235"/>
      <c r="R560" s="235"/>
      <c r="S560" s="235"/>
      <c r="T560" s="23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7" t="s">
        <v>153</v>
      </c>
      <c r="AU560" s="237" t="s">
        <v>82</v>
      </c>
      <c r="AV560" s="13" t="s">
        <v>82</v>
      </c>
      <c r="AW560" s="13" t="s">
        <v>33</v>
      </c>
      <c r="AX560" s="13" t="s">
        <v>72</v>
      </c>
      <c r="AY560" s="237" t="s">
        <v>141</v>
      </c>
    </row>
    <row r="561" s="13" customFormat="1">
      <c r="A561" s="13"/>
      <c r="B561" s="226"/>
      <c r="C561" s="227"/>
      <c r="D561" s="228" t="s">
        <v>153</v>
      </c>
      <c r="E561" s="229" t="s">
        <v>19</v>
      </c>
      <c r="F561" s="230" t="s">
        <v>906</v>
      </c>
      <c r="G561" s="227"/>
      <c r="H561" s="231">
        <v>51.25</v>
      </c>
      <c r="I561" s="232"/>
      <c r="J561" s="227"/>
      <c r="K561" s="227"/>
      <c r="L561" s="233"/>
      <c r="M561" s="234"/>
      <c r="N561" s="235"/>
      <c r="O561" s="235"/>
      <c r="P561" s="235"/>
      <c r="Q561" s="235"/>
      <c r="R561" s="235"/>
      <c r="S561" s="235"/>
      <c r="T561" s="23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7" t="s">
        <v>153</v>
      </c>
      <c r="AU561" s="237" t="s">
        <v>82</v>
      </c>
      <c r="AV561" s="13" t="s">
        <v>82</v>
      </c>
      <c r="AW561" s="13" t="s">
        <v>33</v>
      </c>
      <c r="AX561" s="13" t="s">
        <v>72</v>
      </c>
      <c r="AY561" s="237" t="s">
        <v>141</v>
      </c>
    </row>
    <row r="562" s="13" customFormat="1">
      <c r="A562" s="13"/>
      <c r="B562" s="226"/>
      <c r="C562" s="227"/>
      <c r="D562" s="228" t="s">
        <v>153</v>
      </c>
      <c r="E562" s="229" t="s">
        <v>19</v>
      </c>
      <c r="F562" s="230" t="s">
        <v>907</v>
      </c>
      <c r="G562" s="227"/>
      <c r="H562" s="231">
        <v>2.5299999999999998</v>
      </c>
      <c r="I562" s="232"/>
      <c r="J562" s="227"/>
      <c r="K562" s="227"/>
      <c r="L562" s="233"/>
      <c r="M562" s="234"/>
      <c r="N562" s="235"/>
      <c r="O562" s="235"/>
      <c r="P562" s="235"/>
      <c r="Q562" s="235"/>
      <c r="R562" s="235"/>
      <c r="S562" s="235"/>
      <c r="T562" s="236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7" t="s">
        <v>153</v>
      </c>
      <c r="AU562" s="237" t="s">
        <v>82</v>
      </c>
      <c r="AV562" s="13" t="s">
        <v>82</v>
      </c>
      <c r="AW562" s="13" t="s">
        <v>33</v>
      </c>
      <c r="AX562" s="13" t="s">
        <v>72</v>
      </c>
      <c r="AY562" s="237" t="s">
        <v>141</v>
      </c>
    </row>
    <row r="563" s="13" customFormat="1">
      <c r="A563" s="13"/>
      <c r="B563" s="226"/>
      <c r="C563" s="227"/>
      <c r="D563" s="228" t="s">
        <v>153</v>
      </c>
      <c r="E563" s="229" t="s">
        <v>19</v>
      </c>
      <c r="F563" s="230" t="s">
        <v>908</v>
      </c>
      <c r="G563" s="227"/>
      <c r="H563" s="231">
        <v>3.0630000000000002</v>
      </c>
      <c r="I563" s="232"/>
      <c r="J563" s="227"/>
      <c r="K563" s="227"/>
      <c r="L563" s="233"/>
      <c r="M563" s="234"/>
      <c r="N563" s="235"/>
      <c r="O563" s="235"/>
      <c r="P563" s="235"/>
      <c r="Q563" s="235"/>
      <c r="R563" s="235"/>
      <c r="S563" s="235"/>
      <c r="T563" s="23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7" t="s">
        <v>153</v>
      </c>
      <c r="AU563" s="237" t="s">
        <v>82</v>
      </c>
      <c r="AV563" s="13" t="s">
        <v>82</v>
      </c>
      <c r="AW563" s="13" t="s">
        <v>33</v>
      </c>
      <c r="AX563" s="13" t="s">
        <v>72</v>
      </c>
      <c r="AY563" s="237" t="s">
        <v>141</v>
      </c>
    </row>
    <row r="564" s="13" customFormat="1">
      <c r="A564" s="13"/>
      <c r="B564" s="226"/>
      <c r="C564" s="227"/>
      <c r="D564" s="228" t="s">
        <v>153</v>
      </c>
      <c r="E564" s="229" t="s">
        <v>19</v>
      </c>
      <c r="F564" s="230" t="s">
        <v>909</v>
      </c>
      <c r="G564" s="227"/>
      <c r="H564" s="231">
        <v>2.3100000000000001</v>
      </c>
      <c r="I564" s="232"/>
      <c r="J564" s="227"/>
      <c r="K564" s="227"/>
      <c r="L564" s="233"/>
      <c r="M564" s="234"/>
      <c r="N564" s="235"/>
      <c r="O564" s="235"/>
      <c r="P564" s="235"/>
      <c r="Q564" s="235"/>
      <c r="R564" s="235"/>
      <c r="S564" s="235"/>
      <c r="T564" s="236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7" t="s">
        <v>153</v>
      </c>
      <c r="AU564" s="237" t="s">
        <v>82</v>
      </c>
      <c r="AV564" s="13" t="s">
        <v>82</v>
      </c>
      <c r="AW564" s="13" t="s">
        <v>33</v>
      </c>
      <c r="AX564" s="13" t="s">
        <v>72</v>
      </c>
      <c r="AY564" s="237" t="s">
        <v>141</v>
      </c>
    </row>
    <row r="565" s="13" customFormat="1">
      <c r="A565" s="13"/>
      <c r="B565" s="226"/>
      <c r="C565" s="227"/>
      <c r="D565" s="228" t="s">
        <v>153</v>
      </c>
      <c r="E565" s="229" t="s">
        <v>19</v>
      </c>
      <c r="F565" s="230" t="s">
        <v>910</v>
      </c>
      <c r="G565" s="227"/>
      <c r="H565" s="231">
        <v>5.5860000000000003</v>
      </c>
      <c r="I565" s="232"/>
      <c r="J565" s="227"/>
      <c r="K565" s="227"/>
      <c r="L565" s="233"/>
      <c r="M565" s="234"/>
      <c r="N565" s="235"/>
      <c r="O565" s="235"/>
      <c r="P565" s="235"/>
      <c r="Q565" s="235"/>
      <c r="R565" s="235"/>
      <c r="S565" s="235"/>
      <c r="T565" s="23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7" t="s">
        <v>153</v>
      </c>
      <c r="AU565" s="237" t="s">
        <v>82</v>
      </c>
      <c r="AV565" s="13" t="s">
        <v>82</v>
      </c>
      <c r="AW565" s="13" t="s">
        <v>33</v>
      </c>
      <c r="AX565" s="13" t="s">
        <v>72</v>
      </c>
      <c r="AY565" s="237" t="s">
        <v>141</v>
      </c>
    </row>
    <row r="566" s="13" customFormat="1">
      <c r="A566" s="13"/>
      <c r="B566" s="226"/>
      <c r="C566" s="227"/>
      <c r="D566" s="228" t="s">
        <v>153</v>
      </c>
      <c r="E566" s="229" t="s">
        <v>19</v>
      </c>
      <c r="F566" s="230" t="s">
        <v>911</v>
      </c>
      <c r="G566" s="227"/>
      <c r="H566" s="231">
        <v>50.375</v>
      </c>
      <c r="I566" s="232"/>
      <c r="J566" s="227"/>
      <c r="K566" s="227"/>
      <c r="L566" s="233"/>
      <c r="M566" s="234"/>
      <c r="N566" s="235"/>
      <c r="O566" s="235"/>
      <c r="P566" s="235"/>
      <c r="Q566" s="235"/>
      <c r="R566" s="235"/>
      <c r="S566" s="235"/>
      <c r="T566" s="236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37" t="s">
        <v>153</v>
      </c>
      <c r="AU566" s="237" t="s">
        <v>82</v>
      </c>
      <c r="AV566" s="13" t="s">
        <v>82</v>
      </c>
      <c r="AW566" s="13" t="s">
        <v>33</v>
      </c>
      <c r="AX566" s="13" t="s">
        <v>72</v>
      </c>
      <c r="AY566" s="237" t="s">
        <v>141</v>
      </c>
    </row>
    <row r="567" s="15" customFormat="1">
      <c r="A567" s="15"/>
      <c r="B567" s="248"/>
      <c r="C567" s="249"/>
      <c r="D567" s="228" t="s">
        <v>153</v>
      </c>
      <c r="E567" s="250" t="s">
        <v>19</v>
      </c>
      <c r="F567" s="251" t="s">
        <v>177</v>
      </c>
      <c r="G567" s="249"/>
      <c r="H567" s="252">
        <v>210.26599999999999</v>
      </c>
      <c r="I567" s="253"/>
      <c r="J567" s="249"/>
      <c r="K567" s="249"/>
      <c r="L567" s="254"/>
      <c r="M567" s="255"/>
      <c r="N567" s="256"/>
      <c r="O567" s="256"/>
      <c r="P567" s="256"/>
      <c r="Q567" s="256"/>
      <c r="R567" s="256"/>
      <c r="S567" s="256"/>
      <c r="T567" s="257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T567" s="258" t="s">
        <v>153</v>
      </c>
      <c r="AU567" s="258" t="s">
        <v>82</v>
      </c>
      <c r="AV567" s="15" t="s">
        <v>149</v>
      </c>
      <c r="AW567" s="15" t="s">
        <v>33</v>
      </c>
      <c r="AX567" s="15" t="s">
        <v>80</v>
      </c>
      <c r="AY567" s="258" t="s">
        <v>141</v>
      </c>
    </row>
    <row r="568" s="2" customFormat="1" ht="49.05" customHeight="1">
      <c r="A568" s="41"/>
      <c r="B568" s="42"/>
      <c r="C568" s="270" t="s">
        <v>912</v>
      </c>
      <c r="D568" s="270" t="s">
        <v>245</v>
      </c>
      <c r="E568" s="271" t="s">
        <v>913</v>
      </c>
      <c r="F568" s="272" t="s">
        <v>914</v>
      </c>
      <c r="G568" s="273" t="s">
        <v>735</v>
      </c>
      <c r="H568" s="274">
        <v>10</v>
      </c>
      <c r="I568" s="275"/>
      <c r="J568" s="276">
        <f>ROUND(I568*H568,2)</f>
        <v>0</v>
      </c>
      <c r="K568" s="272" t="s">
        <v>19</v>
      </c>
      <c r="L568" s="277"/>
      <c r="M568" s="278" t="s">
        <v>19</v>
      </c>
      <c r="N568" s="279" t="s">
        <v>43</v>
      </c>
      <c r="O568" s="87"/>
      <c r="P568" s="217">
        <f>O568*H568</f>
        <v>0</v>
      </c>
      <c r="Q568" s="217">
        <v>0.033329999999999999</v>
      </c>
      <c r="R568" s="217">
        <f>Q568*H568</f>
        <v>0.33329999999999999</v>
      </c>
      <c r="S568" s="217">
        <v>0</v>
      </c>
      <c r="T568" s="218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19" t="s">
        <v>355</v>
      </c>
      <c r="AT568" s="219" t="s">
        <v>245</v>
      </c>
      <c r="AU568" s="219" t="s">
        <v>82</v>
      </c>
      <c r="AY568" s="20" t="s">
        <v>141</v>
      </c>
      <c r="BE568" s="220">
        <f>IF(N568="základní",J568,0)</f>
        <v>0</v>
      </c>
      <c r="BF568" s="220">
        <f>IF(N568="snížená",J568,0)</f>
        <v>0</v>
      </c>
      <c r="BG568" s="220">
        <f>IF(N568="zákl. přenesená",J568,0)</f>
        <v>0</v>
      </c>
      <c r="BH568" s="220">
        <f>IF(N568="sníž. přenesená",J568,0)</f>
        <v>0</v>
      </c>
      <c r="BI568" s="220">
        <f>IF(N568="nulová",J568,0)</f>
        <v>0</v>
      </c>
      <c r="BJ568" s="20" t="s">
        <v>80</v>
      </c>
      <c r="BK568" s="220">
        <f>ROUND(I568*H568,2)</f>
        <v>0</v>
      </c>
      <c r="BL568" s="20" t="s">
        <v>257</v>
      </c>
      <c r="BM568" s="219" t="s">
        <v>915</v>
      </c>
    </row>
    <row r="569" s="2" customFormat="1" ht="55.5" customHeight="1">
      <c r="A569" s="41"/>
      <c r="B569" s="42"/>
      <c r="C569" s="270" t="s">
        <v>916</v>
      </c>
      <c r="D569" s="270" t="s">
        <v>245</v>
      </c>
      <c r="E569" s="271" t="s">
        <v>917</v>
      </c>
      <c r="F569" s="272" t="s">
        <v>918</v>
      </c>
      <c r="G569" s="273" t="s">
        <v>735</v>
      </c>
      <c r="H569" s="274">
        <v>1</v>
      </c>
      <c r="I569" s="275"/>
      <c r="J569" s="276">
        <f>ROUND(I569*H569,2)</f>
        <v>0</v>
      </c>
      <c r="K569" s="272" t="s">
        <v>19</v>
      </c>
      <c r="L569" s="277"/>
      <c r="M569" s="278" t="s">
        <v>19</v>
      </c>
      <c r="N569" s="279" t="s">
        <v>43</v>
      </c>
      <c r="O569" s="87"/>
      <c r="P569" s="217">
        <f>O569*H569</f>
        <v>0</v>
      </c>
      <c r="Q569" s="217">
        <v>0.033329999999999999</v>
      </c>
      <c r="R569" s="217">
        <f>Q569*H569</f>
        <v>0.033329999999999999</v>
      </c>
      <c r="S569" s="217">
        <v>0</v>
      </c>
      <c r="T569" s="218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9" t="s">
        <v>355</v>
      </c>
      <c r="AT569" s="219" t="s">
        <v>245</v>
      </c>
      <c r="AU569" s="219" t="s">
        <v>82</v>
      </c>
      <c r="AY569" s="20" t="s">
        <v>141</v>
      </c>
      <c r="BE569" s="220">
        <f>IF(N569="základní",J569,0)</f>
        <v>0</v>
      </c>
      <c r="BF569" s="220">
        <f>IF(N569="snížená",J569,0)</f>
        <v>0</v>
      </c>
      <c r="BG569" s="220">
        <f>IF(N569="zákl. přenesená",J569,0)</f>
        <v>0</v>
      </c>
      <c r="BH569" s="220">
        <f>IF(N569="sníž. přenesená",J569,0)</f>
        <v>0</v>
      </c>
      <c r="BI569" s="220">
        <f>IF(N569="nulová",J569,0)</f>
        <v>0</v>
      </c>
      <c r="BJ569" s="20" t="s">
        <v>80</v>
      </c>
      <c r="BK569" s="220">
        <f>ROUND(I569*H569,2)</f>
        <v>0</v>
      </c>
      <c r="BL569" s="20" t="s">
        <v>257</v>
      </c>
      <c r="BM569" s="219" t="s">
        <v>919</v>
      </c>
    </row>
    <row r="570" s="2" customFormat="1" ht="55.5" customHeight="1">
      <c r="A570" s="41"/>
      <c r="B570" s="42"/>
      <c r="C570" s="270" t="s">
        <v>920</v>
      </c>
      <c r="D570" s="270" t="s">
        <v>245</v>
      </c>
      <c r="E570" s="271" t="s">
        <v>921</v>
      </c>
      <c r="F570" s="272" t="s">
        <v>922</v>
      </c>
      <c r="G570" s="273" t="s">
        <v>735</v>
      </c>
      <c r="H570" s="274">
        <v>3</v>
      </c>
      <c r="I570" s="275"/>
      <c r="J570" s="276">
        <f>ROUND(I570*H570,2)</f>
        <v>0</v>
      </c>
      <c r="K570" s="272" t="s">
        <v>19</v>
      </c>
      <c r="L570" s="277"/>
      <c r="M570" s="278" t="s">
        <v>19</v>
      </c>
      <c r="N570" s="279" t="s">
        <v>43</v>
      </c>
      <c r="O570" s="87"/>
      <c r="P570" s="217">
        <f>O570*H570</f>
        <v>0</v>
      </c>
      <c r="Q570" s="217">
        <v>0.033329999999999999</v>
      </c>
      <c r="R570" s="217">
        <f>Q570*H570</f>
        <v>0.099989999999999996</v>
      </c>
      <c r="S570" s="217">
        <v>0</v>
      </c>
      <c r="T570" s="218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19" t="s">
        <v>355</v>
      </c>
      <c r="AT570" s="219" t="s">
        <v>245</v>
      </c>
      <c r="AU570" s="219" t="s">
        <v>82</v>
      </c>
      <c r="AY570" s="20" t="s">
        <v>141</v>
      </c>
      <c r="BE570" s="220">
        <f>IF(N570="základní",J570,0)</f>
        <v>0</v>
      </c>
      <c r="BF570" s="220">
        <f>IF(N570="snížená",J570,0)</f>
        <v>0</v>
      </c>
      <c r="BG570" s="220">
        <f>IF(N570="zákl. přenesená",J570,0)</f>
        <v>0</v>
      </c>
      <c r="BH570" s="220">
        <f>IF(N570="sníž. přenesená",J570,0)</f>
        <v>0</v>
      </c>
      <c r="BI570" s="220">
        <f>IF(N570="nulová",J570,0)</f>
        <v>0</v>
      </c>
      <c r="BJ570" s="20" t="s">
        <v>80</v>
      </c>
      <c r="BK570" s="220">
        <f>ROUND(I570*H570,2)</f>
        <v>0</v>
      </c>
      <c r="BL570" s="20" t="s">
        <v>257</v>
      </c>
      <c r="BM570" s="219" t="s">
        <v>923</v>
      </c>
    </row>
    <row r="571" s="2" customFormat="1" ht="62.7" customHeight="1">
      <c r="A571" s="41"/>
      <c r="B571" s="42"/>
      <c r="C571" s="270" t="s">
        <v>924</v>
      </c>
      <c r="D571" s="270" t="s">
        <v>245</v>
      </c>
      <c r="E571" s="271" t="s">
        <v>925</v>
      </c>
      <c r="F571" s="272" t="s">
        <v>926</v>
      </c>
      <c r="G571" s="273" t="s">
        <v>735</v>
      </c>
      <c r="H571" s="274">
        <v>5</v>
      </c>
      <c r="I571" s="275"/>
      <c r="J571" s="276">
        <f>ROUND(I571*H571,2)</f>
        <v>0</v>
      </c>
      <c r="K571" s="272" t="s">
        <v>19</v>
      </c>
      <c r="L571" s="277"/>
      <c r="M571" s="278" t="s">
        <v>19</v>
      </c>
      <c r="N571" s="279" t="s">
        <v>43</v>
      </c>
      <c r="O571" s="87"/>
      <c r="P571" s="217">
        <f>O571*H571</f>
        <v>0</v>
      </c>
      <c r="Q571" s="217">
        <v>0.033329999999999999</v>
      </c>
      <c r="R571" s="217">
        <f>Q571*H571</f>
        <v>0.16664999999999999</v>
      </c>
      <c r="S571" s="217">
        <v>0</v>
      </c>
      <c r="T571" s="218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19" t="s">
        <v>355</v>
      </c>
      <c r="AT571" s="219" t="s">
        <v>245</v>
      </c>
      <c r="AU571" s="219" t="s">
        <v>82</v>
      </c>
      <c r="AY571" s="20" t="s">
        <v>141</v>
      </c>
      <c r="BE571" s="220">
        <f>IF(N571="základní",J571,0)</f>
        <v>0</v>
      </c>
      <c r="BF571" s="220">
        <f>IF(N571="snížená",J571,0)</f>
        <v>0</v>
      </c>
      <c r="BG571" s="220">
        <f>IF(N571="zákl. přenesená",J571,0)</f>
        <v>0</v>
      </c>
      <c r="BH571" s="220">
        <f>IF(N571="sníž. přenesená",J571,0)</f>
        <v>0</v>
      </c>
      <c r="BI571" s="220">
        <f>IF(N571="nulová",J571,0)</f>
        <v>0</v>
      </c>
      <c r="BJ571" s="20" t="s">
        <v>80</v>
      </c>
      <c r="BK571" s="220">
        <f>ROUND(I571*H571,2)</f>
        <v>0</v>
      </c>
      <c r="BL571" s="20" t="s">
        <v>257</v>
      </c>
      <c r="BM571" s="219" t="s">
        <v>927</v>
      </c>
    </row>
    <row r="572" s="2" customFormat="1" ht="55.5" customHeight="1">
      <c r="A572" s="41"/>
      <c r="B572" s="42"/>
      <c r="C572" s="270" t="s">
        <v>928</v>
      </c>
      <c r="D572" s="270" t="s">
        <v>245</v>
      </c>
      <c r="E572" s="271" t="s">
        <v>929</v>
      </c>
      <c r="F572" s="272" t="s">
        <v>930</v>
      </c>
      <c r="G572" s="273" t="s">
        <v>735</v>
      </c>
      <c r="H572" s="274">
        <v>2</v>
      </c>
      <c r="I572" s="275"/>
      <c r="J572" s="276">
        <f>ROUND(I572*H572,2)</f>
        <v>0</v>
      </c>
      <c r="K572" s="272" t="s">
        <v>19</v>
      </c>
      <c r="L572" s="277"/>
      <c r="M572" s="278" t="s">
        <v>19</v>
      </c>
      <c r="N572" s="279" t="s">
        <v>43</v>
      </c>
      <c r="O572" s="87"/>
      <c r="P572" s="217">
        <f>O572*H572</f>
        <v>0</v>
      </c>
      <c r="Q572" s="217">
        <v>0.033329999999999999</v>
      </c>
      <c r="R572" s="217">
        <f>Q572*H572</f>
        <v>0.066659999999999997</v>
      </c>
      <c r="S572" s="217">
        <v>0</v>
      </c>
      <c r="T572" s="218">
        <f>S572*H572</f>
        <v>0</v>
      </c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R572" s="219" t="s">
        <v>355</v>
      </c>
      <c r="AT572" s="219" t="s">
        <v>245</v>
      </c>
      <c r="AU572" s="219" t="s">
        <v>82</v>
      </c>
      <c r="AY572" s="20" t="s">
        <v>141</v>
      </c>
      <c r="BE572" s="220">
        <f>IF(N572="základní",J572,0)</f>
        <v>0</v>
      </c>
      <c r="BF572" s="220">
        <f>IF(N572="snížená",J572,0)</f>
        <v>0</v>
      </c>
      <c r="BG572" s="220">
        <f>IF(N572="zákl. přenesená",J572,0)</f>
        <v>0</v>
      </c>
      <c r="BH572" s="220">
        <f>IF(N572="sníž. přenesená",J572,0)</f>
        <v>0</v>
      </c>
      <c r="BI572" s="220">
        <f>IF(N572="nulová",J572,0)</f>
        <v>0</v>
      </c>
      <c r="BJ572" s="20" t="s">
        <v>80</v>
      </c>
      <c r="BK572" s="220">
        <f>ROUND(I572*H572,2)</f>
        <v>0</v>
      </c>
      <c r="BL572" s="20" t="s">
        <v>257</v>
      </c>
      <c r="BM572" s="219" t="s">
        <v>931</v>
      </c>
    </row>
    <row r="573" s="2" customFormat="1" ht="55.5" customHeight="1">
      <c r="A573" s="41"/>
      <c r="B573" s="42"/>
      <c r="C573" s="270" t="s">
        <v>932</v>
      </c>
      <c r="D573" s="270" t="s">
        <v>245</v>
      </c>
      <c r="E573" s="271" t="s">
        <v>933</v>
      </c>
      <c r="F573" s="272" t="s">
        <v>934</v>
      </c>
      <c r="G573" s="273" t="s">
        <v>735</v>
      </c>
      <c r="H573" s="274">
        <v>2</v>
      </c>
      <c r="I573" s="275"/>
      <c r="J573" s="276">
        <f>ROUND(I573*H573,2)</f>
        <v>0</v>
      </c>
      <c r="K573" s="272" t="s">
        <v>19</v>
      </c>
      <c r="L573" s="277"/>
      <c r="M573" s="278" t="s">
        <v>19</v>
      </c>
      <c r="N573" s="279" t="s">
        <v>43</v>
      </c>
      <c r="O573" s="87"/>
      <c r="P573" s="217">
        <f>O573*H573</f>
        <v>0</v>
      </c>
      <c r="Q573" s="217">
        <v>0.033329999999999999</v>
      </c>
      <c r="R573" s="217">
        <f>Q573*H573</f>
        <v>0.066659999999999997</v>
      </c>
      <c r="S573" s="217">
        <v>0</v>
      </c>
      <c r="T573" s="218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19" t="s">
        <v>355</v>
      </c>
      <c r="AT573" s="219" t="s">
        <v>245</v>
      </c>
      <c r="AU573" s="219" t="s">
        <v>82</v>
      </c>
      <c r="AY573" s="20" t="s">
        <v>141</v>
      </c>
      <c r="BE573" s="220">
        <f>IF(N573="základní",J573,0)</f>
        <v>0</v>
      </c>
      <c r="BF573" s="220">
        <f>IF(N573="snížená",J573,0)</f>
        <v>0</v>
      </c>
      <c r="BG573" s="220">
        <f>IF(N573="zákl. přenesená",J573,0)</f>
        <v>0</v>
      </c>
      <c r="BH573" s="220">
        <f>IF(N573="sníž. přenesená",J573,0)</f>
        <v>0</v>
      </c>
      <c r="BI573" s="220">
        <f>IF(N573="nulová",J573,0)</f>
        <v>0</v>
      </c>
      <c r="BJ573" s="20" t="s">
        <v>80</v>
      </c>
      <c r="BK573" s="220">
        <f>ROUND(I573*H573,2)</f>
        <v>0</v>
      </c>
      <c r="BL573" s="20" t="s">
        <v>257</v>
      </c>
      <c r="BM573" s="219" t="s">
        <v>935</v>
      </c>
    </row>
    <row r="574" s="2" customFormat="1" ht="55.5" customHeight="1">
      <c r="A574" s="41"/>
      <c r="B574" s="42"/>
      <c r="C574" s="270" t="s">
        <v>936</v>
      </c>
      <c r="D574" s="270" t="s">
        <v>245</v>
      </c>
      <c r="E574" s="271" t="s">
        <v>937</v>
      </c>
      <c r="F574" s="272" t="s">
        <v>938</v>
      </c>
      <c r="G574" s="273" t="s">
        <v>735</v>
      </c>
      <c r="H574" s="274">
        <v>1</v>
      </c>
      <c r="I574" s="275"/>
      <c r="J574" s="276">
        <f>ROUND(I574*H574,2)</f>
        <v>0</v>
      </c>
      <c r="K574" s="272" t="s">
        <v>19</v>
      </c>
      <c r="L574" s="277"/>
      <c r="M574" s="278" t="s">
        <v>19</v>
      </c>
      <c r="N574" s="279" t="s">
        <v>43</v>
      </c>
      <c r="O574" s="87"/>
      <c r="P574" s="217">
        <f>O574*H574</f>
        <v>0</v>
      </c>
      <c r="Q574" s="217">
        <v>0.033329999999999999</v>
      </c>
      <c r="R574" s="217">
        <f>Q574*H574</f>
        <v>0.033329999999999999</v>
      </c>
      <c r="S574" s="217">
        <v>0</v>
      </c>
      <c r="T574" s="218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9" t="s">
        <v>355</v>
      </c>
      <c r="AT574" s="219" t="s">
        <v>245</v>
      </c>
      <c r="AU574" s="219" t="s">
        <v>82</v>
      </c>
      <c r="AY574" s="20" t="s">
        <v>141</v>
      </c>
      <c r="BE574" s="220">
        <f>IF(N574="základní",J574,0)</f>
        <v>0</v>
      </c>
      <c r="BF574" s="220">
        <f>IF(N574="snížená",J574,0)</f>
        <v>0</v>
      </c>
      <c r="BG574" s="220">
        <f>IF(N574="zákl. přenesená",J574,0)</f>
        <v>0</v>
      </c>
      <c r="BH574" s="220">
        <f>IF(N574="sníž. přenesená",J574,0)</f>
        <v>0</v>
      </c>
      <c r="BI574" s="220">
        <f>IF(N574="nulová",J574,0)</f>
        <v>0</v>
      </c>
      <c r="BJ574" s="20" t="s">
        <v>80</v>
      </c>
      <c r="BK574" s="220">
        <f>ROUND(I574*H574,2)</f>
        <v>0</v>
      </c>
      <c r="BL574" s="20" t="s">
        <v>257</v>
      </c>
      <c r="BM574" s="219" t="s">
        <v>939</v>
      </c>
    </row>
    <row r="575" s="2" customFormat="1" ht="49.05" customHeight="1">
      <c r="A575" s="41"/>
      <c r="B575" s="42"/>
      <c r="C575" s="270" t="s">
        <v>940</v>
      </c>
      <c r="D575" s="270" t="s">
        <v>245</v>
      </c>
      <c r="E575" s="271" t="s">
        <v>941</v>
      </c>
      <c r="F575" s="272" t="s">
        <v>942</v>
      </c>
      <c r="G575" s="273" t="s">
        <v>735</v>
      </c>
      <c r="H575" s="274">
        <v>10</v>
      </c>
      <c r="I575" s="275"/>
      <c r="J575" s="276">
        <f>ROUND(I575*H575,2)</f>
        <v>0</v>
      </c>
      <c r="K575" s="272" t="s">
        <v>19</v>
      </c>
      <c r="L575" s="277"/>
      <c r="M575" s="278" t="s">
        <v>19</v>
      </c>
      <c r="N575" s="279" t="s">
        <v>43</v>
      </c>
      <c r="O575" s="87"/>
      <c r="P575" s="217">
        <f>O575*H575</f>
        <v>0</v>
      </c>
      <c r="Q575" s="217">
        <v>0.033329999999999999</v>
      </c>
      <c r="R575" s="217">
        <f>Q575*H575</f>
        <v>0.33329999999999999</v>
      </c>
      <c r="S575" s="217">
        <v>0</v>
      </c>
      <c r="T575" s="218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19" t="s">
        <v>355</v>
      </c>
      <c r="AT575" s="219" t="s">
        <v>245</v>
      </c>
      <c r="AU575" s="219" t="s">
        <v>82</v>
      </c>
      <c r="AY575" s="20" t="s">
        <v>141</v>
      </c>
      <c r="BE575" s="220">
        <f>IF(N575="základní",J575,0)</f>
        <v>0</v>
      </c>
      <c r="BF575" s="220">
        <f>IF(N575="snížená",J575,0)</f>
        <v>0</v>
      </c>
      <c r="BG575" s="220">
        <f>IF(N575="zákl. přenesená",J575,0)</f>
        <v>0</v>
      </c>
      <c r="BH575" s="220">
        <f>IF(N575="sníž. přenesená",J575,0)</f>
        <v>0</v>
      </c>
      <c r="BI575" s="220">
        <f>IF(N575="nulová",J575,0)</f>
        <v>0</v>
      </c>
      <c r="BJ575" s="20" t="s">
        <v>80</v>
      </c>
      <c r="BK575" s="220">
        <f>ROUND(I575*H575,2)</f>
        <v>0</v>
      </c>
      <c r="BL575" s="20" t="s">
        <v>257</v>
      </c>
      <c r="BM575" s="219" t="s">
        <v>943</v>
      </c>
    </row>
    <row r="576" s="2" customFormat="1" ht="55.5" customHeight="1">
      <c r="A576" s="41"/>
      <c r="B576" s="42"/>
      <c r="C576" s="270" t="s">
        <v>944</v>
      </c>
      <c r="D576" s="270" t="s">
        <v>245</v>
      </c>
      <c r="E576" s="271" t="s">
        <v>945</v>
      </c>
      <c r="F576" s="272" t="s">
        <v>946</v>
      </c>
      <c r="G576" s="273" t="s">
        <v>735</v>
      </c>
      <c r="H576" s="274">
        <v>1</v>
      </c>
      <c r="I576" s="275"/>
      <c r="J576" s="276">
        <f>ROUND(I576*H576,2)</f>
        <v>0</v>
      </c>
      <c r="K576" s="272" t="s">
        <v>19</v>
      </c>
      <c r="L576" s="277"/>
      <c r="M576" s="278" t="s">
        <v>19</v>
      </c>
      <c r="N576" s="279" t="s">
        <v>43</v>
      </c>
      <c r="O576" s="87"/>
      <c r="P576" s="217">
        <f>O576*H576</f>
        <v>0</v>
      </c>
      <c r="Q576" s="217">
        <v>0.033329999999999999</v>
      </c>
      <c r="R576" s="217">
        <f>Q576*H576</f>
        <v>0.033329999999999999</v>
      </c>
      <c r="S576" s="217">
        <v>0</v>
      </c>
      <c r="T576" s="218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19" t="s">
        <v>355</v>
      </c>
      <c r="AT576" s="219" t="s">
        <v>245</v>
      </c>
      <c r="AU576" s="219" t="s">
        <v>82</v>
      </c>
      <c r="AY576" s="20" t="s">
        <v>141</v>
      </c>
      <c r="BE576" s="220">
        <f>IF(N576="základní",J576,0)</f>
        <v>0</v>
      </c>
      <c r="BF576" s="220">
        <f>IF(N576="snížená",J576,0)</f>
        <v>0</v>
      </c>
      <c r="BG576" s="220">
        <f>IF(N576="zákl. přenesená",J576,0)</f>
        <v>0</v>
      </c>
      <c r="BH576" s="220">
        <f>IF(N576="sníž. přenesená",J576,0)</f>
        <v>0</v>
      </c>
      <c r="BI576" s="220">
        <f>IF(N576="nulová",J576,0)</f>
        <v>0</v>
      </c>
      <c r="BJ576" s="20" t="s">
        <v>80</v>
      </c>
      <c r="BK576" s="220">
        <f>ROUND(I576*H576,2)</f>
        <v>0</v>
      </c>
      <c r="BL576" s="20" t="s">
        <v>257</v>
      </c>
      <c r="BM576" s="219" t="s">
        <v>947</v>
      </c>
    </row>
    <row r="577" s="2" customFormat="1" ht="55.5" customHeight="1">
      <c r="A577" s="41"/>
      <c r="B577" s="42"/>
      <c r="C577" s="270" t="s">
        <v>948</v>
      </c>
      <c r="D577" s="270" t="s">
        <v>245</v>
      </c>
      <c r="E577" s="271" t="s">
        <v>949</v>
      </c>
      <c r="F577" s="272" t="s">
        <v>950</v>
      </c>
      <c r="G577" s="273" t="s">
        <v>735</v>
      </c>
      <c r="H577" s="274">
        <v>1</v>
      </c>
      <c r="I577" s="275"/>
      <c r="J577" s="276">
        <f>ROUND(I577*H577,2)</f>
        <v>0</v>
      </c>
      <c r="K577" s="272" t="s">
        <v>19</v>
      </c>
      <c r="L577" s="277"/>
      <c r="M577" s="278" t="s">
        <v>19</v>
      </c>
      <c r="N577" s="279" t="s">
        <v>43</v>
      </c>
      <c r="O577" s="87"/>
      <c r="P577" s="217">
        <f>O577*H577</f>
        <v>0</v>
      </c>
      <c r="Q577" s="217">
        <v>0.033329999999999999</v>
      </c>
      <c r="R577" s="217">
        <f>Q577*H577</f>
        <v>0.033329999999999999</v>
      </c>
      <c r="S577" s="217">
        <v>0</v>
      </c>
      <c r="T577" s="218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9" t="s">
        <v>355</v>
      </c>
      <c r="AT577" s="219" t="s">
        <v>245</v>
      </c>
      <c r="AU577" s="219" t="s">
        <v>82</v>
      </c>
      <c r="AY577" s="20" t="s">
        <v>141</v>
      </c>
      <c r="BE577" s="220">
        <f>IF(N577="základní",J577,0)</f>
        <v>0</v>
      </c>
      <c r="BF577" s="220">
        <f>IF(N577="snížená",J577,0)</f>
        <v>0</v>
      </c>
      <c r="BG577" s="220">
        <f>IF(N577="zákl. přenesená",J577,0)</f>
        <v>0</v>
      </c>
      <c r="BH577" s="220">
        <f>IF(N577="sníž. přenesená",J577,0)</f>
        <v>0</v>
      </c>
      <c r="BI577" s="220">
        <f>IF(N577="nulová",J577,0)</f>
        <v>0</v>
      </c>
      <c r="BJ577" s="20" t="s">
        <v>80</v>
      </c>
      <c r="BK577" s="220">
        <f>ROUND(I577*H577,2)</f>
        <v>0</v>
      </c>
      <c r="BL577" s="20" t="s">
        <v>257</v>
      </c>
      <c r="BM577" s="219" t="s">
        <v>951</v>
      </c>
    </row>
    <row r="578" s="2" customFormat="1" ht="49.05" customHeight="1">
      <c r="A578" s="41"/>
      <c r="B578" s="42"/>
      <c r="C578" s="270" t="s">
        <v>952</v>
      </c>
      <c r="D578" s="270" t="s">
        <v>245</v>
      </c>
      <c r="E578" s="271" t="s">
        <v>953</v>
      </c>
      <c r="F578" s="272" t="s">
        <v>954</v>
      </c>
      <c r="G578" s="273" t="s">
        <v>735</v>
      </c>
      <c r="H578" s="274">
        <v>1</v>
      </c>
      <c r="I578" s="275"/>
      <c r="J578" s="276">
        <f>ROUND(I578*H578,2)</f>
        <v>0</v>
      </c>
      <c r="K578" s="272" t="s">
        <v>19</v>
      </c>
      <c r="L578" s="277"/>
      <c r="M578" s="278" t="s">
        <v>19</v>
      </c>
      <c r="N578" s="279" t="s">
        <v>43</v>
      </c>
      <c r="O578" s="87"/>
      <c r="P578" s="217">
        <f>O578*H578</f>
        <v>0</v>
      </c>
      <c r="Q578" s="217">
        <v>0.033329999999999999</v>
      </c>
      <c r="R578" s="217">
        <f>Q578*H578</f>
        <v>0.033329999999999999</v>
      </c>
      <c r="S578" s="217">
        <v>0</v>
      </c>
      <c r="T578" s="218">
        <f>S578*H578</f>
        <v>0</v>
      </c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R578" s="219" t="s">
        <v>355</v>
      </c>
      <c r="AT578" s="219" t="s">
        <v>245</v>
      </c>
      <c r="AU578" s="219" t="s">
        <v>82</v>
      </c>
      <c r="AY578" s="20" t="s">
        <v>141</v>
      </c>
      <c r="BE578" s="220">
        <f>IF(N578="základní",J578,0)</f>
        <v>0</v>
      </c>
      <c r="BF578" s="220">
        <f>IF(N578="snížená",J578,0)</f>
        <v>0</v>
      </c>
      <c r="BG578" s="220">
        <f>IF(N578="zákl. přenesená",J578,0)</f>
        <v>0</v>
      </c>
      <c r="BH578" s="220">
        <f>IF(N578="sníž. přenesená",J578,0)</f>
        <v>0</v>
      </c>
      <c r="BI578" s="220">
        <f>IF(N578="nulová",J578,0)</f>
        <v>0</v>
      </c>
      <c r="BJ578" s="20" t="s">
        <v>80</v>
      </c>
      <c r="BK578" s="220">
        <f>ROUND(I578*H578,2)</f>
        <v>0</v>
      </c>
      <c r="BL578" s="20" t="s">
        <v>257</v>
      </c>
      <c r="BM578" s="219" t="s">
        <v>955</v>
      </c>
    </row>
    <row r="579" s="2" customFormat="1" ht="55.5" customHeight="1">
      <c r="A579" s="41"/>
      <c r="B579" s="42"/>
      <c r="C579" s="270" t="s">
        <v>956</v>
      </c>
      <c r="D579" s="270" t="s">
        <v>245</v>
      </c>
      <c r="E579" s="271" t="s">
        <v>957</v>
      </c>
      <c r="F579" s="272" t="s">
        <v>958</v>
      </c>
      <c r="G579" s="273" t="s">
        <v>735</v>
      </c>
      <c r="H579" s="274">
        <v>2</v>
      </c>
      <c r="I579" s="275"/>
      <c r="J579" s="276">
        <f>ROUND(I579*H579,2)</f>
        <v>0</v>
      </c>
      <c r="K579" s="272" t="s">
        <v>19</v>
      </c>
      <c r="L579" s="277"/>
      <c r="M579" s="278" t="s">
        <v>19</v>
      </c>
      <c r="N579" s="279" t="s">
        <v>43</v>
      </c>
      <c r="O579" s="87"/>
      <c r="P579" s="217">
        <f>O579*H579</f>
        <v>0</v>
      </c>
      <c r="Q579" s="217">
        <v>0.033329999999999999</v>
      </c>
      <c r="R579" s="217">
        <f>Q579*H579</f>
        <v>0.066659999999999997</v>
      </c>
      <c r="S579" s="217">
        <v>0</v>
      </c>
      <c r="T579" s="218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19" t="s">
        <v>355</v>
      </c>
      <c r="AT579" s="219" t="s">
        <v>245</v>
      </c>
      <c r="AU579" s="219" t="s">
        <v>82</v>
      </c>
      <c r="AY579" s="20" t="s">
        <v>141</v>
      </c>
      <c r="BE579" s="220">
        <f>IF(N579="základní",J579,0)</f>
        <v>0</v>
      </c>
      <c r="BF579" s="220">
        <f>IF(N579="snížená",J579,0)</f>
        <v>0</v>
      </c>
      <c r="BG579" s="220">
        <f>IF(N579="zákl. přenesená",J579,0)</f>
        <v>0</v>
      </c>
      <c r="BH579" s="220">
        <f>IF(N579="sníž. přenesená",J579,0)</f>
        <v>0</v>
      </c>
      <c r="BI579" s="220">
        <f>IF(N579="nulová",J579,0)</f>
        <v>0</v>
      </c>
      <c r="BJ579" s="20" t="s">
        <v>80</v>
      </c>
      <c r="BK579" s="220">
        <f>ROUND(I579*H579,2)</f>
        <v>0</v>
      </c>
      <c r="BL579" s="20" t="s">
        <v>257</v>
      </c>
      <c r="BM579" s="219" t="s">
        <v>959</v>
      </c>
    </row>
    <row r="580" s="2" customFormat="1" ht="55.5" customHeight="1">
      <c r="A580" s="41"/>
      <c r="B580" s="42"/>
      <c r="C580" s="270" t="s">
        <v>960</v>
      </c>
      <c r="D580" s="270" t="s">
        <v>245</v>
      </c>
      <c r="E580" s="271" t="s">
        <v>961</v>
      </c>
      <c r="F580" s="272" t="s">
        <v>962</v>
      </c>
      <c r="G580" s="273" t="s">
        <v>735</v>
      </c>
      <c r="H580" s="274">
        <v>13</v>
      </c>
      <c r="I580" s="275"/>
      <c r="J580" s="276">
        <f>ROUND(I580*H580,2)</f>
        <v>0</v>
      </c>
      <c r="K580" s="272" t="s">
        <v>19</v>
      </c>
      <c r="L580" s="277"/>
      <c r="M580" s="278" t="s">
        <v>19</v>
      </c>
      <c r="N580" s="279" t="s">
        <v>43</v>
      </c>
      <c r="O580" s="87"/>
      <c r="P580" s="217">
        <f>O580*H580</f>
        <v>0</v>
      </c>
      <c r="Q580" s="217">
        <v>0.033329999999999999</v>
      </c>
      <c r="R580" s="217">
        <f>Q580*H580</f>
        <v>0.43328999999999995</v>
      </c>
      <c r="S580" s="217">
        <v>0</v>
      </c>
      <c r="T580" s="218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9" t="s">
        <v>355</v>
      </c>
      <c r="AT580" s="219" t="s">
        <v>245</v>
      </c>
      <c r="AU580" s="219" t="s">
        <v>82</v>
      </c>
      <c r="AY580" s="20" t="s">
        <v>141</v>
      </c>
      <c r="BE580" s="220">
        <f>IF(N580="základní",J580,0)</f>
        <v>0</v>
      </c>
      <c r="BF580" s="220">
        <f>IF(N580="snížená",J580,0)</f>
        <v>0</v>
      </c>
      <c r="BG580" s="220">
        <f>IF(N580="zákl. přenesená",J580,0)</f>
        <v>0</v>
      </c>
      <c r="BH580" s="220">
        <f>IF(N580="sníž. přenesená",J580,0)</f>
        <v>0</v>
      </c>
      <c r="BI580" s="220">
        <f>IF(N580="nulová",J580,0)</f>
        <v>0</v>
      </c>
      <c r="BJ580" s="20" t="s">
        <v>80</v>
      </c>
      <c r="BK580" s="220">
        <f>ROUND(I580*H580,2)</f>
        <v>0</v>
      </c>
      <c r="BL580" s="20" t="s">
        <v>257</v>
      </c>
      <c r="BM580" s="219" t="s">
        <v>963</v>
      </c>
    </row>
    <row r="581" s="2" customFormat="1" ht="33" customHeight="1">
      <c r="A581" s="41"/>
      <c r="B581" s="42"/>
      <c r="C581" s="208" t="s">
        <v>964</v>
      </c>
      <c r="D581" s="208" t="s">
        <v>144</v>
      </c>
      <c r="E581" s="209" t="s">
        <v>965</v>
      </c>
      <c r="F581" s="210" t="s">
        <v>966</v>
      </c>
      <c r="G581" s="211" t="s">
        <v>147</v>
      </c>
      <c r="H581" s="212">
        <v>131.47999999999999</v>
      </c>
      <c r="I581" s="213"/>
      <c r="J581" s="214">
        <f>ROUND(I581*H581,2)</f>
        <v>0</v>
      </c>
      <c r="K581" s="210" t="s">
        <v>148</v>
      </c>
      <c r="L581" s="47"/>
      <c r="M581" s="215" t="s">
        <v>19</v>
      </c>
      <c r="N581" s="216" t="s">
        <v>43</v>
      </c>
      <c r="O581" s="87"/>
      <c r="P581" s="217">
        <f>O581*H581</f>
        <v>0</v>
      </c>
      <c r="Q581" s="217">
        <v>0.00027</v>
      </c>
      <c r="R581" s="217">
        <f>Q581*H581</f>
        <v>0.035499599999999999</v>
      </c>
      <c r="S581" s="217">
        <v>0</v>
      </c>
      <c r="T581" s="218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19" t="s">
        <v>257</v>
      </c>
      <c r="AT581" s="219" t="s">
        <v>144</v>
      </c>
      <c r="AU581" s="219" t="s">
        <v>82</v>
      </c>
      <c r="AY581" s="20" t="s">
        <v>141</v>
      </c>
      <c r="BE581" s="220">
        <f>IF(N581="základní",J581,0)</f>
        <v>0</v>
      </c>
      <c r="BF581" s="220">
        <f>IF(N581="snížená",J581,0)</f>
        <v>0</v>
      </c>
      <c r="BG581" s="220">
        <f>IF(N581="zákl. přenesená",J581,0)</f>
        <v>0</v>
      </c>
      <c r="BH581" s="220">
        <f>IF(N581="sníž. přenesená",J581,0)</f>
        <v>0</v>
      </c>
      <c r="BI581" s="220">
        <f>IF(N581="nulová",J581,0)</f>
        <v>0</v>
      </c>
      <c r="BJ581" s="20" t="s">
        <v>80</v>
      </c>
      <c r="BK581" s="220">
        <f>ROUND(I581*H581,2)</f>
        <v>0</v>
      </c>
      <c r="BL581" s="20" t="s">
        <v>257</v>
      </c>
      <c r="BM581" s="219" t="s">
        <v>967</v>
      </c>
    </row>
    <row r="582" s="2" customFormat="1">
      <c r="A582" s="41"/>
      <c r="B582" s="42"/>
      <c r="C582" s="43"/>
      <c r="D582" s="221" t="s">
        <v>151</v>
      </c>
      <c r="E582" s="43"/>
      <c r="F582" s="222" t="s">
        <v>968</v>
      </c>
      <c r="G582" s="43"/>
      <c r="H582" s="43"/>
      <c r="I582" s="223"/>
      <c r="J582" s="43"/>
      <c r="K582" s="43"/>
      <c r="L582" s="47"/>
      <c r="M582" s="224"/>
      <c r="N582" s="225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151</v>
      </c>
      <c r="AU582" s="20" t="s">
        <v>82</v>
      </c>
    </row>
    <row r="583" s="13" customFormat="1">
      <c r="A583" s="13"/>
      <c r="B583" s="226"/>
      <c r="C583" s="227"/>
      <c r="D583" s="228" t="s">
        <v>153</v>
      </c>
      <c r="E583" s="229" t="s">
        <v>19</v>
      </c>
      <c r="F583" s="230" t="s">
        <v>969</v>
      </c>
      <c r="G583" s="227"/>
      <c r="H583" s="231">
        <v>52.274999999999999</v>
      </c>
      <c r="I583" s="232"/>
      <c r="J583" s="227"/>
      <c r="K583" s="227"/>
      <c r="L583" s="233"/>
      <c r="M583" s="234"/>
      <c r="N583" s="235"/>
      <c r="O583" s="235"/>
      <c r="P583" s="235"/>
      <c r="Q583" s="235"/>
      <c r="R583" s="235"/>
      <c r="S583" s="235"/>
      <c r="T583" s="236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7" t="s">
        <v>153</v>
      </c>
      <c r="AU583" s="237" t="s">
        <v>82</v>
      </c>
      <c r="AV583" s="13" t="s">
        <v>82</v>
      </c>
      <c r="AW583" s="13" t="s">
        <v>33</v>
      </c>
      <c r="AX583" s="13" t="s">
        <v>72</v>
      </c>
      <c r="AY583" s="237" t="s">
        <v>141</v>
      </c>
    </row>
    <row r="584" s="13" customFormat="1">
      <c r="A584" s="13"/>
      <c r="B584" s="226"/>
      <c r="C584" s="227"/>
      <c r="D584" s="228" t="s">
        <v>153</v>
      </c>
      <c r="E584" s="229" t="s">
        <v>19</v>
      </c>
      <c r="F584" s="230" t="s">
        <v>970</v>
      </c>
      <c r="G584" s="227"/>
      <c r="H584" s="231">
        <v>71.144999999999996</v>
      </c>
      <c r="I584" s="232"/>
      <c r="J584" s="227"/>
      <c r="K584" s="227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153</v>
      </c>
      <c r="AU584" s="237" t="s">
        <v>82</v>
      </c>
      <c r="AV584" s="13" t="s">
        <v>82</v>
      </c>
      <c r="AW584" s="13" t="s">
        <v>33</v>
      </c>
      <c r="AX584" s="13" t="s">
        <v>72</v>
      </c>
      <c r="AY584" s="237" t="s">
        <v>141</v>
      </c>
    </row>
    <row r="585" s="13" customFormat="1">
      <c r="A585" s="13"/>
      <c r="B585" s="226"/>
      <c r="C585" s="227"/>
      <c r="D585" s="228" t="s">
        <v>153</v>
      </c>
      <c r="E585" s="229" t="s">
        <v>19</v>
      </c>
      <c r="F585" s="230" t="s">
        <v>971</v>
      </c>
      <c r="G585" s="227"/>
      <c r="H585" s="231">
        <v>8.0600000000000005</v>
      </c>
      <c r="I585" s="232"/>
      <c r="J585" s="227"/>
      <c r="K585" s="227"/>
      <c r="L585" s="233"/>
      <c r="M585" s="234"/>
      <c r="N585" s="235"/>
      <c r="O585" s="235"/>
      <c r="P585" s="235"/>
      <c r="Q585" s="235"/>
      <c r="R585" s="235"/>
      <c r="S585" s="235"/>
      <c r="T585" s="236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7" t="s">
        <v>153</v>
      </c>
      <c r="AU585" s="237" t="s">
        <v>82</v>
      </c>
      <c r="AV585" s="13" t="s">
        <v>82</v>
      </c>
      <c r="AW585" s="13" t="s">
        <v>33</v>
      </c>
      <c r="AX585" s="13" t="s">
        <v>72</v>
      </c>
      <c r="AY585" s="237" t="s">
        <v>141</v>
      </c>
    </row>
    <row r="586" s="15" customFormat="1">
      <c r="A586" s="15"/>
      <c r="B586" s="248"/>
      <c r="C586" s="249"/>
      <c r="D586" s="228" t="s">
        <v>153</v>
      </c>
      <c r="E586" s="250" t="s">
        <v>19</v>
      </c>
      <c r="F586" s="251" t="s">
        <v>177</v>
      </c>
      <c r="G586" s="249"/>
      <c r="H586" s="252">
        <v>131.47999999999999</v>
      </c>
      <c r="I586" s="253"/>
      <c r="J586" s="249"/>
      <c r="K586" s="249"/>
      <c r="L586" s="254"/>
      <c r="M586" s="255"/>
      <c r="N586" s="256"/>
      <c r="O586" s="256"/>
      <c r="P586" s="256"/>
      <c r="Q586" s="256"/>
      <c r="R586" s="256"/>
      <c r="S586" s="256"/>
      <c r="T586" s="257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58" t="s">
        <v>153</v>
      </c>
      <c r="AU586" s="258" t="s">
        <v>82</v>
      </c>
      <c r="AV586" s="15" t="s">
        <v>149</v>
      </c>
      <c r="AW586" s="15" t="s">
        <v>33</v>
      </c>
      <c r="AX586" s="15" t="s">
        <v>80</v>
      </c>
      <c r="AY586" s="258" t="s">
        <v>141</v>
      </c>
    </row>
    <row r="587" s="2" customFormat="1" ht="55.5" customHeight="1">
      <c r="A587" s="41"/>
      <c r="B587" s="42"/>
      <c r="C587" s="270" t="s">
        <v>972</v>
      </c>
      <c r="D587" s="270" t="s">
        <v>245</v>
      </c>
      <c r="E587" s="271" t="s">
        <v>973</v>
      </c>
      <c r="F587" s="272" t="s">
        <v>974</v>
      </c>
      <c r="G587" s="273" t="s">
        <v>735</v>
      </c>
      <c r="H587" s="274">
        <v>10</v>
      </c>
      <c r="I587" s="275"/>
      <c r="J587" s="276">
        <f>ROUND(I587*H587,2)</f>
        <v>0</v>
      </c>
      <c r="K587" s="272" t="s">
        <v>19</v>
      </c>
      <c r="L587" s="277"/>
      <c r="M587" s="278" t="s">
        <v>19</v>
      </c>
      <c r="N587" s="279" t="s">
        <v>43</v>
      </c>
      <c r="O587" s="87"/>
      <c r="P587" s="217">
        <f>O587*H587</f>
        <v>0</v>
      </c>
      <c r="Q587" s="217">
        <v>0.033329999999999999</v>
      </c>
      <c r="R587" s="217">
        <f>Q587*H587</f>
        <v>0.33329999999999999</v>
      </c>
      <c r="S587" s="217">
        <v>0</v>
      </c>
      <c r="T587" s="218">
        <f>S587*H587</f>
        <v>0</v>
      </c>
      <c r="U587" s="41"/>
      <c r="V587" s="41"/>
      <c r="W587" s="41"/>
      <c r="X587" s="41"/>
      <c r="Y587" s="41"/>
      <c r="Z587" s="41"/>
      <c r="AA587" s="41"/>
      <c r="AB587" s="41"/>
      <c r="AC587" s="41"/>
      <c r="AD587" s="41"/>
      <c r="AE587" s="41"/>
      <c r="AR587" s="219" t="s">
        <v>355</v>
      </c>
      <c r="AT587" s="219" t="s">
        <v>245</v>
      </c>
      <c r="AU587" s="219" t="s">
        <v>82</v>
      </c>
      <c r="AY587" s="20" t="s">
        <v>141</v>
      </c>
      <c r="BE587" s="220">
        <f>IF(N587="základní",J587,0)</f>
        <v>0</v>
      </c>
      <c r="BF587" s="220">
        <f>IF(N587="snížená",J587,0)</f>
        <v>0</v>
      </c>
      <c r="BG587" s="220">
        <f>IF(N587="zákl. přenesená",J587,0)</f>
        <v>0</v>
      </c>
      <c r="BH587" s="220">
        <f>IF(N587="sníž. přenesená",J587,0)</f>
        <v>0</v>
      </c>
      <c r="BI587" s="220">
        <f>IF(N587="nulová",J587,0)</f>
        <v>0</v>
      </c>
      <c r="BJ587" s="20" t="s">
        <v>80</v>
      </c>
      <c r="BK587" s="220">
        <f>ROUND(I587*H587,2)</f>
        <v>0</v>
      </c>
      <c r="BL587" s="20" t="s">
        <v>257</v>
      </c>
      <c r="BM587" s="219" t="s">
        <v>975</v>
      </c>
    </row>
    <row r="588" s="2" customFormat="1" ht="55.5" customHeight="1">
      <c r="A588" s="41"/>
      <c r="B588" s="42"/>
      <c r="C588" s="270" t="s">
        <v>976</v>
      </c>
      <c r="D588" s="270" t="s">
        <v>245</v>
      </c>
      <c r="E588" s="271" t="s">
        <v>977</v>
      </c>
      <c r="F588" s="272" t="s">
        <v>978</v>
      </c>
      <c r="G588" s="273" t="s">
        <v>735</v>
      </c>
      <c r="H588" s="274">
        <v>18</v>
      </c>
      <c r="I588" s="275"/>
      <c r="J588" s="276">
        <f>ROUND(I588*H588,2)</f>
        <v>0</v>
      </c>
      <c r="K588" s="272" t="s">
        <v>19</v>
      </c>
      <c r="L588" s="277"/>
      <c r="M588" s="278" t="s">
        <v>19</v>
      </c>
      <c r="N588" s="279" t="s">
        <v>43</v>
      </c>
      <c r="O588" s="87"/>
      <c r="P588" s="217">
        <f>O588*H588</f>
        <v>0</v>
      </c>
      <c r="Q588" s="217">
        <v>0.033329999999999999</v>
      </c>
      <c r="R588" s="217">
        <f>Q588*H588</f>
        <v>0.59993999999999992</v>
      </c>
      <c r="S588" s="217">
        <v>0</v>
      </c>
      <c r="T588" s="218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19" t="s">
        <v>355</v>
      </c>
      <c r="AT588" s="219" t="s">
        <v>245</v>
      </c>
      <c r="AU588" s="219" t="s">
        <v>82</v>
      </c>
      <c r="AY588" s="20" t="s">
        <v>141</v>
      </c>
      <c r="BE588" s="220">
        <f>IF(N588="základní",J588,0)</f>
        <v>0</v>
      </c>
      <c r="BF588" s="220">
        <f>IF(N588="snížená",J588,0)</f>
        <v>0</v>
      </c>
      <c r="BG588" s="220">
        <f>IF(N588="zákl. přenesená",J588,0)</f>
        <v>0</v>
      </c>
      <c r="BH588" s="220">
        <f>IF(N588="sníž. přenesená",J588,0)</f>
        <v>0</v>
      </c>
      <c r="BI588" s="220">
        <f>IF(N588="nulová",J588,0)</f>
        <v>0</v>
      </c>
      <c r="BJ588" s="20" t="s">
        <v>80</v>
      </c>
      <c r="BK588" s="220">
        <f>ROUND(I588*H588,2)</f>
        <v>0</v>
      </c>
      <c r="BL588" s="20" t="s">
        <v>257</v>
      </c>
      <c r="BM588" s="219" t="s">
        <v>979</v>
      </c>
    </row>
    <row r="589" s="2" customFormat="1" ht="55.5" customHeight="1">
      <c r="A589" s="41"/>
      <c r="B589" s="42"/>
      <c r="C589" s="270" t="s">
        <v>980</v>
      </c>
      <c r="D589" s="270" t="s">
        <v>245</v>
      </c>
      <c r="E589" s="271" t="s">
        <v>981</v>
      </c>
      <c r="F589" s="272" t="s">
        <v>982</v>
      </c>
      <c r="G589" s="273" t="s">
        <v>735</v>
      </c>
      <c r="H589" s="274">
        <v>2</v>
      </c>
      <c r="I589" s="275"/>
      <c r="J589" s="276">
        <f>ROUND(I589*H589,2)</f>
        <v>0</v>
      </c>
      <c r="K589" s="272" t="s">
        <v>19</v>
      </c>
      <c r="L589" s="277"/>
      <c r="M589" s="278" t="s">
        <v>19</v>
      </c>
      <c r="N589" s="279" t="s">
        <v>43</v>
      </c>
      <c r="O589" s="87"/>
      <c r="P589" s="217">
        <f>O589*H589</f>
        <v>0</v>
      </c>
      <c r="Q589" s="217">
        <v>0.033329999999999999</v>
      </c>
      <c r="R589" s="217">
        <f>Q589*H589</f>
        <v>0.066659999999999997</v>
      </c>
      <c r="S589" s="217">
        <v>0</v>
      </c>
      <c r="T589" s="218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9" t="s">
        <v>355</v>
      </c>
      <c r="AT589" s="219" t="s">
        <v>245</v>
      </c>
      <c r="AU589" s="219" t="s">
        <v>82</v>
      </c>
      <c r="AY589" s="20" t="s">
        <v>141</v>
      </c>
      <c r="BE589" s="220">
        <f>IF(N589="základní",J589,0)</f>
        <v>0</v>
      </c>
      <c r="BF589" s="220">
        <f>IF(N589="snížená",J589,0)</f>
        <v>0</v>
      </c>
      <c r="BG589" s="220">
        <f>IF(N589="zákl. přenesená",J589,0)</f>
        <v>0</v>
      </c>
      <c r="BH589" s="220">
        <f>IF(N589="sníž. přenesená",J589,0)</f>
        <v>0</v>
      </c>
      <c r="BI589" s="220">
        <f>IF(N589="nulová",J589,0)</f>
        <v>0</v>
      </c>
      <c r="BJ589" s="20" t="s">
        <v>80</v>
      </c>
      <c r="BK589" s="220">
        <f>ROUND(I589*H589,2)</f>
        <v>0</v>
      </c>
      <c r="BL589" s="20" t="s">
        <v>257</v>
      </c>
      <c r="BM589" s="219" t="s">
        <v>983</v>
      </c>
    </row>
    <row r="590" s="2" customFormat="1" ht="37.8" customHeight="1">
      <c r="A590" s="41"/>
      <c r="B590" s="42"/>
      <c r="C590" s="208" t="s">
        <v>984</v>
      </c>
      <c r="D590" s="208" t="s">
        <v>144</v>
      </c>
      <c r="E590" s="209" t="s">
        <v>985</v>
      </c>
      <c r="F590" s="210" t="s">
        <v>986</v>
      </c>
      <c r="G590" s="211" t="s">
        <v>735</v>
      </c>
      <c r="H590" s="212">
        <v>1</v>
      </c>
      <c r="I590" s="213"/>
      <c r="J590" s="214">
        <f>ROUND(I590*H590,2)</f>
        <v>0</v>
      </c>
      <c r="K590" s="210" t="s">
        <v>148</v>
      </c>
      <c r="L590" s="47"/>
      <c r="M590" s="215" t="s">
        <v>19</v>
      </c>
      <c r="N590" s="216" t="s">
        <v>43</v>
      </c>
      <c r="O590" s="87"/>
      <c r="P590" s="217">
        <f>O590*H590</f>
        <v>0</v>
      </c>
      <c r="Q590" s="217">
        <v>0.00025999999999999998</v>
      </c>
      <c r="R590" s="217">
        <f>Q590*H590</f>
        <v>0.00025999999999999998</v>
      </c>
      <c r="S590" s="217">
        <v>0</v>
      </c>
      <c r="T590" s="218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19" t="s">
        <v>257</v>
      </c>
      <c r="AT590" s="219" t="s">
        <v>144</v>
      </c>
      <c r="AU590" s="219" t="s">
        <v>82</v>
      </c>
      <c r="AY590" s="20" t="s">
        <v>141</v>
      </c>
      <c r="BE590" s="220">
        <f>IF(N590="základní",J590,0)</f>
        <v>0</v>
      </c>
      <c r="BF590" s="220">
        <f>IF(N590="snížená",J590,0)</f>
        <v>0</v>
      </c>
      <c r="BG590" s="220">
        <f>IF(N590="zákl. přenesená",J590,0)</f>
        <v>0</v>
      </c>
      <c r="BH590" s="220">
        <f>IF(N590="sníž. přenesená",J590,0)</f>
        <v>0</v>
      </c>
      <c r="BI590" s="220">
        <f>IF(N590="nulová",J590,0)</f>
        <v>0</v>
      </c>
      <c r="BJ590" s="20" t="s">
        <v>80</v>
      </c>
      <c r="BK590" s="220">
        <f>ROUND(I590*H590,2)</f>
        <v>0</v>
      </c>
      <c r="BL590" s="20" t="s">
        <v>257</v>
      </c>
      <c r="BM590" s="219" t="s">
        <v>987</v>
      </c>
    </row>
    <row r="591" s="2" customFormat="1">
      <c r="A591" s="41"/>
      <c r="B591" s="42"/>
      <c r="C591" s="43"/>
      <c r="D591" s="221" t="s">
        <v>151</v>
      </c>
      <c r="E591" s="43"/>
      <c r="F591" s="222" t="s">
        <v>988</v>
      </c>
      <c r="G591" s="43"/>
      <c r="H591" s="43"/>
      <c r="I591" s="223"/>
      <c r="J591" s="43"/>
      <c r="K591" s="43"/>
      <c r="L591" s="47"/>
      <c r="M591" s="224"/>
      <c r="N591" s="225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151</v>
      </c>
      <c r="AU591" s="20" t="s">
        <v>82</v>
      </c>
    </row>
    <row r="592" s="2" customFormat="1" ht="66.75" customHeight="1">
      <c r="A592" s="41"/>
      <c r="B592" s="42"/>
      <c r="C592" s="270" t="s">
        <v>989</v>
      </c>
      <c r="D592" s="270" t="s">
        <v>245</v>
      </c>
      <c r="E592" s="271" t="s">
        <v>990</v>
      </c>
      <c r="F592" s="272" t="s">
        <v>991</v>
      </c>
      <c r="G592" s="273" t="s">
        <v>735</v>
      </c>
      <c r="H592" s="274">
        <v>1</v>
      </c>
      <c r="I592" s="275"/>
      <c r="J592" s="276">
        <f>ROUND(I592*H592,2)</f>
        <v>0</v>
      </c>
      <c r="K592" s="272" t="s">
        <v>19</v>
      </c>
      <c r="L592" s="277"/>
      <c r="M592" s="278" t="s">
        <v>19</v>
      </c>
      <c r="N592" s="279" t="s">
        <v>43</v>
      </c>
      <c r="O592" s="87"/>
      <c r="P592" s="217">
        <f>O592*H592</f>
        <v>0</v>
      </c>
      <c r="Q592" s="217">
        <v>0.033329999999999999</v>
      </c>
      <c r="R592" s="217">
        <f>Q592*H592</f>
        <v>0.033329999999999999</v>
      </c>
      <c r="S592" s="217">
        <v>0</v>
      </c>
      <c r="T592" s="218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9" t="s">
        <v>355</v>
      </c>
      <c r="AT592" s="219" t="s">
        <v>245</v>
      </c>
      <c r="AU592" s="219" t="s">
        <v>82</v>
      </c>
      <c r="AY592" s="20" t="s">
        <v>141</v>
      </c>
      <c r="BE592" s="220">
        <f>IF(N592="základní",J592,0)</f>
        <v>0</v>
      </c>
      <c r="BF592" s="220">
        <f>IF(N592="snížená",J592,0)</f>
        <v>0</v>
      </c>
      <c r="BG592" s="220">
        <f>IF(N592="zákl. přenesená",J592,0)</f>
        <v>0</v>
      </c>
      <c r="BH592" s="220">
        <f>IF(N592="sníž. přenesená",J592,0)</f>
        <v>0</v>
      </c>
      <c r="BI592" s="220">
        <f>IF(N592="nulová",J592,0)</f>
        <v>0</v>
      </c>
      <c r="BJ592" s="20" t="s">
        <v>80</v>
      </c>
      <c r="BK592" s="220">
        <f>ROUND(I592*H592,2)</f>
        <v>0</v>
      </c>
      <c r="BL592" s="20" t="s">
        <v>257</v>
      </c>
      <c r="BM592" s="219" t="s">
        <v>992</v>
      </c>
    </row>
    <row r="593" s="2" customFormat="1" ht="24.15" customHeight="1">
      <c r="A593" s="41"/>
      <c r="B593" s="42"/>
      <c r="C593" s="208" t="s">
        <v>993</v>
      </c>
      <c r="D593" s="208" t="s">
        <v>144</v>
      </c>
      <c r="E593" s="209" t="s">
        <v>994</v>
      </c>
      <c r="F593" s="210" t="s">
        <v>995</v>
      </c>
      <c r="G593" s="211" t="s">
        <v>735</v>
      </c>
      <c r="H593" s="212">
        <v>1</v>
      </c>
      <c r="I593" s="213"/>
      <c r="J593" s="214">
        <f>ROUND(I593*H593,2)</f>
        <v>0</v>
      </c>
      <c r="K593" s="210" t="s">
        <v>148</v>
      </c>
      <c r="L593" s="47"/>
      <c r="M593" s="215" t="s">
        <v>19</v>
      </c>
      <c r="N593" s="216" t="s">
        <v>43</v>
      </c>
      <c r="O593" s="87"/>
      <c r="P593" s="217">
        <f>O593*H593</f>
        <v>0</v>
      </c>
      <c r="Q593" s="217">
        <v>0.00092000000000000003</v>
      </c>
      <c r="R593" s="217">
        <f>Q593*H593</f>
        <v>0.00092000000000000003</v>
      </c>
      <c r="S593" s="217">
        <v>0</v>
      </c>
      <c r="T593" s="218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19" t="s">
        <v>257</v>
      </c>
      <c r="AT593" s="219" t="s">
        <v>144</v>
      </c>
      <c r="AU593" s="219" t="s">
        <v>82</v>
      </c>
      <c r="AY593" s="20" t="s">
        <v>141</v>
      </c>
      <c r="BE593" s="220">
        <f>IF(N593="základní",J593,0)</f>
        <v>0</v>
      </c>
      <c r="BF593" s="220">
        <f>IF(N593="snížená",J593,0)</f>
        <v>0</v>
      </c>
      <c r="BG593" s="220">
        <f>IF(N593="zákl. přenesená",J593,0)</f>
        <v>0</v>
      </c>
      <c r="BH593" s="220">
        <f>IF(N593="sníž. přenesená",J593,0)</f>
        <v>0</v>
      </c>
      <c r="BI593" s="220">
        <f>IF(N593="nulová",J593,0)</f>
        <v>0</v>
      </c>
      <c r="BJ593" s="20" t="s">
        <v>80</v>
      </c>
      <c r="BK593" s="220">
        <f>ROUND(I593*H593,2)</f>
        <v>0</v>
      </c>
      <c r="BL593" s="20" t="s">
        <v>257</v>
      </c>
      <c r="BM593" s="219" t="s">
        <v>996</v>
      </c>
    </row>
    <row r="594" s="2" customFormat="1">
      <c r="A594" s="41"/>
      <c r="B594" s="42"/>
      <c r="C594" s="43"/>
      <c r="D594" s="221" t="s">
        <v>151</v>
      </c>
      <c r="E594" s="43"/>
      <c r="F594" s="222" t="s">
        <v>997</v>
      </c>
      <c r="G594" s="43"/>
      <c r="H594" s="43"/>
      <c r="I594" s="223"/>
      <c r="J594" s="43"/>
      <c r="K594" s="43"/>
      <c r="L594" s="47"/>
      <c r="M594" s="224"/>
      <c r="N594" s="225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151</v>
      </c>
      <c r="AU594" s="20" t="s">
        <v>82</v>
      </c>
    </row>
    <row r="595" s="2" customFormat="1" ht="62.7" customHeight="1">
      <c r="A595" s="41"/>
      <c r="B595" s="42"/>
      <c r="C595" s="270" t="s">
        <v>998</v>
      </c>
      <c r="D595" s="270" t="s">
        <v>245</v>
      </c>
      <c r="E595" s="271" t="s">
        <v>999</v>
      </c>
      <c r="F595" s="272" t="s">
        <v>1000</v>
      </c>
      <c r="G595" s="273" t="s">
        <v>387</v>
      </c>
      <c r="H595" s="274">
        <v>1</v>
      </c>
      <c r="I595" s="275"/>
      <c r="J595" s="276">
        <f>ROUND(I595*H595,2)</f>
        <v>0</v>
      </c>
      <c r="K595" s="272" t="s">
        <v>19</v>
      </c>
      <c r="L595" s="277"/>
      <c r="M595" s="278" t="s">
        <v>19</v>
      </c>
      <c r="N595" s="279" t="s">
        <v>43</v>
      </c>
      <c r="O595" s="87"/>
      <c r="P595" s="217">
        <f>O595*H595</f>
        <v>0</v>
      </c>
      <c r="Q595" s="217">
        <v>0.024230000000000002</v>
      </c>
      <c r="R595" s="217">
        <f>Q595*H595</f>
        <v>0.024230000000000002</v>
      </c>
      <c r="S595" s="217">
        <v>0</v>
      </c>
      <c r="T595" s="218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9" t="s">
        <v>355</v>
      </c>
      <c r="AT595" s="219" t="s">
        <v>245</v>
      </c>
      <c r="AU595" s="219" t="s">
        <v>82</v>
      </c>
      <c r="AY595" s="20" t="s">
        <v>141</v>
      </c>
      <c r="BE595" s="220">
        <f>IF(N595="základní",J595,0)</f>
        <v>0</v>
      </c>
      <c r="BF595" s="220">
        <f>IF(N595="snížená",J595,0)</f>
        <v>0</v>
      </c>
      <c r="BG595" s="220">
        <f>IF(N595="zákl. přenesená",J595,0)</f>
        <v>0</v>
      </c>
      <c r="BH595" s="220">
        <f>IF(N595="sníž. přenesená",J595,0)</f>
        <v>0</v>
      </c>
      <c r="BI595" s="220">
        <f>IF(N595="nulová",J595,0)</f>
        <v>0</v>
      </c>
      <c r="BJ595" s="20" t="s">
        <v>80</v>
      </c>
      <c r="BK595" s="220">
        <f>ROUND(I595*H595,2)</f>
        <v>0</v>
      </c>
      <c r="BL595" s="20" t="s">
        <v>257</v>
      </c>
      <c r="BM595" s="219" t="s">
        <v>1001</v>
      </c>
    </row>
    <row r="596" s="13" customFormat="1">
      <c r="A596" s="13"/>
      <c r="B596" s="226"/>
      <c r="C596" s="227"/>
      <c r="D596" s="228" t="s">
        <v>153</v>
      </c>
      <c r="E596" s="229" t="s">
        <v>19</v>
      </c>
      <c r="F596" s="230" t="s">
        <v>1002</v>
      </c>
      <c r="G596" s="227"/>
      <c r="H596" s="231">
        <v>1</v>
      </c>
      <c r="I596" s="232"/>
      <c r="J596" s="227"/>
      <c r="K596" s="227"/>
      <c r="L596" s="233"/>
      <c r="M596" s="234"/>
      <c r="N596" s="235"/>
      <c r="O596" s="235"/>
      <c r="P596" s="235"/>
      <c r="Q596" s="235"/>
      <c r="R596" s="235"/>
      <c r="S596" s="235"/>
      <c r="T596" s="23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7" t="s">
        <v>153</v>
      </c>
      <c r="AU596" s="237" t="s">
        <v>82</v>
      </c>
      <c r="AV596" s="13" t="s">
        <v>82</v>
      </c>
      <c r="AW596" s="13" t="s">
        <v>33</v>
      </c>
      <c r="AX596" s="13" t="s">
        <v>80</v>
      </c>
      <c r="AY596" s="237" t="s">
        <v>141</v>
      </c>
    </row>
    <row r="597" s="2" customFormat="1" ht="24.15" customHeight="1">
      <c r="A597" s="41"/>
      <c r="B597" s="42"/>
      <c r="C597" s="208" t="s">
        <v>1003</v>
      </c>
      <c r="D597" s="208" t="s">
        <v>144</v>
      </c>
      <c r="E597" s="209" t="s">
        <v>1004</v>
      </c>
      <c r="F597" s="210" t="s">
        <v>1005</v>
      </c>
      <c r="G597" s="211" t="s">
        <v>735</v>
      </c>
      <c r="H597" s="212">
        <v>1</v>
      </c>
      <c r="I597" s="213"/>
      <c r="J597" s="214">
        <f>ROUND(I597*H597,2)</f>
        <v>0</v>
      </c>
      <c r="K597" s="210" t="s">
        <v>148</v>
      </c>
      <c r="L597" s="47"/>
      <c r="M597" s="215" t="s">
        <v>19</v>
      </c>
      <c r="N597" s="216" t="s">
        <v>43</v>
      </c>
      <c r="O597" s="87"/>
      <c r="P597" s="217">
        <f>O597*H597</f>
        <v>0</v>
      </c>
      <c r="Q597" s="217">
        <v>0.00085999999999999998</v>
      </c>
      <c r="R597" s="217">
        <f>Q597*H597</f>
        <v>0.00085999999999999998</v>
      </c>
      <c r="S597" s="217">
        <v>0</v>
      </c>
      <c r="T597" s="218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9" t="s">
        <v>257</v>
      </c>
      <c r="AT597" s="219" t="s">
        <v>144</v>
      </c>
      <c r="AU597" s="219" t="s">
        <v>82</v>
      </c>
      <c r="AY597" s="20" t="s">
        <v>141</v>
      </c>
      <c r="BE597" s="220">
        <f>IF(N597="základní",J597,0)</f>
        <v>0</v>
      </c>
      <c r="BF597" s="220">
        <f>IF(N597="snížená",J597,0)</f>
        <v>0</v>
      </c>
      <c r="BG597" s="220">
        <f>IF(N597="zákl. přenesená",J597,0)</f>
        <v>0</v>
      </c>
      <c r="BH597" s="220">
        <f>IF(N597="sníž. přenesená",J597,0)</f>
        <v>0</v>
      </c>
      <c r="BI597" s="220">
        <f>IF(N597="nulová",J597,0)</f>
        <v>0</v>
      </c>
      <c r="BJ597" s="20" t="s">
        <v>80</v>
      </c>
      <c r="BK597" s="220">
        <f>ROUND(I597*H597,2)</f>
        <v>0</v>
      </c>
      <c r="BL597" s="20" t="s">
        <v>257</v>
      </c>
      <c r="BM597" s="219" t="s">
        <v>1006</v>
      </c>
    </row>
    <row r="598" s="2" customFormat="1">
      <c r="A598" s="41"/>
      <c r="B598" s="42"/>
      <c r="C598" s="43"/>
      <c r="D598" s="221" t="s">
        <v>151</v>
      </c>
      <c r="E598" s="43"/>
      <c r="F598" s="222" t="s">
        <v>1007</v>
      </c>
      <c r="G598" s="43"/>
      <c r="H598" s="43"/>
      <c r="I598" s="223"/>
      <c r="J598" s="43"/>
      <c r="K598" s="43"/>
      <c r="L598" s="47"/>
      <c r="M598" s="224"/>
      <c r="N598" s="225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151</v>
      </c>
      <c r="AU598" s="20" t="s">
        <v>82</v>
      </c>
    </row>
    <row r="599" s="2" customFormat="1" ht="66.75" customHeight="1">
      <c r="A599" s="41"/>
      <c r="B599" s="42"/>
      <c r="C599" s="270" t="s">
        <v>1008</v>
      </c>
      <c r="D599" s="270" t="s">
        <v>245</v>
      </c>
      <c r="E599" s="271" t="s">
        <v>1009</v>
      </c>
      <c r="F599" s="272" t="s">
        <v>1010</v>
      </c>
      <c r="G599" s="273" t="s">
        <v>387</v>
      </c>
      <c r="H599" s="274">
        <v>1</v>
      </c>
      <c r="I599" s="275"/>
      <c r="J599" s="276">
        <f>ROUND(I599*H599,2)</f>
        <v>0</v>
      </c>
      <c r="K599" s="272" t="s">
        <v>19</v>
      </c>
      <c r="L599" s="277"/>
      <c r="M599" s="278" t="s">
        <v>19</v>
      </c>
      <c r="N599" s="279" t="s">
        <v>43</v>
      </c>
      <c r="O599" s="87"/>
      <c r="P599" s="217">
        <f>O599*H599</f>
        <v>0</v>
      </c>
      <c r="Q599" s="217">
        <v>0.024230000000000002</v>
      </c>
      <c r="R599" s="217">
        <f>Q599*H599</f>
        <v>0.024230000000000002</v>
      </c>
      <c r="S599" s="217">
        <v>0</v>
      </c>
      <c r="T599" s="218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19" t="s">
        <v>355</v>
      </c>
      <c r="AT599" s="219" t="s">
        <v>245</v>
      </c>
      <c r="AU599" s="219" t="s">
        <v>82</v>
      </c>
      <c r="AY599" s="20" t="s">
        <v>141</v>
      </c>
      <c r="BE599" s="220">
        <f>IF(N599="základní",J599,0)</f>
        <v>0</v>
      </c>
      <c r="BF599" s="220">
        <f>IF(N599="snížená",J599,0)</f>
        <v>0</v>
      </c>
      <c r="BG599" s="220">
        <f>IF(N599="zákl. přenesená",J599,0)</f>
        <v>0</v>
      </c>
      <c r="BH599" s="220">
        <f>IF(N599="sníž. přenesená",J599,0)</f>
        <v>0</v>
      </c>
      <c r="BI599" s="220">
        <f>IF(N599="nulová",J599,0)</f>
        <v>0</v>
      </c>
      <c r="BJ599" s="20" t="s">
        <v>80</v>
      </c>
      <c r="BK599" s="220">
        <f>ROUND(I599*H599,2)</f>
        <v>0</v>
      </c>
      <c r="BL599" s="20" t="s">
        <v>257</v>
      </c>
      <c r="BM599" s="219" t="s">
        <v>1011</v>
      </c>
    </row>
    <row r="600" s="13" customFormat="1">
      <c r="A600" s="13"/>
      <c r="B600" s="226"/>
      <c r="C600" s="227"/>
      <c r="D600" s="228" t="s">
        <v>153</v>
      </c>
      <c r="E600" s="229" t="s">
        <v>19</v>
      </c>
      <c r="F600" s="230" t="s">
        <v>1012</v>
      </c>
      <c r="G600" s="227"/>
      <c r="H600" s="231">
        <v>1</v>
      </c>
      <c r="I600" s="232"/>
      <c r="J600" s="227"/>
      <c r="K600" s="227"/>
      <c r="L600" s="233"/>
      <c r="M600" s="234"/>
      <c r="N600" s="235"/>
      <c r="O600" s="235"/>
      <c r="P600" s="235"/>
      <c r="Q600" s="235"/>
      <c r="R600" s="235"/>
      <c r="S600" s="235"/>
      <c r="T600" s="236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7" t="s">
        <v>153</v>
      </c>
      <c r="AU600" s="237" t="s">
        <v>82</v>
      </c>
      <c r="AV600" s="13" t="s">
        <v>82</v>
      </c>
      <c r="AW600" s="13" t="s">
        <v>33</v>
      </c>
      <c r="AX600" s="13" t="s">
        <v>80</v>
      </c>
      <c r="AY600" s="237" t="s">
        <v>141</v>
      </c>
    </row>
    <row r="601" s="2" customFormat="1" ht="24.15" customHeight="1">
      <c r="A601" s="41"/>
      <c r="B601" s="42"/>
      <c r="C601" s="208" t="s">
        <v>1013</v>
      </c>
      <c r="D601" s="208" t="s">
        <v>144</v>
      </c>
      <c r="E601" s="209" t="s">
        <v>1014</v>
      </c>
      <c r="F601" s="210" t="s">
        <v>1015</v>
      </c>
      <c r="G601" s="211" t="s">
        <v>735</v>
      </c>
      <c r="H601" s="212">
        <v>1</v>
      </c>
      <c r="I601" s="213"/>
      <c r="J601" s="214">
        <f>ROUND(I601*H601,2)</f>
        <v>0</v>
      </c>
      <c r="K601" s="210" t="s">
        <v>148</v>
      </c>
      <c r="L601" s="47"/>
      <c r="M601" s="215" t="s">
        <v>19</v>
      </c>
      <c r="N601" s="216" t="s">
        <v>43</v>
      </c>
      <c r="O601" s="87"/>
      <c r="P601" s="217">
        <f>O601*H601</f>
        <v>0</v>
      </c>
      <c r="Q601" s="217">
        <v>0.00088000000000000003</v>
      </c>
      <c r="R601" s="217">
        <f>Q601*H601</f>
        <v>0.00088000000000000003</v>
      </c>
      <c r="S601" s="217">
        <v>0</v>
      </c>
      <c r="T601" s="218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19" t="s">
        <v>257</v>
      </c>
      <c r="AT601" s="219" t="s">
        <v>144</v>
      </c>
      <c r="AU601" s="219" t="s">
        <v>82</v>
      </c>
      <c r="AY601" s="20" t="s">
        <v>141</v>
      </c>
      <c r="BE601" s="220">
        <f>IF(N601="základní",J601,0)</f>
        <v>0</v>
      </c>
      <c r="BF601" s="220">
        <f>IF(N601="snížená",J601,0)</f>
        <v>0</v>
      </c>
      <c r="BG601" s="220">
        <f>IF(N601="zákl. přenesená",J601,0)</f>
        <v>0</v>
      </c>
      <c r="BH601" s="220">
        <f>IF(N601="sníž. přenesená",J601,0)</f>
        <v>0</v>
      </c>
      <c r="BI601" s="220">
        <f>IF(N601="nulová",J601,0)</f>
        <v>0</v>
      </c>
      <c r="BJ601" s="20" t="s">
        <v>80</v>
      </c>
      <c r="BK601" s="220">
        <f>ROUND(I601*H601,2)</f>
        <v>0</v>
      </c>
      <c r="BL601" s="20" t="s">
        <v>257</v>
      </c>
      <c r="BM601" s="219" t="s">
        <v>1016</v>
      </c>
    </row>
    <row r="602" s="2" customFormat="1">
      <c r="A602" s="41"/>
      <c r="B602" s="42"/>
      <c r="C602" s="43"/>
      <c r="D602" s="221" t="s">
        <v>151</v>
      </c>
      <c r="E602" s="43"/>
      <c r="F602" s="222" t="s">
        <v>1017</v>
      </c>
      <c r="G602" s="43"/>
      <c r="H602" s="43"/>
      <c r="I602" s="223"/>
      <c r="J602" s="43"/>
      <c r="K602" s="43"/>
      <c r="L602" s="47"/>
      <c r="M602" s="224"/>
      <c r="N602" s="225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151</v>
      </c>
      <c r="AU602" s="20" t="s">
        <v>82</v>
      </c>
    </row>
    <row r="603" s="2" customFormat="1" ht="37.8" customHeight="1">
      <c r="A603" s="41"/>
      <c r="B603" s="42"/>
      <c r="C603" s="270" t="s">
        <v>1018</v>
      </c>
      <c r="D603" s="270" t="s">
        <v>245</v>
      </c>
      <c r="E603" s="271" t="s">
        <v>1019</v>
      </c>
      <c r="F603" s="272" t="s">
        <v>1020</v>
      </c>
      <c r="G603" s="273" t="s">
        <v>147</v>
      </c>
      <c r="H603" s="274">
        <v>1</v>
      </c>
      <c r="I603" s="275"/>
      <c r="J603" s="276">
        <f>ROUND(I603*H603,2)</f>
        <v>0</v>
      </c>
      <c r="K603" s="272" t="s">
        <v>19</v>
      </c>
      <c r="L603" s="277"/>
      <c r="M603" s="278" t="s">
        <v>19</v>
      </c>
      <c r="N603" s="279" t="s">
        <v>43</v>
      </c>
      <c r="O603" s="87"/>
      <c r="P603" s="217">
        <f>O603*H603</f>
        <v>0</v>
      </c>
      <c r="Q603" s="217">
        <v>0.01908</v>
      </c>
      <c r="R603" s="217">
        <f>Q603*H603</f>
        <v>0.01908</v>
      </c>
      <c r="S603" s="217">
        <v>0</v>
      </c>
      <c r="T603" s="218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9" t="s">
        <v>355</v>
      </c>
      <c r="AT603" s="219" t="s">
        <v>245</v>
      </c>
      <c r="AU603" s="219" t="s">
        <v>82</v>
      </c>
      <c r="AY603" s="20" t="s">
        <v>141</v>
      </c>
      <c r="BE603" s="220">
        <f>IF(N603="základní",J603,0)</f>
        <v>0</v>
      </c>
      <c r="BF603" s="220">
        <f>IF(N603="snížená",J603,0)</f>
        <v>0</v>
      </c>
      <c r="BG603" s="220">
        <f>IF(N603="zákl. přenesená",J603,0)</f>
        <v>0</v>
      </c>
      <c r="BH603" s="220">
        <f>IF(N603="sníž. přenesená",J603,0)</f>
        <v>0</v>
      </c>
      <c r="BI603" s="220">
        <f>IF(N603="nulová",J603,0)</f>
        <v>0</v>
      </c>
      <c r="BJ603" s="20" t="s">
        <v>80</v>
      </c>
      <c r="BK603" s="220">
        <f>ROUND(I603*H603,2)</f>
        <v>0</v>
      </c>
      <c r="BL603" s="20" t="s">
        <v>257</v>
      </c>
      <c r="BM603" s="219" t="s">
        <v>1021</v>
      </c>
    </row>
    <row r="604" s="13" customFormat="1">
      <c r="A604" s="13"/>
      <c r="B604" s="226"/>
      <c r="C604" s="227"/>
      <c r="D604" s="228" t="s">
        <v>153</v>
      </c>
      <c r="E604" s="229" t="s">
        <v>19</v>
      </c>
      <c r="F604" s="230" t="s">
        <v>1022</v>
      </c>
      <c r="G604" s="227"/>
      <c r="H604" s="231">
        <v>1</v>
      </c>
      <c r="I604" s="232"/>
      <c r="J604" s="227"/>
      <c r="K604" s="227"/>
      <c r="L604" s="233"/>
      <c r="M604" s="234"/>
      <c r="N604" s="235"/>
      <c r="O604" s="235"/>
      <c r="P604" s="235"/>
      <c r="Q604" s="235"/>
      <c r="R604" s="235"/>
      <c r="S604" s="235"/>
      <c r="T604" s="236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7" t="s">
        <v>153</v>
      </c>
      <c r="AU604" s="237" t="s">
        <v>82</v>
      </c>
      <c r="AV604" s="13" t="s">
        <v>82</v>
      </c>
      <c r="AW604" s="13" t="s">
        <v>33</v>
      </c>
      <c r="AX604" s="13" t="s">
        <v>80</v>
      </c>
      <c r="AY604" s="237" t="s">
        <v>141</v>
      </c>
    </row>
    <row r="605" s="2" customFormat="1" ht="37.8" customHeight="1">
      <c r="A605" s="41"/>
      <c r="B605" s="42"/>
      <c r="C605" s="208" t="s">
        <v>1023</v>
      </c>
      <c r="D605" s="208" t="s">
        <v>144</v>
      </c>
      <c r="E605" s="209" t="s">
        <v>1024</v>
      </c>
      <c r="F605" s="210" t="s">
        <v>1025</v>
      </c>
      <c r="G605" s="211" t="s">
        <v>735</v>
      </c>
      <c r="H605" s="212">
        <v>1</v>
      </c>
      <c r="I605" s="213"/>
      <c r="J605" s="214">
        <f>ROUND(I605*H605,2)</f>
        <v>0</v>
      </c>
      <c r="K605" s="210" t="s">
        <v>148</v>
      </c>
      <c r="L605" s="47"/>
      <c r="M605" s="215" t="s">
        <v>19</v>
      </c>
      <c r="N605" s="216" t="s">
        <v>43</v>
      </c>
      <c r="O605" s="87"/>
      <c r="P605" s="217">
        <f>O605*H605</f>
        <v>0</v>
      </c>
      <c r="Q605" s="217">
        <v>0</v>
      </c>
      <c r="R605" s="217">
        <f>Q605*H605</f>
        <v>0</v>
      </c>
      <c r="S605" s="217">
        <v>0</v>
      </c>
      <c r="T605" s="218">
        <f>S605*H605</f>
        <v>0</v>
      </c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R605" s="219" t="s">
        <v>257</v>
      </c>
      <c r="AT605" s="219" t="s">
        <v>144</v>
      </c>
      <c r="AU605" s="219" t="s">
        <v>82</v>
      </c>
      <c r="AY605" s="20" t="s">
        <v>141</v>
      </c>
      <c r="BE605" s="220">
        <f>IF(N605="základní",J605,0)</f>
        <v>0</v>
      </c>
      <c r="BF605" s="220">
        <f>IF(N605="snížená",J605,0)</f>
        <v>0</v>
      </c>
      <c r="BG605" s="220">
        <f>IF(N605="zákl. přenesená",J605,0)</f>
        <v>0</v>
      </c>
      <c r="BH605" s="220">
        <f>IF(N605="sníž. přenesená",J605,0)</f>
        <v>0</v>
      </c>
      <c r="BI605" s="220">
        <f>IF(N605="nulová",J605,0)</f>
        <v>0</v>
      </c>
      <c r="BJ605" s="20" t="s">
        <v>80</v>
      </c>
      <c r="BK605" s="220">
        <f>ROUND(I605*H605,2)</f>
        <v>0</v>
      </c>
      <c r="BL605" s="20" t="s">
        <v>257</v>
      </c>
      <c r="BM605" s="219" t="s">
        <v>1026</v>
      </c>
    </row>
    <row r="606" s="2" customFormat="1">
      <c r="A606" s="41"/>
      <c r="B606" s="42"/>
      <c r="C606" s="43"/>
      <c r="D606" s="221" t="s">
        <v>151</v>
      </c>
      <c r="E606" s="43"/>
      <c r="F606" s="222" t="s">
        <v>1027</v>
      </c>
      <c r="G606" s="43"/>
      <c r="H606" s="43"/>
      <c r="I606" s="223"/>
      <c r="J606" s="43"/>
      <c r="K606" s="43"/>
      <c r="L606" s="47"/>
      <c r="M606" s="224"/>
      <c r="N606" s="225"/>
      <c r="O606" s="87"/>
      <c r="P606" s="87"/>
      <c r="Q606" s="87"/>
      <c r="R606" s="87"/>
      <c r="S606" s="87"/>
      <c r="T606" s="88"/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T606" s="20" t="s">
        <v>151</v>
      </c>
      <c r="AU606" s="20" t="s">
        <v>82</v>
      </c>
    </row>
    <row r="607" s="2" customFormat="1" ht="44.25" customHeight="1">
      <c r="A607" s="41"/>
      <c r="B607" s="42"/>
      <c r="C607" s="208" t="s">
        <v>1028</v>
      </c>
      <c r="D607" s="208" t="s">
        <v>144</v>
      </c>
      <c r="E607" s="209" t="s">
        <v>1029</v>
      </c>
      <c r="F607" s="210" t="s">
        <v>1030</v>
      </c>
      <c r="G607" s="211" t="s">
        <v>387</v>
      </c>
      <c r="H607" s="212">
        <v>1</v>
      </c>
      <c r="I607" s="213"/>
      <c r="J607" s="214">
        <f>ROUND(I607*H607,2)</f>
        <v>0</v>
      </c>
      <c r="K607" s="210" t="s">
        <v>19</v>
      </c>
      <c r="L607" s="47"/>
      <c r="M607" s="215" t="s">
        <v>19</v>
      </c>
      <c r="N607" s="216" t="s">
        <v>43</v>
      </c>
      <c r="O607" s="87"/>
      <c r="P607" s="217">
        <f>O607*H607</f>
        <v>0</v>
      </c>
      <c r="Q607" s="217">
        <v>0</v>
      </c>
      <c r="R607" s="217">
        <f>Q607*H607</f>
        <v>0</v>
      </c>
      <c r="S607" s="217">
        <v>0</v>
      </c>
      <c r="T607" s="218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9" t="s">
        <v>257</v>
      </c>
      <c r="AT607" s="219" t="s">
        <v>144</v>
      </c>
      <c r="AU607" s="219" t="s">
        <v>82</v>
      </c>
      <c r="AY607" s="20" t="s">
        <v>141</v>
      </c>
      <c r="BE607" s="220">
        <f>IF(N607="základní",J607,0)</f>
        <v>0</v>
      </c>
      <c r="BF607" s="220">
        <f>IF(N607="snížená",J607,0)</f>
        <v>0</v>
      </c>
      <c r="BG607" s="220">
        <f>IF(N607="zákl. přenesená",J607,0)</f>
        <v>0</v>
      </c>
      <c r="BH607" s="220">
        <f>IF(N607="sníž. přenesená",J607,0)</f>
        <v>0</v>
      </c>
      <c r="BI607" s="220">
        <f>IF(N607="nulová",J607,0)</f>
        <v>0</v>
      </c>
      <c r="BJ607" s="20" t="s">
        <v>80</v>
      </c>
      <c r="BK607" s="220">
        <f>ROUND(I607*H607,2)</f>
        <v>0</v>
      </c>
      <c r="BL607" s="20" t="s">
        <v>257</v>
      </c>
      <c r="BM607" s="219" t="s">
        <v>1031</v>
      </c>
    </row>
    <row r="608" s="13" customFormat="1">
      <c r="A608" s="13"/>
      <c r="B608" s="226"/>
      <c r="C608" s="227"/>
      <c r="D608" s="228" t="s">
        <v>153</v>
      </c>
      <c r="E608" s="229" t="s">
        <v>19</v>
      </c>
      <c r="F608" s="230" t="s">
        <v>1032</v>
      </c>
      <c r="G608" s="227"/>
      <c r="H608" s="231">
        <v>1</v>
      </c>
      <c r="I608" s="232"/>
      <c r="J608" s="227"/>
      <c r="K608" s="227"/>
      <c r="L608" s="233"/>
      <c r="M608" s="234"/>
      <c r="N608" s="235"/>
      <c r="O608" s="235"/>
      <c r="P608" s="235"/>
      <c r="Q608" s="235"/>
      <c r="R608" s="235"/>
      <c r="S608" s="235"/>
      <c r="T608" s="236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7" t="s">
        <v>153</v>
      </c>
      <c r="AU608" s="237" t="s">
        <v>82</v>
      </c>
      <c r="AV608" s="13" t="s">
        <v>82</v>
      </c>
      <c r="AW608" s="13" t="s">
        <v>33</v>
      </c>
      <c r="AX608" s="13" t="s">
        <v>80</v>
      </c>
      <c r="AY608" s="237" t="s">
        <v>141</v>
      </c>
    </row>
    <row r="609" s="2" customFormat="1" ht="55.5" customHeight="1">
      <c r="A609" s="41"/>
      <c r="B609" s="42"/>
      <c r="C609" s="208" t="s">
        <v>1033</v>
      </c>
      <c r="D609" s="208" t="s">
        <v>144</v>
      </c>
      <c r="E609" s="209" t="s">
        <v>1034</v>
      </c>
      <c r="F609" s="210" t="s">
        <v>1035</v>
      </c>
      <c r="G609" s="211" t="s">
        <v>735</v>
      </c>
      <c r="H609" s="212">
        <v>3</v>
      </c>
      <c r="I609" s="213"/>
      <c r="J609" s="214">
        <f>ROUND(I609*H609,2)</f>
        <v>0</v>
      </c>
      <c r="K609" s="210" t="s">
        <v>148</v>
      </c>
      <c r="L609" s="47"/>
      <c r="M609" s="215" t="s">
        <v>19</v>
      </c>
      <c r="N609" s="216" t="s">
        <v>43</v>
      </c>
      <c r="O609" s="87"/>
      <c r="P609" s="217">
        <f>O609*H609</f>
        <v>0</v>
      </c>
      <c r="Q609" s="217">
        <v>0.00027</v>
      </c>
      <c r="R609" s="217">
        <f>Q609*H609</f>
        <v>0.00080999999999999996</v>
      </c>
      <c r="S609" s="217">
        <v>0</v>
      </c>
      <c r="T609" s="218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9" t="s">
        <v>257</v>
      </c>
      <c r="AT609" s="219" t="s">
        <v>144</v>
      </c>
      <c r="AU609" s="219" t="s">
        <v>82</v>
      </c>
      <c r="AY609" s="20" t="s">
        <v>141</v>
      </c>
      <c r="BE609" s="220">
        <f>IF(N609="základní",J609,0)</f>
        <v>0</v>
      </c>
      <c r="BF609" s="220">
        <f>IF(N609="snížená",J609,0)</f>
        <v>0</v>
      </c>
      <c r="BG609" s="220">
        <f>IF(N609="zákl. přenesená",J609,0)</f>
        <v>0</v>
      </c>
      <c r="BH609" s="220">
        <f>IF(N609="sníž. přenesená",J609,0)</f>
        <v>0</v>
      </c>
      <c r="BI609" s="220">
        <f>IF(N609="nulová",J609,0)</f>
        <v>0</v>
      </c>
      <c r="BJ609" s="20" t="s">
        <v>80</v>
      </c>
      <c r="BK609" s="220">
        <f>ROUND(I609*H609,2)</f>
        <v>0</v>
      </c>
      <c r="BL609" s="20" t="s">
        <v>257</v>
      </c>
      <c r="BM609" s="219" t="s">
        <v>1036</v>
      </c>
    </row>
    <row r="610" s="2" customFormat="1">
      <c r="A610" s="41"/>
      <c r="B610" s="42"/>
      <c r="C610" s="43"/>
      <c r="D610" s="221" t="s">
        <v>151</v>
      </c>
      <c r="E610" s="43"/>
      <c r="F610" s="222" t="s">
        <v>1037</v>
      </c>
      <c r="G610" s="43"/>
      <c r="H610" s="43"/>
      <c r="I610" s="223"/>
      <c r="J610" s="43"/>
      <c r="K610" s="43"/>
      <c r="L610" s="47"/>
      <c r="M610" s="224"/>
      <c r="N610" s="225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151</v>
      </c>
      <c r="AU610" s="20" t="s">
        <v>82</v>
      </c>
    </row>
    <row r="611" s="2" customFormat="1" ht="37.8" customHeight="1">
      <c r="A611" s="41"/>
      <c r="B611" s="42"/>
      <c r="C611" s="270" t="s">
        <v>1038</v>
      </c>
      <c r="D611" s="270" t="s">
        <v>245</v>
      </c>
      <c r="E611" s="271" t="s">
        <v>1039</v>
      </c>
      <c r="F611" s="272" t="s">
        <v>1040</v>
      </c>
      <c r="G611" s="273" t="s">
        <v>735</v>
      </c>
      <c r="H611" s="274">
        <v>1</v>
      </c>
      <c r="I611" s="275"/>
      <c r="J611" s="276">
        <f>ROUND(I611*H611,2)</f>
        <v>0</v>
      </c>
      <c r="K611" s="272" t="s">
        <v>19</v>
      </c>
      <c r="L611" s="277"/>
      <c r="M611" s="278" t="s">
        <v>19</v>
      </c>
      <c r="N611" s="279" t="s">
        <v>43</v>
      </c>
      <c r="O611" s="87"/>
      <c r="P611" s="217">
        <f>O611*H611</f>
        <v>0</v>
      </c>
      <c r="Q611" s="217">
        <v>0.025680000000000001</v>
      </c>
      <c r="R611" s="217">
        <f>Q611*H611</f>
        <v>0.025680000000000001</v>
      </c>
      <c r="S611" s="217">
        <v>0</v>
      </c>
      <c r="T611" s="218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19" t="s">
        <v>355</v>
      </c>
      <c r="AT611" s="219" t="s">
        <v>245</v>
      </c>
      <c r="AU611" s="219" t="s">
        <v>82</v>
      </c>
      <c r="AY611" s="20" t="s">
        <v>141</v>
      </c>
      <c r="BE611" s="220">
        <f>IF(N611="základní",J611,0)</f>
        <v>0</v>
      </c>
      <c r="BF611" s="220">
        <f>IF(N611="snížená",J611,0)</f>
        <v>0</v>
      </c>
      <c r="BG611" s="220">
        <f>IF(N611="zákl. přenesená",J611,0)</f>
        <v>0</v>
      </c>
      <c r="BH611" s="220">
        <f>IF(N611="sníž. přenesená",J611,0)</f>
        <v>0</v>
      </c>
      <c r="BI611" s="220">
        <f>IF(N611="nulová",J611,0)</f>
        <v>0</v>
      </c>
      <c r="BJ611" s="20" t="s">
        <v>80</v>
      </c>
      <c r="BK611" s="220">
        <f>ROUND(I611*H611,2)</f>
        <v>0</v>
      </c>
      <c r="BL611" s="20" t="s">
        <v>257</v>
      </c>
      <c r="BM611" s="219" t="s">
        <v>1041</v>
      </c>
    </row>
    <row r="612" s="2" customFormat="1" ht="37.8" customHeight="1">
      <c r="A612" s="41"/>
      <c r="B612" s="42"/>
      <c r="C612" s="270" t="s">
        <v>1042</v>
      </c>
      <c r="D612" s="270" t="s">
        <v>245</v>
      </c>
      <c r="E612" s="271" t="s">
        <v>1043</v>
      </c>
      <c r="F612" s="272" t="s">
        <v>1044</v>
      </c>
      <c r="G612" s="273" t="s">
        <v>735</v>
      </c>
      <c r="H612" s="274">
        <v>2</v>
      </c>
      <c r="I612" s="275"/>
      <c r="J612" s="276">
        <f>ROUND(I612*H612,2)</f>
        <v>0</v>
      </c>
      <c r="K612" s="272" t="s">
        <v>19</v>
      </c>
      <c r="L612" s="277"/>
      <c r="M612" s="278" t="s">
        <v>19</v>
      </c>
      <c r="N612" s="279" t="s">
        <v>43</v>
      </c>
      <c r="O612" s="87"/>
      <c r="P612" s="217">
        <f>O612*H612</f>
        <v>0</v>
      </c>
      <c r="Q612" s="217">
        <v>0.025680000000000001</v>
      </c>
      <c r="R612" s="217">
        <f>Q612*H612</f>
        <v>0.051360000000000003</v>
      </c>
      <c r="S612" s="217">
        <v>0</v>
      </c>
      <c r="T612" s="218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19" t="s">
        <v>355</v>
      </c>
      <c r="AT612" s="219" t="s">
        <v>245</v>
      </c>
      <c r="AU612" s="219" t="s">
        <v>82</v>
      </c>
      <c r="AY612" s="20" t="s">
        <v>141</v>
      </c>
      <c r="BE612" s="220">
        <f>IF(N612="základní",J612,0)</f>
        <v>0</v>
      </c>
      <c r="BF612" s="220">
        <f>IF(N612="snížená",J612,0)</f>
        <v>0</v>
      </c>
      <c r="BG612" s="220">
        <f>IF(N612="zákl. přenesená",J612,0)</f>
        <v>0</v>
      </c>
      <c r="BH612" s="220">
        <f>IF(N612="sníž. přenesená",J612,0)</f>
        <v>0</v>
      </c>
      <c r="BI612" s="220">
        <f>IF(N612="nulová",J612,0)</f>
        <v>0</v>
      </c>
      <c r="BJ612" s="20" t="s">
        <v>80</v>
      </c>
      <c r="BK612" s="220">
        <f>ROUND(I612*H612,2)</f>
        <v>0</v>
      </c>
      <c r="BL612" s="20" t="s">
        <v>257</v>
      </c>
      <c r="BM612" s="219" t="s">
        <v>1045</v>
      </c>
    </row>
    <row r="613" s="2" customFormat="1" ht="33" customHeight="1">
      <c r="A613" s="41"/>
      <c r="B613" s="42"/>
      <c r="C613" s="208" t="s">
        <v>1046</v>
      </c>
      <c r="D613" s="208" t="s">
        <v>144</v>
      </c>
      <c r="E613" s="209" t="s">
        <v>1047</v>
      </c>
      <c r="F613" s="210" t="s">
        <v>1048</v>
      </c>
      <c r="G613" s="211" t="s">
        <v>196</v>
      </c>
      <c r="H613" s="212">
        <v>157.22999999999999</v>
      </c>
      <c r="I613" s="213"/>
      <c r="J613" s="214">
        <f>ROUND(I613*H613,2)</f>
        <v>0</v>
      </c>
      <c r="K613" s="210" t="s">
        <v>148</v>
      </c>
      <c r="L613" s="47"/>
      <c r="M613" s="215" t="s">
        <v>19</v>
      </c>
      <c r="N613" s="216" t="s">
        <v>43</v>
      </c>
      <c r="O613" s="87"/>
      <c r="P613" s="217">
        <f>O613*H613</f>
        <v>0</v>
      </c>
      <c r="Q613" s="217">
        <v>0</v>
      </c>
      <c r="R613" s="217">
        <f>Q613*H613</f>
        <v>0</v>
      </c>
      <c r="S613" s="217">
        <v>0</v>
      </c>
      <c r="T613" s="218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19" t="s">
        <v>257</v>
      </c>
      <c r="AT613" s="219" t="s">
        <v>144</v>
      </c>
      <c r="AU613" s="219" t="s">
        <v>82</v>
      </c>
      <c r="AY613" s="20" t="s">
        <v>141</v>
      </c>
      <c r="BE613" s="220">
        <f>IF(N613="základní",J613,0)</f>
        <v>0</v>
      </c>
      <c r="BF613" s="220">
        <f>IF(N613="snížená",J613,0)</f>
        <v>0</v>
      </c>
      <c r="BG613" s="220">
        <f>IF(N613="zákl. přenesená",J613,0)</f>
        <v>0</v>
      </c>
      <c r="BH613" s="220">
        <f>IF(N613="sníž. přenesená",J613,0)</f>
        <v>0</v>
      </c>
      <c r="BI613" s="220">
        <f>IF(N613="nulová",J613,0)</f>
        <v>0</v>
      </c>
      <c r="BJ613" s="20" t="s">
        <v>80</v>
      </c>
      <c r="BK613" s="220">
        <f>ROUND(I613*H613,2)</f>
        <v>0</v>
      </c>
      <c r="BL613" s="20" t="s">
        <v>257</v>
      </c>
      <c r="BM613" s="219" t="s">
        <v>1049</v>
      </c>
    </row>
    <row r="614" s="2" customFormat="1">
      <c r="A614" s="41"/>
      <c r="B614" s="42"/>
      <c r="C614" s="43"/>
      <c r="D614" s="221" t="s">
        <v>151</v>
      </c>
      <c r="E614" s="43"/>
      <c r="F614" s="222" t="s">
        <v>1050</v>
      </c>
      <c r="G614" s="43"/>
      <c r="H614" s="43"/>
      <c r="I614" s="223"/>
      <c r="J614" s="43"/>
      <c r="K614" s="43"/>
      <c r="L614" s="47"/>
      <c r="M614" s="224"/>
      <c r="N614" s="225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151</v>
      </c>
      <c r="AU614" s="20" t="s">
        <v>82</v>
      </c>
    </row>
    <row r="615" s="14" customFormat="1">
      <c r="A615" s="14"/>
      <c r="B615" s="238"/>
      <c r="C615" s="239"/>
      <c r="D615" s="228" t="s">
        <v>153</v>
      </c>
      <c r="E615" s="240" t="s">
        <v>19</v>
      </c>
      <c r="F615" s="241" t="s">
        <v>1051</v>
      </c>
      <c r="G615" s="239"/>
      <c r="H615" s="240" t="s">
        <v>19</v>
      </c>
      <c r="I615" s="242"/>
      <c r="J615" s="239"/>
      <c r="K615" s="239"/>
      <c r="L615" s="243"/>
      <c r="M615" s="244"/>
      <c r="N615" s="245"/>
      <c r="O615" s="245"/>
      <c r="P615" s="245"/>
      <c r="Q615" s="245"/>
      <c r="R615" s="245"/>
      <c r="S615" s="245"/>
      <c r="T615" s="246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7" t="s">
        <v>153</v>
      </c>
      <c r="AU615" s="247" t="s">
        <v>82</v>
      </c>
      <c r="AV615" s="14" t="s">
        <v>80</v>
      </c>
      <c r="AW615" s="14" t="s">
        <v>33</v>
      </c>
      <c r="AX615" s="14" t="s">
        <v>72</v>
      </c>
      <c r="AY615" s="247" t="s">
        <v>141</v>
      </c>
    </row>
    <row r="616" s="13" customFormat="1">
      <c r="A616" s="13"/>
      <c r="B616" s="226"/>
      <c r="C616" s="227"/>
      <c r="D616" s="228" t="s">
        <v>153</v>
      </c>
      <c r="E616" s="229" t="s">
        <v>19</v>
      </c>
      <c r="F616" s="230" t="s">
        <v>1052</v>
      </c>
      <c r="G616" s="227"/>
      <c r="H616" s="231">
        <v>155.72999999999999</v>
      </c>
      <c r="I616" s="232"/>
      <c r="J616" s="227"/>
      <c r="K616" s="227"/>
      <c r="L616" s="233"/>
      <c r="M616" s="234"/>
      <c r="N616" s="235"/>
      <c r="O616" s="235"/>
      <c r="P616" s="235"/>
      <c r="Q616" s="235"/>
      <c r="R616" s="235"/>
      <c r="S616" s="235"/>
      <c r="T616" s="236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37" t="s">
        <v>153</v>
      </c>
      <c r="AU616" s="237" t="s">
        <v>82</v>
      </c>
      <c r="AV616" s="13" t="s">
        <v>82</v>
      </c>
      <c r="AW616" s="13" t="s">
        <v>33</v>
      </c>
      <c r="AX616" s="13" t="s">
        <v>72</v>
      </c>
      <c r="AY616" s="237" t="s">
        <v>141</v>
      </c>
    </row>
    <row r="617" s="14" customFormat="1">
      <c r="A617" s="14"/>
      <c r="B617" s="238"/>
      <c r="C617" s="239"/>
      <c r="D617" s="228" t="s">
        <v>153</v>
      </c>
      <c r="E617" s="240" t="s">
        <v>19</v>
      </c>
      <c r="F617" s="241" t="s">
        <v>1053</v>
      </c>
      <c r="G617" s="239"/>
      <c r="H617" s="240" t="s">
        <v>19</v>
      </c>
      <c r="I617" s="242"/>
      <c r="J617" s="239"/>
      <c r="K617" s="239"/>
      <c r="L617" s="243"/>
      <c r="M617" s="244"/>
      <c r="N617" s="245"/>
      <c r="O617" s="245"/>
      <c r="P617" s="245"/>
      <c r="Q617" s="245"/>
      <c r="R617" s="245"/>
      <c r="S617" s="245"/>
      <c r="T617" s="246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47" t="s">
        <v>153</v>
      </c>
      <c r="AU617" s="247" t="s">
        <v>82</v>
      </c>
      <c r="AV617" s="14" t="s">
        <v>80</v>
      </c>
      <c r="AW617" s="14" t="s">
        <v>33</v>
      </c>
      <c r="AX617" s="14" t="s">
        <v>72</v>
      </c>
      <c r="AY617" s="247" t="s">
        <v>141</v>
      </c>
    </row>
    <row r="618" s="13" customFormat="1">
      <c r="A618" s="13"/>
      <c r="B618" s="226"/>
      <c r="C618" s="227"/>
      <c r="D618" s="228" t="s">
        <v>153</v>
      </c>
      <c r="E618" s="229" t="s">
        <v>19</v>
      </c>
      <c r="F618" s="230" t="s">
        <v>1054</v>
      </c>
      <c r="G618" s="227"/>
      <c r="H618" s="231">
        <v>1.5</v>
      </c>
      <c r="I618" s="232"/>
      <c r="J618" s="227"/>
      <c r="K618" s="227"/>
      <c r="L618" s="233"/>
      <c r="M618" s="234"/>
      <c r="N618" s="235"/>
      <c r="O618" s="235"/>
      <c r="P618" s="235"/>
      <c r="Q618" s="235"/>
      <c r="R618" s="235"/>
      <c r="S618" s="235"/>
      <c r="T618" s="23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7" t="s">
        <v>153</v>
      </c>
      <c r="AU618" s="237" t="s">
        <v>82</v>
      </c>
      <c r="AV618" s="13" t="s">
        <v>82</v>
      </c>
      <c r="AW618" s="13" t="s">
        <v>33</v>
      </c>
      <c r="AX618" s="13" t="s">
        <v>72</v>
      </c>
      <c r="AY618" s="237" t="s">
        <v>141</v>
      </c>
    </row>
    <row r="619" s="15" customFormat="1">
      <c r="A619" s="15"/>
      <c r="B619" s="248"/>
      <c r="C619" s="249"/>
      <c r="D619" s="228" t="s">
        <v>153</v>
      </c>
      <c r="E619" s="250" t="s">
        <v>19</v>
      </c>
      <c r="F619" s="251" t="s">
        <v>177</v>
      </c>
      <c r="G619" s="249"/>
      <c r="H619" s="252">
        <v>157.22999999999999</v>
      </c>
      <c r="I619" s="253"/>
      <c r="J619" s="249"/>
      <c r="K619" s="249"/>
      <c r="L619" s="254"/>
      <c r="M619" s="255"/>
      <c r="N619" s="256"/>
      <c r="O619" s="256"/>
      <c r="P619" s="256"/>
      <c r="Q619" s="256"/>
      <c r="R619" s="256"/>
      <c r="S619" s="256"/>
      <c r="T619" s="257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8" t="s">
        <v>153</v>
      </c>
      <c r="AU619" s="258" t="s">
        <v>82</v>
      </c>
      <c r="AV619" s="15" t="s">
        <v>149</v>
      </c>
      <c r="AW619" s="15" t="s">
        <v>33</v>
      </c>
      <c r="AX619" s="15" t="s">
        <v>80</v>
      </c>
      <c r="AY619" s="258" t="s">
        <v>141</v>
      </c>
    </row>
    <row r="620" s="2" customFormat="1" ht="24.15" customHeight="1">
      <c r="A620" s="41"/>
      <c r="B620" s="42"/>
      <c r="C620" s="270" t="s">
        <v>1055</v>
      </c>
      <c r="D620" s="270" t="s">
        <v>245</v>
      </c>
      <c r="E620" s="271" t="s">
        <v>1056</v>
      </c>
      <c r="F620" s="272" t="s">
        <v>1057</v>
      </c>
      <c r="G620" s="273" t="s">
        <v>196</v>
      </c>
      <c r="H620" s="274">
        <v>171.27600000000001</v>
      </c>
      <c r="I620" s="275"/>
      <c r="J620" s="276">
        <f>ROUND(I620*H620,2)</f>
        <v>0</v>
      </c>
      <c r="K620" s="272" t="s">
        <v>148</v>
      </c>
      <c r="L620" s="277"/>
      <c r="M620" s="278" t="s">
        <v>19</v>
      </c>
      <c r="N620" s="279" t="s">
        <v>43</v>
      </c>
      <c r="O620" s="87"/>
      <c r="P620" s="217">
        <f>O620*H620</f>
        <v>0</v>
      </c>
      <c r="Q620" s="217">
        <v>0.0060000000000000001</v>
      </c>
      <c r="R620" s="217">
        <f>Q620*H620</f>
        <v>1.0276560000000001</v>
      </c>
      <c r="S620" s="217">
        <v>0</v>
      </c>
      <c r="T620" s="218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19" t="s">
        <v>355</v>
      </c>
      <c r="AT620" s="219" t="s">
        <v>245</v>
      </c>
      <c r="AU620" s="219" t="s">
        <v>82</v>
      </c>
      <c r="AY620" s="20" t="s">
        <v>141</v>
      </c>
      <c r="BE620" s="220">
        <f>IF(N620="základní",J620,0)</f>
        <v>0</v>
      </c>
      <c r="BF620" s="220">
        <f>IF(N620="snížená",J620,0)</f>
        <v>0</v>
      </c>
      <c r="BG620" s="220">
        <f>IF(N620="zákl. přenesená",J620,0)</f>
        <v>0</v>
      </c>
      <c r="BH620" s="220">
        <f>IF(N620="sníž. přenesená",J620,0)</f>
        <v>0</v>
      </c>
      <c r="BI620" s="220">
        <f>IF(N620="nulová",J620,0)</f>
        <v>0</v>
      </c>
      <c r="BJ620" s="20" t="s">
        <v>80</v>
      </c>
      <c r="BK620" s="220">
        <f>ROUND(I620*H620,2)</f>
        <v>0</v>
      </c>
      <c r="BL620" s="20" t="s">
        <v>257</v>
      </c>
      <c r="BM620" s="219" t="s">
        <v>1058</v>
      </c>
    </row>
    <row r="621" s="13" customFormat="1">
      <c r="A621" s="13"/>
      <c r="B621" s="226"/>
      <c r="C621" s="227"/>
      <c r="D621" s="228" t="s">
        <v>153</v>
      </c>
      <c r="E621" s="227"/>
      <c r="F621" s="230" t="s">
        <v>1059</v>
      </c>
      <c r="G621" s="227"/>
      <c r="H621" s="231">
        <v>171.27600000000001</v>
      </c>
      <c r="I621" s="232"/>
      <c r="J621" s="227"/>
      <c r="K621" s="227"/>
      <c r="L621" s="233"/>
      <c r="M621" s="234"/>
      <c r="N621" s="235"/>
      <c r="O621" s="235"/>
      <c r="P621" s="235"/>
      <c r="Q621" s="235"/>
      <c r="R621" s="235"/>
      <c r="S621" s="235"/>
      <c r="T621" s="236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7" t="s">
        <v>153</v>
      </c>
      <c r="AU621" s="237" t="s">
        <v>82</v>
      </c>
      <c r="AV621" s="13" t="s">
        <v>82</v>
      </c>
      <c r="AW621" s="13" t="s">
        <v>4</v>
      </c>
      <c r="AX621" s="13" t="s">
        <v>80</v>
      </c>
      <c r="AY621" s="237" t="s">
        <v>141</v>
      </c>
    </row>
    <row r="622" s="2" customFormat="1" ht="24.15" customHeight="1">
      <c r="A622" s="41"/>
      <c r="B622" s="42"/>
      <c r="C622" s="270" t="s">
        <v>1060</v>
      </c>
      <c r="D622" s="270" t="s">
        <v>245</v>
      </c>
      <c r="E622" s="271" t="s">
        <v>1061</v>
      </c>
      <c r="F622" s="272" t="s">
        <v>1062</v>
      </c>
      <c r="G622" s="273" t="s">
        <v>196</v>
      </c>
      <c r="H622" s="274">
        <v>1.6499999999999999</v>
      </c>
      <c r="I622" s="275"/>
      <c r="J622" s="276">
        <f>ROUND(I622*H622,2)</f>
        <v>0</v>
      </c>
      <c r="K622" s="272" t="s">
        <v>148</v>
      </c>
      <c r="L622" s="277"/>
      <c r="M622" s="278" t="s">
        <v>19</v>
      </c>
      <c r="N622" s="279" t="s">
        <v>43</v>
      </c>
      <c r="O622" s="87"/>
      <c r="P622" s="217">
        <f>O622*H622</f>
        <v>0</v>
      </c>
      <c r="Q622" s="217">
        <v>0.0070000000000000001</v>
      </c>
      <c r="R622" s="217">
        <f>Q622*H622</f>
        <v>0.01155</v>
      </c>
      <c r="S622" s="217">
        <v>0</v>
      </c>
      <c r="T622" s="218">
        <f>S622*H622</f>
        <v>0</v>
      </c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R622" s="219" t="s">
        <v>355</v>
      </c>
      <c r="AT622" s="219" t="s">
        <v>245</v>
      </c>
      <c r="AU622" s="219" t="s">
        <v>82</v>
      </c>
      <c r="AY622" s="20" t="s">
        <v>141</v>
      </c>
      <c r="BE622" s="220">
        <f>IF(N622="základní",J622,0)</f>
        <v>0</v>
      </c>
      <c r="BF622" s="220">
        <f>IF(N622="snížená",J622,0)</f>
        <v>0</v>
      </c>
      <c r="BG622" s="220">
        <f>IF(N622="zákl. přenesená",J622,0)</f>
        <v>0</v>
      </c>
      <c r="BH622" s="220">
        <f>IF(N622="sníž. přenesená",J622,0)</f>
        <v>0</v>
      </c>
      <c r="BI622" s="220">
        <f>IF(N622="nulová",J622,0)</f>
        <v>0</v>
      </c>
      <c r="BJ622" s="20" t="s">
        <v>80</v>
      </c>
      <c r="BK622" s="220">
        <f>ROUND(I622*H622,2)</f>
        <v>0</v>
      </c>
      <c r="BL622" s="20" t="s">
        <v>257</v>
      </c>
      <c r="BM622" s="219" t="s">
        <v>1063</v>
      </c>
    </row>
    <row r="623" s="13" customFormat="1">
      <c r="A623" s="13"/>
      <c r="B623" s="226"/>
      <c r="C623" s="227"/>
      <c r="D623" s="228" t="s">
        <v>153</v>
      </c>
      <c r="E623" s="229" t="s">
        <v>19</v>
      </c>
      <c r="F623" s="230" t="s">
        <v>1064</v>
      </c>
      <c r="G623" s="227"/>
      <c r="H623" s="231">
        <v>1.5</v>
      </c>
      <c r="I623" s="232"/>
      <c r="J623" s="227"/>
      <c r="K623" s="227"/>
      <c r="L623" s="233"/>
      <c r="M623" s="234"/>
      <c r="N623" s="235"/>
      <c r="O623" s="235"/>
      <c r="P623" s="235"/>
      <c r="Q623" s="235"/>
      <c r="R623" s="235"/>
      <c r="S623" s="235"/>
      <c r="T623" s="236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7" t="s">
        <v>153</v>
      </c>
      <c r="AU623" s="237" t="s">
        <v>82</v>
      </c>
      <c r="AV623" s="13" t="s">
        <v>82</v>
      </c>
      <c r="AW623" s="13" t="s">
        <v>33</v>
      </c>
      <c r="AX623" s="13" t="s">
        <v>80</v>
      </c>
      <c r="AY623" s="237" t="s">
        <v>141</v>
      </c>
    </row>
    <row r="624" s="13" customFormat="1">
      <c r="A624" s="13"/>
      <c r="B624" s="226"/>
      <c r="C624" s="227"/>
      <c r="D624" s="228" t="s">
        <v>153</v>
      </c>
      <c r="E624" s="227"/>
      <c r="F624" s="230" t="s">
        <v>1065</v>
      </c>
      <c r="G624" s="227"/>
      <c r="H624" s="231">
        <v>1.6499999999999999</v>
      </c>
      <c r="I624" s="232"/>
      <c r="J624" s="227"/>
      <c r="K624" s="227"/>
      <c r="L624" s="233"/>
      <c r="M624" s="234"/>
      <c r="N624" s="235"/>
      <c r="O624" s="235"/>
      <c r="P624" s="235"/>
      <c r="Q624" s="235"/>
      <c r="R624" s="235"/>
      <c r="S624" s="235"/>
      <c r="T624" s="236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7" t="s">
        <v>153</v>
      </c>
      <c r="AU624" s="237" t="s">
        <v>82</v>
      </c>
      <c r="AV624" s="13" t="s">
        <v>82</v>
      </c>
      <c r="AW624" s="13" t="s">
        <v>4</v>
      </c>
      <c r="AX624" s="13" t="s">
        <v>80</v>
      </c>
      <c r="AY624" s="237" t="s">
        <v>141</v>
      </c>
    </row>
    <row r="625" s="2" customFormat="1" ht="24.15" customHeight="1">
      <c r="A625" s="41"/>
      <c r="B625" s="42"/>
      <c r="C625" s="270" t="s">
        <v>1066</v>
      </c>
      <c r="D625" s="270" t="s">
        <v>245</v>
      </c>
      <c r="E625" s="271" t="s">
        <v>1067</v>
      </c>
      <c r="F625" s="272" t="s">
        <v>1068</v>
      </c>
      <c r="G625" s="273" t="s">
        <v>735</v>
      </c>
      <c r="H625" s="274">
        <v>194</v>
      </c>
      <c r="I625" s="275"/>
      <c r="J625" s="276">
        <f>ROUND(I625*H625,2)</f>
        <v>0</v>
      </c>
      <c r="K625" s="272" t="s">
        <v>148</v>
      </c>
      <c r="L625" s="277"/>
      <c r="M625" s="278" t="s">
        <v>19</v>
      </c>
      <c r="N625" s="279" t="s">
        <v>43</v>
      </c>
      <c r="O625" s="87"/>
      <c r="P625" s="217">
        <f>O625*H625</f>
        <v>0</v>
      </c>
      <c r="Q625" s="217">
        <v>6.0000000000000002E-05</v>
      </c>
      <c r="R625" s="217">
        <f>Q625*H625</f>
        <v>0.011640000000000001</v>
      </c>
      <c r="S625" s="217">
        <v>0</v>
      </c>
      <c r="T625" s="218">
        <f>S625*H625</f>
        <v>0</v>
      </c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R625" s="219" t="s">
        <v>355</v>
      </c>
      <c r="AT625" s="219" t="s">
        <v>245</v>
      </c>
      <c r="AU625" s="219" t="s">
        <v>82</v>
      </c>
      <c r="AY625" s="20" t="s">
        <v>141</v>
      </c>
      <c r="BE625" s="220">
        <f>IF(N625="základní",J625,0)</f>
        <v>0</v>
      </c>
      <c r="BF625" s="220">
        <f>IF(N625="snížená",J625,0)</f>
        <v>0</v>
      </c>
      <c r="BG625" s="220">
        <f>IF(N625="zákl. přenesená",J625,0)</f>
        <v>0</v>
      </c>
      <c r="BH625" s="220">
        <f>IF(N625="sníž. přenesená",J625,0)</f>
        <v>0</v>
      </c>
      <c r="BI625" s="220">
        <f>IF(N625="nulová",J625,0)</f>
        <v>0</v>
      </c>
      <c r="BJ625" s="20" t="s">
        <v>80</v>
      </c>
      <c r="BK625" s="220">
        <f>ROUND(I625*H625,2)</f>
        <v>0</v>
      </c>
      <c r="BL625" s="20" t="s">
        <v>257</v>
      </c>
      <c r="BM625" s="219" t="s">
        <v>1069</v>
      </c>
    </row>
    <row r="626" s="2" customFormat="1" ht="24.15" customHeight="1">
      <c r="A626" s="41"/>
      <c r="B626" s="42"/>
      <c r="C626" s="208" t="s">
        <v>1070</v>
      </c>
      <c r="D626" s="208" t="s">
        <v>144</v>
      </c>
      <c r="E626" s="209" t="s">
        <v>1071</v>
      </c>
      <c r="F626" s="210" t="s">
        <v>1072</v>
      </c>
      <c r="G626" s="211" t="s">
        <v>735</v>
      </c>
      <c r="H626" s="212">
        <v>2</v>
      </c>
      <c r="I626" s="213"/>
      <c r="J626" s="214">
        <f>ROUND(I626*H626,2)</f>
        <v>0</v>
      </c>
      <c r="K626" s="210" t="s">
        <v>148</v>
      </c>
      <c r="L626" s="47"/>
      <c r="M626" s="215" t="s">
        <v>19</v>
      </c>
      <c r="N626" s="216" t="s">
        <v>43</v>
      </c>
      <c r="O626" s="87"/>
      <c r="P626" s="217">
        <f>O626*H626</f>
        <v>0</v>
      </c>
      <c r="Q626" s="217">
        <v>0</v>
      </c>
      <c r="R626" s="217">
        <f>Q626*H626</f>
        <v>0</v>
      </c>
      <c r="S626" s="217">
        <v>0</v>
      </c>
      <c r="T626" s="218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19" t="s">
        <v>257</v>
      </c>
      <c r="AT626" s="219" t="s">
        <v>144</v>
      </c>
      <c r="AU626" s="219" t="s">
        <v>82</v>
      </c>
      <c r="AY626" s="20" t="s">
        <v>141</v>
      </c>
      <c r="BE626" s="220">
        <f>IF(N626="základní",J626,0)</f>
        <v>0</v>
      </c>
      <c r="BF626" s="220">
        <f>IF(N626="snížená",J626,0)</f>
        <v>0</v>
      </c>
      <c r="BG626" s="220">
        <f>IF(N626="zákl. přenesená",J626,0)</f>
        <v>0</v>
      </c>
      <c r="BH626" s="220">
        <f>IF(N626="sníž. přenesená",J626,0)</f>
        <v>0</v>
      </c>
      <c r="BI626" s="220">
        <f>IF(N626="nulová",J626,0)</f>
        <v>0</v>
      </c>
      <c r="BJ626" s="20" t="s">
        <v>80</v>
      </c>
      <c r="BK626" s="220">
        <f>ROUND(I626*H626,2)</f>
        <v>0</v>
      </c>
      <c r="BL626" s="20" t="s">
        <v>257</v>
      </c>
      <c r="BM626" s="219" t="s">
        <v>1073</v>
      </c>
    </row>
    <row r="627" s="2" customFormat="1">
      <c r="A627" s="41"/>
      <c r="B627" s="42"/>
      <c r="C627" s="43"/>
      <c r="D627" s="221" t="s">
        <v>151</v>
      </c>
      <c r="E627" s="43"/>
      <c r="F627" s="222" t="s">
        <v>1074</v>
      </c>
      <c r="G627" s="43"/>
      <c r="H627" s="43"/>
      <c r="I627" s="223"/>
      <c r="J627" s="43"/>
      <c r="K627" s="43"/>
      <c r="L627" s="47"/>
      <c r="M627" s="224"/>
      <c r="N627" s="225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151</v>
      </c>
      <c r="AU627" s="20" t="s">
        <v>82</v>
      </c>
    </row>
    <row r="628" s="2" customFormat="1" ht="24.15" customHeight="1">
      <c r="A628" s="41"/>
      <c r="B628" s="42"/>
      <c r="C628" s="270" t="s">
        <v>1075</v>
      </c>
      <c r="D628" s="270" t="s">
        <v>245</v>
      </c>
      <c r="E628" s="271" t="s">
        <v>1076</v>
      </c>
      <c r="F628" s="272" t="s">
        <v>1077</v>
      </c>
      <c r="G628" s="273" t="s">
        <v>735</v>
      </c>
      <c r="H628" s="274">
        <v>2</v>
      </c>
      <c r="I628" s="275"/>
      <c r="J628" s="276">
        <f>ROUND(I628*H628,2)</f>
        <v>0</v>
      </c>
      <c r="K628" s="272" t="s">
        <v>148</v>
      </c>
      <c r="L628" s="277"/>
      <c r="M628" s="278" t="s">
        <v>19</v>
      </c>
      <c r="N628" s="279" t="s">
        <v>43</v>
      </c>
      <c r="O628" s="87"/>
      <c r="P628" s="217">
        <f>O628*H628</f>
        <v>0</v>
      </c>
      <c r="Q628" s="217">
        <v>0.0020799999999999998</v>
      </c>
      <c r="R628" s="217">
        <f>Q628*H628</f>
        <v>0.0041599999999999996</v>
      </c>
      <c r="S628" s="217">
        <v>0</v>
      </c>
      <c r="T628" s="218">
        <f>S628*H628</f>
        <v>0</v>
      </c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R628" s="219" t="s">
        <v>355</v>
      </c>
      <c r="AT628" s="219" t="s">
        <v>245</v>
      </c>
      <c r="AU628" s="219" t="s">
        <v>82</v>
      </c>
      <c r="AY628" s="20" t="s">
        <v>141</v>
      </c>
      <c r="BE628" s="220">
        <f>IF(N628="základní",J628,0)</f>
        <v>0</v>
      </c>
      <c r="BF628" s="220">
        <f>IF(N628="snížená",J628,0)</f>
        <v>0</v>
      </c>
      <c r="BG628" s="220">
        <f>IF(N628="zákl. přenesená",J628,0)</f>
        <v>0</v>
      </c>
      <c r="BH628" s="220">
        <f>IF(N628="sníž. přenesená",J628,0)</f>
        <v>0</v>
      </c>
      <c r="BI628" s="220">
        <f>IF(N628="nulová",J628,0)</f>
        <v>0</v>
      </c>
      <c r="BJ628" s="20" t="s">
        <v>80</v>
      </c>
      <c r="BK628" s="220">
        <f>ROUND(I628*H628,2)</f>
        <v>0</v>
      </c>
      <c r="BL628" s="20" t="s">
        <v>257</v>
      </c>
      <c r="BM628" s="219" t="s">
        <v>1078</v>
      </c>
    </row>
    <row r="629" s="2" customFormat="1" ht="24.15" customHeight="1">
      <c r="A629" s="41"/>
      <c r="B629" s="42"/>
      <c r="C629" s="208" t="s">
        <v>1079</v>
      </c>
      <c r="D629" s="208" t="s">
        <v>144</v>
      </c>
      <c r="E629" s="209" t="s">
        <v>1080</v>
      </c>
      <c r="F629" s="210" t="s">
        <v>1081</v>
      </c>
      <c r="G629" s="211" t="s">
        <v>735</v>
      </c>
      <c r="H629" s="212">
        <v>1</v>
      </c>
      <c r="I629" s="213"/>
      <c r="J629" s="214">
        <f>ROUND(I629*H629,2)</f>
        <v>0</v>
      </c>
      <c r="K629" s="210" t="s">
        <v>148</v>
      </c>
      <c r="L629" s="47"/>
      <c r="M629" s="215" t="s">
        <v>19</v>
      </c>
      <c r="N629" s="216" t="s">
        <v>43</v>
      </c>
      <c r="O629" s="87"/>
      <c r="P629" s="217">
        <f>O629*H629</f>
        <v>0</v>
      </c>
      <c r="Q629" s="217">
        <v>0</v>
      </c>
      <c r="R629" s="217">
        <f>Q629*H629</f>
        <v>0</v>
      </c>
      <c r="S629" s="217">
        <v>0</v>
      </c>
      <c r="T629" s="218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19" t="s">
        <v>257</v>
      </c>
      <c r="AT629" s="219" t="s">
        <v>144</v>
      </c>
      <c r="AU629" s="219" t="s">
        <v>82</v>
      </c>
      <c r="AY629" s="20" t="s">
        <v>141</v>
      </c>
      <c r="BE629" s="220">
        <f>IF(N629="základní",J629,0)</f>
        <v>0</v>
      </c>
      <c r="BF629" s="220">
        <f>IF(N629="snížená",J629,0)</f>
        <v>0</v>
      </c>
      <c r="BG629" s="220">
        <f>IF(N629="zákl. přenesená",J629,0)</f>
        <v>0</v>
      </c>
      <c r="BH629" s="220">
        <f>IF(N629="sníž. přenesená",J629,0)</f>
        <v>0</v>
      </c>
      <c r="BI629" s="220">
        <f>IF(N629="nulová",J629,0)</f>
        <v>0</v>
      </c>
      <c r="BJ629" s="20" t="s">
        <v>80</v>
      </c>
      <c r="BK629" s="220">
        <f>ROUND(I629*H629,2)</f>
        <v>0</v>
      </c>
      <c r="BL629" s="20" t="s">
        <v>257</v>
      </c>
      <c r="BM629" s="219" t="s">
        <v>1082</v>
      </c>
    </row>
    <row r="630" s="2" customFormat="1">
      <c r="A630" s="41"/>
      <c r="B630" s="42"/>
      <c r="C630" s="43"/>
      <c r="D630" s="221" t="s">
        <v>151</v>
      </c>
      <c r="E630" s="43"/>
      <c r="F630" s="222" t="s">
        <v>1083</v>
      </c>
      <c r="G630" s="43"/>
      <c r="H630" s="43"/>
      <c r="I630" s="223"/>
      <c r="J630" s="43"/>
      <c r="K630" s="43"/>
      <c r="L630" s="47"/>
      <c r="M630" s="224"/>
      <c r="N630" s="225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151</v>
      </c>
      <c r="AU630" s="20" t="s">
        <v>82</v>
      </c>
    </row>
    <row r="631" s="2" customFormat="1" ht="24.15" customHeight="1">
      <c r="A631" s="41"/>
      <c r="B631" s="42"/>
      <c r="C631" s="270" t="s">
        <v>1084</v>
      </c>
      <c r="D631" s="270" t="s">
        <v>245</v>
      </c>
      <c r="E631" s="271" t="s">
        <v>1085</v>
      </c>
      <c r="F631" s="272" t="s">
        <v>1086</v>
      </c>
      <c r="G631" s="273" t="s">
        <v>735</v>
      </c>
      <c r="H631" s="274">
        <v>1</v>
      </c>
      <c r="I631" s="275"/>
      <c r="J631" s="276">
        <f>ROUND(I631*H631,2)</f>
        <v>0</v>
      </c>
      <c r="K631" s="272" t="s">
        <v>148</v>
      </c>
      <c r="L631" s="277"/>
      <c r="M631" s="278" t="s">
        <v>19</v>
      </c>
      <c r="N631" s="279" t="s">
        <v>43</v>
      </c>
      <c r="O631" s="87"/>
      <c r="P631" s="217">
        <f>O631*H631</f>
        <v>0</v>
      </c>
      <c r="Q631" s="217">
        <v>0.0033500000000000001</v>
      </c>
      <c r="R631" s="217">
        <f>Q631*H631</f>
        <v>0.0033500000000000001</v>
      </c>
      <c r="S631" s="217">
        <v>0</v>
      </c>
      <c r="T631" s="218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9" t="s">
        <v>355</v>
      </c>
      <c r="AT631" s="219" t="s">
        <v>245</v>
      </c>
      <c r="AU631" s="219" t="s">
        <v>82</v>
      </c>
      <c r="AY631" s="20" t="s">
        <v>141</v>
      </c>
      <c r="BE631" s="220">
        <f>IF(N631="základní",J631,0)</f>
        <v>0</v>
      </c>
      <c r="BF631" s="220">
        <f>IF(N631="snížená",J631,0)</f>
        <v>0</v>
      </c>
      <c r="BG631" s="220">
        <f>IF(N631="zákl. přenesená",J631,0)</f>
        <v>0</v>
      </c>
      <c r="BH631" s="220">
        <f>IF(N631="sníž. přenesená",J631,0)</f>
        <v>0</v>
      </c>
      <c r="BI631" s="220">
        <f>IF(N631="nulová",J631,0)</f>
        <v>0</v>
      </c>
      <c r="BJ631" s="20" t="s">
        <v>80</v>
      </c>
      <c r="BK631" s="220">
        <f>ROUND(I631*H631,2)</f>
        <v>0</v>
      </c>
      <c r="BL631" s="20" t="s">
        <v>257</v>
      </c>
      <c r="BM631" s="219" t="s">
        <v>1087</v>
      </c>
    </row>
    <row r="632" s="2" customFormat="1" ht="49.05" customHeight="1">
      <c r="A632" s="41"/>
      <c r="B632" s="42"/>
      <c r="C632" s="208" t="s">
        <v>1088</v>
      </c>
      <c r="D632" s="208" t="s">
        <v>144</v>
      </c>
      <c r="E632" s="209" t="s">
        <v>1089</v>
      </c>
      <c r="F632" s="210" t="s">
        <v>1090</v>
      </c>
      <c r="G632" s="211" t="s">
        <v>619</v>
      </c>
      <c r="H632" s="212">
        <v>4.8029999999999999</v>
      </c>
      <c r="I632" s="213"/>
      <c r="J632" s="214">
        <f>ROUND(I632*H632,2)</f>
        <v>0</v>
      </c>
      <c r="K632" s="210" t="s">
        <v>148</v>
      </c>
      <c r="L632" s="47"/>
      <c r="M632" s="215" t="s">
        <v>19</v>
      </c>
      <c r="N632" s="216" t="s">
        <v>43</v>
      </c>
      <c r="O632" s="87"/>
      <c r="P632" s="217">
        <f>O632*H632</f>
        <v>0</v>
      </c>
      <c r="Q632" s="217">
        <v>0</v>
      </c>
      <c r="R632" s="217">
        <f>Q632*H632</f>
        <v>0</v>
      </c>
      <c r="S632" s="217">
        <v>0</v>
      </c>
      <c r="T632" s="218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19" t="s">
        <v>257</v>
      </c>
      <c r="AT632" s="219" t="s">
        <v>144</v>
      </c>
      <c r="AU632" s="219" t="s">
        <v>82</v>
      </c>
      <c r="AY632" s="20" t="s">
        <v>141</v>
      </c>
      <c r="BE632" s="220">
        <f>IF(N632="základní",J632,0)</f>
        <v>0</v>
      </c>
      <c r="BF632" s="220">
        <f>IF(N632="snížená",J632,0)</f>
        <v>0</v>
      </c>
      <c r="BG632" s="220">
        <f>IF(N632="zákl. přenesená",J632,0)</f>
        <v>0</v>
      </c>
      <c r="BH632" s="220">
        <f>IF(N632="sníž. přenesená",J632,0)</f>
        <v>0</v>
      </c>
      <c r="BI632" s="220">
        <f>IF(N632="nulová",J632,0)</f>
        <v>0</v>
      </c>
      <c r="BJ632" s="20" t="s">
        <v>80</v>
      </c>
      <c r="BK632" s="220">
        <f>ROUND(I632*H632,2)</f>
        <v>0</v>
      </c>
      <c r="BL632" s="20" t="s">
        <v>257</v>
      </c>
      <c r="BM632" s="219" t="s">
        <v>1091</v>
      </c>
    </row>
    <row r="633" s="2" customFormat="1">
      <c r="A633" s="41"/>
      <c r="B633" s="42"/>
      <c r="C633" s="43"/>
      <c r="D633" s="221" t="s">
        <v>151</v>
      </c>
      <c r="E633" s="43"/>
      <c r="F633" s="222" t="s">
        <v>1092</v>
      </c>
      <c r="G633" s="43"/>
      <c r="H633" s="43"/>
      <c r="I633" s="223"/>
      <c r="J633" s="43"/>
      <c r="K633" s="43"/>
      <c r="L633" s="47"/>
      <c r="M633" s="224"/>
      <c r="N633" s="225"/>
      <c r="O633" s="87"/>
      <c r="P633" s="87"/>
      <c r="Q633" s="87"/>
      <c r="R633" s="87"/>
      <c r="S633" s="87"/>
      <c r="T633" s="88"/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T633" s="20" t="s">
        <v>151</v>
      </c>
      <c r="AU633" s="20" t="s">
        <v>82</v>
      </c>
    </row>
    <row r="634" s="12" customFormat="1" ht="22.8" customHeight="1">
      <c r="A634" s="12"/>
      <c r="B634" s="192"/>
      <c r="C634" s="193"/>
      <c r="D634" s="194" t="s">
        <v>71</v>
      </c>
      <c r="E634" s="206" t="s">
        <v>1093</v>
      </c>
      <c r="F634" s="206" t="s">
        <v>1094</v>
      </c>
      <c r="G634" s="193"/>
      <c r="H634" s="193"/>
      <c r="I634" s="196"/>
      <c r="J634" s="207">
        <f>BK634</f>
        <v>0</v>
      </c>
      <c r="K634" s="193"/>
      <c r="L634" s="198"/>
      <c r="M634" s="199"/>
      <c r="N634" s="200"/>
      <c r="O634" s="200"/>
      <c r="P634" s="201">
        <f>SUM(P635:P641)</f>
        <v>0</v>
      </c>
      <c r="Q634" s="200"/>
      <c r="R634" s="201">
        <f>SUM(R635:R641)</f>
        <v>0.9900000000000001</v>
      </c>
      <c r="S634" s="200"/>
      <c r="T634" s="202">
        <f>SUM(T635:T641)</f>
        <v>0.94000000000000006</v>
      </c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R634" s="203" t="s">
        <v>82</v>
      </c>
      <c r="AT634" s="204" t="s">
        <v>71</v>
      </c>
      <c r="AU634" s="204" t="s">
        <v>80</v>
      </c>
      <c r="AY634" s="203" t="s">
        <v>141</v>
      </c>
      <c r="BK634" s="205">
        <f>SUM(BK635:BK641)</f>
        <v>0</v>
      </c>
    </row>
    <row r="635" s="2" customFormat="1" ht="33" customHeight="1">
      <c r="A635" s="41"/>
      <c r="B635" s="42"/>
      <c r="C635" s="208" t="s">
        <v>1095</v>
      </c>
      <c r="D635" s="208" t="s">
        <v>144</v>
      </c>
      <c r="E635" s="209" t="s">
        <v>1096</v>
      </c>
      <c r="F635" s="210" t="s">
        <v>1097</v>
      </c>
      <c r="G635" s="211" t="s">
        <v>147</v>
      </c>
      <c r="H635" s="212">
        <v>200</v>
      </c>
      <c r="I635" s="213"/>
      <c r="J635" s="214">
        <f>ROUND(I635*H635,2)</f>
        <v>0</v>
      </c>
      <c r="K635" s="210" t="s">
        <v>148</v>
      </c>
      <c r="L635" s="47"/>
      <c r="M635" s="215" t="s">
        <v>19</v>
      </c>
      <c r="N635" s="216" t="s">
        <v>43</v>
      </c>
      <c r="O635" s="87"/>
      <c r="P635" s="217">
        <f>O635*H635</f>
        <v>0</v>
      </c>
      <c r="Q635" s="217">
        <v>0.0047000000000000002</v>
      </c>
      <c r="R635" s="217">
        <f>Q635*H635</f>
        <v>0.94000000000000006</v>
      </c>
      <c r="S635" s="217">
        <v>0.0047000000000000002</v>
      </c>
      <c r="T635" s="218">
        <f>S635*H635</f>
        <v>0.94000000000000006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19" t="s">
        <v>257</v>
      </c>
      <c r="AT635" s="219" t="s">
        <v>144</v>
      </c>
      <c r="AU635" s="219" t="s">
        <v>82</v>
      </c>
      <c r="AY635" s="20" t="s">
        <v>141</v>
      </c>
      <c r="BE635" s="220">
        <f>IF(N635="základní",J635,0)</f>
        <v>0</v>
      </c>
      <c r="BF635" s="220">
        <f>IF(N635="snížená",J635,0)</f>
        <v>0</v>
      </c>
      <c r="BG635" s="220">
        <f>IF(N635="zákl. přenesená",J635,0)</f>
        <v>0</v>
      </c>
      <c r="BH635" s="220">
        <f>IF(N635="sníž. přenesená",J635,0)</f>
        <v>0</v>
      </c>
      <c r="BI635" s="220">
        <f>IF(N635="nulová",J635,0)</f>
        <v>0</v>
      </c>
      <c r="BJ635" s="20" t="s">
        <v>80</v>
      </c>
      <c r="BK635" s="220">
        <f>ROUND(I635*H635,2)</f>
        <v>0</v>
      </c>
      <c r="BL635" s="20" t="s">
        <v>257</v>
      </c>
      <c r="BM635" s="219" t="s">
        <v>1098</v>
      </c>
    </row>
    <row r="636" s="2" customFormat="1">
      <c r="A636" s="41"/>
      <c r="B636" s="42"/>
      <c r="C636" s="43"/>
      <c r="D636" s="221" t="s">
        <v>151</v>
      </c>
      <c r="E636" s="43"/>
      <c r="F636" s="222" t="s">
        <v>1099</v>
      </c>
      <c r="G636" s="43"/>
      <c r="H636" s="43"/>
      <c r="I636" s="223"/>
      <c r="J636" s="43"/>
      <c r="K636" s="43"/>
      <c r="L636" s="47"/>
      <c r="M636" s="224"/>
      <c r="N636" s="225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151</v>
      </c>
      <c r="AU636" s="20" t="s">
        <v>82</v>
      </c>
    </row>
    <row r="637" s="2" customFormat="1" ht="24.15" customHeight="1">
      <c r="A637" s="41"/>
      <c r="B637" s="42"/>
      <c r="C637" s="208" t="s">
        <v>1100</v>
      </c>
      <c r="D637" s="208" t="s">
        <v>144</v>
      </c>
      <c r="E637" s="209" t="s">
        <v>1101</v>
      </c>
      <c r="F637" s="210" t="s">
        <v>1102</v>
      </c>
      <c r="G637" s="211" t="s">
        <v>147</v>
      </c>
      <c r="H637" s="212">
        <v>200</v>
      </c>
      <c r="I637" s="213"/>
      <c r="J637" s="214">
        <f>ROUND(I637*H637,2)</f>
        <v>0</v>
      </c>
      <c r="K637" s="210" t="s">
        <v>148</v>
      </c>
      <c r="L637" s="47"/>
      <c r="M637" s="215" t="s">
        <v>19</v>
      </c>
      <c r="N637" s="216" t="s">
        <v>43</v>
      </c>
      <c r="O637" s="87"/>
      <c r="P637" s="217">
        <f>O637*H637</f>
        <v>0</v>
      </c>
      <c r="Q637" s="217">
        <v>0</v>
      </c>
      <c r="R637" s="217">
        <f>Q637*H637</f>
        <v>0</v>
      </c>
      <c r="S637" s="217">
        <v>0</v>
      </c>
      <c r="T637" s="218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19" t="s">
        <v>257</v>
      </c>
      <c r="AT637" s="219" t="s">
        <v>144</v>
      </c>
      <c r="AU637" s="219" t="s">
        <v>82</v>
      </c>
      <c r="AY637" s="20" t="s">
        <v>141</v>
      </c>
      <c r="BE637" s="220">
        <f>IF(N637="základní",J637,0)</f>
        <v>0</v>
      </c>
      <c r="BF637" s="220">
        <f>IF(N637="snížená",J637,0)</f>
        <v>0</v>
      </c>
      <c r="BG637" s="220">
        <f>IF(N637="zákl. přenesená",J637,0)</f>
        <v>0</v>
      </c>
      <c r="BH637" s="220">
        <f>IF(N637="sníž. přenesená",J637,0)</f>
        <v>0</v>
      </c>
      <c r="BI637" s="220">
        <f>IF(N637="nulová",J637,0)</f>
        <v>0</v>
      </c>
      <c r="BJ637" s="20" t="s">
        <v>80</v>
      </c>
      <c r="BK637" s="220">
        <f>ROUND(I637*H637,2)</f>
        <v>0</v>
      </c>
      <c r="BL637" s="20" t="s">
        <v>257</v>
      </c>
      <c r="BM637" s="219" t="s">
        <v>1103</v>
      </c>
    </row>
    <row r="638" s="2" customFormat="1">
      <c r="A638" s="41"/>
      <c r="B638" s="42"/>
      <c r="C638" s="43"/>
      <c r="D638" s="221" t="s">
        <v>151</v>
      </c>
      <c r="E638" s="43"/>
      <c r="F638" s="222" t="s">
        <v>1104</v>
      </c>
      <c r="G638" s="43"/>
      <c r="H638" s="43"/>
      <c r="I638" s="223"/>
      <c r="J638" s="43"/>
      <c r="K638" s="43"/>
      <c r="L638" s="47"/>
      <c r="M638" s="224"/>
      <c r="N638" s="225"/>
      <c r="O638" s="87"/>
      <c r="P638" s="87"/>
      <c r="Q638" s="87"/>
      <c r="R638" s="87"/>
      <c r="S638" s="87"/>
      <c r="T638" s="88"/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T638" s="20" t="s">
        <v>151</v>
      </c>
      <c r="AU638" s="20" t="s">
        <v>82</v>
      </c>
    </row>
    <row r="639" s="2" customFormat="1" ht="24.15" customHeight="1">
      <c r="A639" s="41"/>
      <c r="B639" s="42"/>
      <c r="C639" s="208" t="s">
        <v>1105</v>
      </c>
      <c r="D639" s="208" t="s">
        <v>144</v>
      </c>
      <c r="E639" s="209" t="s">
        <v>1106</v>
      </c>
      <c r="F639" s="210" t="s">
        <v>1107</v>
      </c>
      <c r="G639" s="211" t="s">
        <v>147</v>
      </c>
      <c r="H639" s="212">
        <v>200</v>
      </c>
      <c r="I639" s="213"/>
      <c r="J639" s="214">
        <f>ROUND(I639*H639,2)</f>
        <v>0</v>
      </c>
      <c r="K639" s="210" t="s">
        <v>148</v>
      </c>
      <c r="L639" s="47"/>
      <c r="M639" s="215" t="s">
        <v>19</v>
      </c>
      <c r="N639" s="216" t="s">
        <v>43</v>
      </c>
      <c r="O639" s="87"/>
      <c r="P639" s="217">
        <f>O639*H639</f>
        <v>0</v>
      </c>
      <c r="Q639" s="217">
        <v>0.00025000000000000001</v>
      </c>
      <c r="R639" s="217">
        <f>Q639*H639</f>
        <v>0.050000000000000003</v>
      </c>
      <c r="S639" s="217">
        <v>0</v>
      </c>
      <c r="T639" s="218">
        <f>S639*H639</f>
        <v>0</v>
      </c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R639" s="219" t="s">
        <v>257</v>
      </c>
      <c r="AT639" s="219" t="s">
        <v>144</v>
      </c>
      <c r="AU639" s="219" t="s">
        <v>82</v>
      </c>
      <c r="AY639" s="20" t="s">
        <v>141</v>
      </c>
      <c r="BE639" s="220">
        <f>IF(N639="základní",J639,0)</f>
        <v>0</v>
      </c>
      <c r="BF639" s="220">
        <f>IF(N639="snížená",J639,0)</f>
        <v>0</v>
      </c>
      <c r="BG639" s="220">
        <f>IF(N639="zákl. přenesená",J639,0)</f>
        <v>0</v>
      </c>
      <c r="BH639" s="220">
        <f>IF(N639="sníž. přenesená",J639,0)</f>
        <v>0</v>
      </c>
      <c r="BI639" s="220">
        <f>IF(N639="nulová",J639,0)</f>
        <v>0</v>
      </c>
      <c r="BJ639" s="20" t="s">
        <v>80</v>
      </c>
      <c r="BK639" s="220">
        <f>ROUND(I639*H639,2)</f>
        <v>0</v>
      </c>
      <c r="BL639" s="20" t="s">
        <v>257</v>
      </c>
      <c r="BM639" s="219" t="s">
        <v>1108</v>
      </c>
    </row>
    <row r="640" s="2" customFormat="1">
      <c r="A640" s="41"/>
      <c r="B640" s="42"/>
      <c r="C640" s="43"/>
      <c r="D640" s="221" t="s">
        <v>151</v>
      </c>
      <c r="E640" s="43"/>
      <c r="F640" s="222" t="s">
        <v>1109</v>
      </c>
      <c r="G640" s="43"/>
      <c r="H640" s="43"/>
      <c r="I640" s="223"/>
      <c r="J640" s="43"/>
      <c r="K640" s="43"/>
      <c r="L640" s="47"/>
      <c r="M640" s="224"/>
      <c r="N640" s="225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151</v>
      </c>
      <c r="AU640" s="20" t="s">
        <v>82</v>
      </c>
    </row>
    <row r="641" s="13" customFormat="1">
      <c r="A641" s="13"/>
      <c r="B641" s="226"/>
      <c r="C641" s="227"/>
      <c r="D641" s="228" t="s">
        <v>153</v>
      </c>
      <c r="E641" s="229" t="s">
        <v>19</v>
      </c>
      <c r="F641" s="230" t="s">
        <v>1110</v>
      </c>
      <c r="G641" s="227"/>
      <c r="H641" s="231">
        <v>200</v>
      </c>
      <c r="I641" s="232"/>
      <c r="J641" s="227"/>
      <c r="K641" s="227"/>
      <c r="L641" s="233"/>
      <c r="M641" s="234"/>
      <c r="N641" s="235"/>
      <c r="O641" s="235"/>
      <c r="P641" s="235"/>
      <c r="Q641" s="235"/>
      <c r="R641" s="235"/>
      <c r="S641" s="235"/>
      <c r="T641" s="236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37" t="s">
        <v>153</v>
      </c>
      <c r="AU641" s="237" t="s">
        <v>82</v>
      </c>
      <c r="AV641" s="13" t="s">
        <v>82</v>
      </c>
      <c r="AW641" s="13" t="s">
        <v>33</v>
      </c>
      <c r="AX641" s="13" t="s">
        <v>80</v>
      </c>
      <c r="AY641" s="237" t="s">
        <v>141</v>
      </c>
    </row>
    <row r="642" s="12" customFormat="1" ht="22.8" customHeight="1">
      <c r="A642" s="12"/>
      <c r="B642" s="192"/>
      <c r="C642" s="193"/>
      <c r="D642" s="194" t="s">
        <v>71</v>
      </c>
      <c r="E642" s="206" t="s">
        <v>1111</v>
      </c>
      <c r="F642" s="206" t="s">
        <v>1112</v>
      </c>
      <c r="G642" s="193"/>
      <c r="H642" s="193"/>
      <c r="I642" s="196"/>
      <c r="J642" s="207">
        <f>BK642</f>
        <v>0</v>
      </c>
      <c r="K642" s="193"/>
      <c r="L642" s="198"/>
      <c r="M642" s="199"/>
      <c r="N642" s="200"/>
      <c r="O642" s="200"/>
      <c r="P642" s="201">
        <f>SUM(P643:P652)</f>
        <v>0</v>
      </c>
      <c r="Q642" s="200"/>
      <c r="R642" s="201">
        <f>SUM(R643:R652)</f>
        <v>0.49844999999999995</v>
      </c>
      <c r="S642" s="200"/>
      <c r="T642" s="202">
        <f>SUM(T643:T652)</f>
        <v>0</v>
      </c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R642" s="203" t="s">
        <v>82</v>
      </c>
      <c r="AT642" s="204" t="s">
        <v>71</v>
      </c>
      <c r="AU642" s="204" t="s">
        <v>80</v>
      </c>
      <c r="AY642" s="203" t="s">
        <v>141</v>
      </c>
      <c r="BK642" s="205">
        <f>SUM(BK643:BK652)</f>
        <v>0</v>
      </c>
    </row>
    <row r="643" s="2" customFormat="1" ht="24.15" customHeight="1">
      <c r="A643" s="41"/>
      <c r="B643" s="42"/>
      <c r="C643" s="208" t="s">
        <v>1113</v>
      </c>
      <c r="D643" s="208" t="s">
        <v>144</v>
      </c>
      <c r="E643" s="209" t="s">
        <v>1114</v>
      </c>
      <c r="F643" s="210" t="s">
        <v>1115</v>
      </c>
      <c r="G643" s="211" t="s">
        <v>147</v>
      </c>
      <c r="H643" s="212">
        <v>165</v>
      </c>
      <c r="I643" s="213"/>
      <c r="J643" s="214">
        <f>ROUND(I643*H643,2)</f>
        <v>0</v>
      </c>
      <c r="K643" s="210" t="s">
        <v>148</v>
      </c>
      <c r="L643" s="47"/>
      <c r="M643" s="215" t="s">
        <v>19</v>
      </c>
      <c r="N643" s="216" t="s">
        <v>43</v>
      </c>
      <c r="O643" s="87"/>
      <c r="P643" s="217">
        <f>O643*H643</f>
        <v>0</v>
      </c>
      <c r="Q643" s="217">
        <v>0.00012999999999999999</v>
      </c>
      <c r="R643" s="217">
        <f>Q643*H643</f>
        <v>0.021449999999999997</v>
      </c>
      <c r="S643" s="217">
        <v>0</v>
      </c>
      <c r="T643" s="218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9" t="s">
        <v>257</v>
      </c>
      <c r="AT643" s="219" t="s">
        <v>144</v>
      </c>
      <c r="AU643" s="219" t="s">
        <v>82</v>
      </c>
      <c r="AY643" s="20" t="s">
        <v>141</v>
      </c>
      <c r="BE643" s="220">
        <f>IF(N643="základní",J643,0)</f>
        <v>0</v>
      </c>
      <c r="BF643" s="220">
        <f>IF(N643="snížená",J643,0)</f>
        <v>0</v>
      </c>
      <c r="BG643" s="220">
        <f>IF(N643="zákl. přenesená",J643,0)</f>
        <v>0</v>
      </c>
      <c r="BH643" s="220">
        <f>IF(N643="sníž. přenesená",J643,0)</f>
        <v>0</v>
      </c>
      <c r="BI643" s="220">
        <f>IF(N643="nulová",J643,0)</f>
        <v>0</v>
      </c>
      <c r="BJ643" s="20" t="s">
        <v>80</v>
      </c>
      <c r="BK643" s="220">
        <f>ROUND(I643*H643,2)</f>
        <v>0</v>
      </c>
      <c r="BL643" s="20" t="s">
        <v>257</v>
      </c>
      <c r="BM643" s="219" t="s">
        <v>1116</v>
      </c>
    </row>
    <row r="644" s="2" customFormat="1">
      <c r="A644" s="41"/>
      <c r="B644" s="42"/>
      <c r="C644" s="43"/>
      <c r="D644" s="221" t="s">
        <v>151</v>
      </c>
      <c r="E644" s="43"/>
      <c r="F644" s="222" t="s">
        <v>1117</v>
      </c>
      <c r="G644" s="43"/>
      <c r="H644" s="43"/>
      <c r="I644" s="223"/>
      <c r="J644" s="43"/>
      <c r="K644" s="43"/>
      <c r="L644" s="47"/>
      <c r="M644" s="224"/>
      <c r="N644" s="225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151</v>
      </c>
      <c r="AU644" s="20" t="s">
        <v>82</v>
      </c>
    </row>
    <row r="645" s="2" customFormat="1" ht="37.8" customHeight="1">
      <c r="A645" s="41"/>
      <c r="B645" s="42"/>
      <c r="C645" s="208" t="s">
        <v>1118</v>
      </c>
      <c r="D645" s="208" t="s">
        <v>144</v>
      </c>
      <c r="E645" s="209" t="s">
        <v>1119</v>
      </c>
      <c r="F645" s="210" t="s">
        <v>1120</v>
      </c>
      <c r="G645" s="211" t="s">
        <v>147</v>
      </c>
      <c r="H645" s="212">
        <v>755</v>
      </c>
      <c r="I645" s="213"/>
      <c r="J645" s="214">
        <f>ROUND(I645*H645,2)</f>
        <v>0</v>
      </c>
      <c r="K645" s="210" t="s">
        <v>148</v>
      </c>
      <c r="L645" s="47"/>
      <c r="M645" s="215" t="s">
        <v>19</v>
      </c>
      <c r="N645" s="216" t="s">
        <v>43</v>
      </c>
      <c r="O645" s="87"/>
      <c r="P645" s="217">
        <f>O645*H645</f>
        <v>0</v>
      </c>
      <c r="Q645" s="217">
        <v>0.00012</v>
      </c>
      <c r="R645" s="217">
        <f>Q645*H645</f>
        <v>0.0906</v>
      </c>
      <c r="S645" s="217">
        <v>0</v>
      </c>
      <c r="T645" s="218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9" t="s">
        <v>257</v>
      </c>
      <c r="AT645" s="219" t="s">
        <v>144</v>
      </c>
      <c r="AU645" s="219" t="s">
        <v>82</v>
      </c>
      <c r="AY645" s="20" t="s">
        <v>141</v>
      </c>
      <c r="BE645" s="220">
        <f>IF(N645="základní",J645,0)</f>
        <v>0</v>
      </c>
      <c r="BF645" s="220">
        <f>IF(N645="snížená",J645,0)</f>
        <v>0</v>
      </c>
      <c r="BG645" s="220">
        <f>IF(N645="zákl. přenesená",J645,0)</f>
        <v>0</v>
      </c>
      <c r="BH645" s="220">
        <f>IF(N645="sníž. přenesená",J645,0)</f>
        <v>0</v>
      </c>
      <c r="BI645" s="220">
        <f>IF(N645="nulová",J645,0)</f>
        <v>0</v>
      </c>
      <c r="BJ645" s="20" t="s">
        <v>80</v>
      </c>
      <c r="BK645" s="220">
        <f>ROUND(I645*H645,2)</f>
        <v>0</v>
      </c>
      <c r="BL645" s="20" t="s">
        <v>257</v>
      </c>
      <c r="BM645" s="219" t="s">
        <v>1121</v>
      </c>
    </row>
    <row r="646" s="2" customFormat="1">
      <c r="A646" s="41"/>
      <c r="B646" s="42"/>
      <c r="C646" s="43"/>
      <c r="D646" s="221" t="s">
        <v>151</v>
      </c>
      <c r="E646" s="43"/>
      <c r="F646" s="222" t="s">
        <v>1122</v>
      </c>
      <c r="G646" s="43"/>
      <c r="H646" s="43"/>
      <c r="I646" s="223"/>
      <c r="J646" s="43"/>
      <c r="K646" s="43"/>
      <c r="L646" s="47"/>
      <c r="M646" s="224"/>
      <c r="N646" s="225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151</v>
      </c>
      <c r="AU646" s="20" t="s">
        <v>82</v>
      </c>
    </row>
    <row r="647" s="2" customFormat="1" ht="37.8" customHeight="1">
      <c r="A647" s="41"/>
      <c r="B647" s="42"/>
      <c r="C647" s="208" t="s">
        <v>1123</v>
      </c>
      <c r="D647" s="208" t="s">
        <v>144</v>
      </c>
      <c r="E647" s="209" t="s">
        <v>1124</v>
      </c>
      <c r="F647" s="210" t="s">
        <v>1125</v>
      </c>
      <c r="G647" s="211" t="s">
        <v>147</v>
      </c>
      <c r="H647" s="212">
        <v>755</v>
      </c>
      <c r="I647" s="213"/>
      <c r="J647" s="214">
        <f>ROUND(I647*H647,2)</f>
        <v>0</v>
      </c>
      <c r="K647" s="210" t="s">
        <v>148</v>
      </c>
      <c r="L647" s="47"/>
      <c r="M647" s="215" t="s">
        <v>19</v>
      </c>
      <c r="N647" s="216" t="s">
        <v>43</v>
      </c>
      <c r="O647" s="87"/>
      <c r="P647" s="217">
        <f>O647*H647</f>
        <v>0</v>
      </c>
      <c r="Q647" s="217">
        <v>0.00042000000000000002</v>
      </c>
      <c r="R647" s="217">
        <f>Q647*H647</f>
        <v>0.31709999999999999</v>
      </c>
      <c r="S647" s="217">
        <v>0</v>
      </c>
      <c r="T647" s="218">
        <f>S647*H647</f>
        <v>0</v>
      </c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R647" s="219" t="s">
        <v>257</v>
      </c>
      <c r="AT647" s="219" t="s">
        <v>144</v>
      </c>
      <c r="AU647" s="219" t="s">
        <v>82</v>
      </c>
      <c r="AY647" s="20" t="s">
        <v>141</v>
      </c>
      <c r="BE647" s="220">
        <f>IF(N647="základní",J647,0)</f>
        <v>0</v>
      </c>
      <c r="BF647" s="220">
        <f>IF(N647="snížená",J647,0)</f>
        <v>0</v>
      </c>
      <c r="BG647" s="220">
        <f>IF(N647="zákl. přenesená",J647,0)</f>
        <v>0</v>
      </c>
      <c r="BH647" s="220">
        <f>IF(N647="sníž. přenesená",J647,0)</f>
        <v>0</v>
      </c>
      <c r="BI647" s="220">
        <f>IF(N647="nulová",J647,0)</f>
        <v>0</v>
      </c>
      <c r="BJ647" s="20" t="s">
        <v>80</v>
      </c>
      <c r="BK647" s="220">
        <f>ROUND(I647*H647,2)</f>
        <v>0</v>
      </c>
      <c r="BL647" s="20" t="s">
        <v>257</v>
      </c>
      <c r="BM647" s="219" t="s">
        <v>1126</v>
      </c>
    </row>
    <row r="648" s="2" customFormat="1">
      <c r="A648" s="41"/>
      <c r="B648" s="42"/>
      <c r="C648" s="43"/>
      <c r="D648" s="221" t="s">
        <v>151</v>
      </c>
      <c r="E648" s="43"/>
      <c r="F648" s="222" t="s">
        <v>1127</v>
      </c>
      <c r="G648" s="43"/>
      <c r="H648" s="43"/>
      <c r="I648" s="223"/>
      <c r="J648" s="43"/>
      <c r="K648" s="43"/>
      <c r="L648" s="47"/>
      <c r="M648" s="224"/>
      <c r="N648" s="225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151</v>
      </c>
      <c r="AU648" s="20" t="s">
        <v>82</v>
      </c>
    </row>
    <row r="649" s="13" customFormat="1">
      <c r="A649" s="13"/>
      <c r="B649" s="226"/>
      <c r="C649" s="227"/>
      <c r="D649" s="228" t="s">
        <v>153</v>
      </c>
      <c r="E649" s="229" t="s">
        <v>19</v>
      </c>
      <c r="F649" s="230" t="s">
        <v>405</v>
      </c>
      <c r="G649" s="227"/>
      <c r="H649" s="231">
        <v>755</v>
      </c>
      <c r="I649" s="232"/>
      <c r="J649" s="227"/>
      <c r="K649" s="227"/>
      <c r="L649" s="233"/>
      <c r="M649" s="234"/>
      <c r="N649" s="235"/>
      <c r="O649" s="235"/>
      <c r="P649" s="235"/>
      <c r="Q649" s="235"/>
      <c r="R649" s="235"/>
      <c r="S649" s="235"/>
      <c r="T649" s="236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7" t="s">
        <v>153</v>
      </c>
      <c r="AU649" s="237" t="s">
        <v>82</v>
      </c>
      <c r="AV649" s="13" t="s">
        <v>82</v>
      </c>
      <c r="AW649" s="13" t="s">
        <v>33</v>
      </c>
      <c r="AX649" s="13" t="s">
        <v>80</v>
      </c>
      <c r="AY649" s="237" t="s">
        <v>141</v>
      </c>
    </row>
    <row r="650" s="2" customFormat="1" ht="24.15" customHeight="1">
      <c r="A650" s="41"/>
      <c r="B650" s="42"/>
      <c r="C650" s="208" t="s">
        <v>1128</v>
      </c>
      <c r="D650" s="208" t="s">
        <v>144</v>
      </c>
      <c r="E650" s="209" t="s">
        <v>1129</v>
      </c>
      <c r="F650" s="210" t="s">
        <v>1130</v>
      </c>
      <c r="G650" s="211" t="s">
        <v>147</v>
      </c>
      <c r="H650" s="212">
        <v>165</v>
      </c>
      <c r="I650" s="213"/>
      <c r="J650" s="214">
        <f>ROUND(I650*H650,2)</f>
        <v>0</v>
      </c>
      <c r="K650" s="210" t="s">
        <v>148</v>
      </c>
      <c r="L650" s="47"/>
      <c r="M650" s="215" t="s">
        <v>19</v>
      </c>
      <c r="N650" s="216" t="s">
        <v>43</v>
      </c>
      <c r="O650" s="87"/>
      <c r="P650" s="217">
        <f>O650*H650</f>
        <v>0</v>
      </c>
      <c r="Q650" s="217">
        <v>0.00042000000000000002</v>
      </c>
      <c r="R650" s="217">
        <f>Q650*H650</f>
        <v>0.0693</v>
      </c>
      <c r="S650" s="217">
        <v>0</v>
      </c>
      <c r="T650" s="218">
        <f>S650*H650</f>
        <v>0</v>
      </c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R650" s="219" t="s">
        <v>257</v>
      </c>
      <c r="AT650" s="219" t="s">
        <v>144</v>
      </c>
      <c r="AU650" s="219" t="s">
        <v>82</v>
      </c>
      <c r="AY650" s="20" t="s">
        <v>141</v>
      </c>
      <c r="BE650" s="220">
        <f>IF(N650="základní",J650,0)</f>
        <v>0</v>
      </c>
      <c r="BF650" s="220">
        <f>IF(N650="snížená",J650,0)</f>
        <v>0</v>
      </c>
      <c r="BG650" s="220">
        <f>IF(N650="zákl. přenesená",J650,0)</f>
        <v>0</v>
      </c>
      <c r="BH650" s="220">
        <f>IF(N650="sníž. přenesená",J650,0)</f>
        <v>0</v>
      </c>
      <c r="BI650" s="220">
        <f>IF(N650="nulová",J650,0)</f>
        <v>0</v>
      </c>
      <c r="BJ650" s="20" t="s">
        <v>80</v>
      </c>
      <c r="BK650" s="220">
        <f>ROUND(I650*H650,2)</f>
        <v>0</v>
      </c>
      <c r="BL650" s="20" t="s">
        <v>257</v>
      </c>
      <c r="BM650" s="219" t="s">
        <v>1131</v>
      </c>
    </row>
    <row r="651" s="2" customFormat="1">
      <c r="A651" s="41"/>
      <c r="B651" s="42"/>
      <c r="C651" s="43"/>
      <c r="D651" s="221" t="s">
        <v>151</v>
      </c>
      <c r="E651" s="43"/>
      <c r="F651" s="222" t="s">
        <v>1132</v>
      </c>
      <c r="G651" s="43"/>
      <c r="H651" s="43"/>
      <c r="I651" s="223"/>
      <c r="J651" s="43"/>
      <c r="K651" s="43"/>
      <c r="L651" s="47"/>
      <c r="M651" s="224"/>
      <c r="N651" s="225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151</v>
      </c>
      <c r="AU651" s="20" t="s">
        <v>82</v>
      </c>
    </row>
    <row r="652" s="13" customFormat="1">
      <c r="A652" s="13"/>
      <c r="B652" s="226"/>
      <c r="C652" s="227"/>
      <c r="D652" s="228" t="s">
        <v>153</v>
      </c>
      <c r="E652" s="229" t="s">
        <v>19</v>
      </c>
      <c r="F652" s="230" t="s">
        <v>406</v>
      </c>
      <c r="G652" s="227"/>
      <c r="H652" s="231">
        <v>165</v>
      </c>
      <c r="I652" s="232"/>
      <c r="J652" s="227"/>
      <c r="K652" s="227"/>
      <c r="L652" s="233"/>
      <c r="M652" s="234"/>
      <c r="N652" s="235"/>
      <c r="O652" s="235"/>
      <c r="P652" s="235"/>
      <c r="Q652" s="235"/>
      <c r="R652" s="235"/>
      <c r="S652" s="235"/>
      <c r="T652" s="236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37" t="s">
        <v>153</v>
      </c>
      <c r="AU652" s="237" t="s">
        <v>82</v>
      </c>
      <c r="AV652" s="13" t="s">
        <v>82</v>
      </c>
      <c r="AW652" s="13" t="s">
        <v>33</v>
      </c>
      <c r="AX652" s="13" t="s">
        <v>80</v>
      </c>
      <c r="AY652" s="237" t="s">
        <v>141</v>
      </c>
    </row>
    <row r="653" s="12" customFormat="1" ht="22.8" customHeight="1">
      <c r="A653" s="12"/>
      <c r="B653" s="192"/>
      <c r="C653" s="193"/>
      <c r="D653" s="194" t="s">
        <v>71</v>
      </c>
      <c r="E653" s="206" t="s">
        <v>1133</v>
      </c>
      <c r="F653" s="206" t="s">
        <v>1134</v>
      </c>
      <c r="G653" s="193"/>
      <c r="H653" s="193"/>
      <c r="I653" s="196"/>
      <c r="J653" s="207">
        <f>BK653</f>
        <v>0</v>
      </c>
      <c r="K653" s="193"/>
      <c r="L653" s="198"/>
      <c r="M653" s="199"/>
      <c r="N653" s="200"/>
      <c r="O653" s="200"/>
      <c r="P653" s="201">
        <f>SUM(P654:P687)</f>
        <v>0</v>
      </c>
      <c r="Q653" s="200"/>
      <c r="R653" s="201">
        <f>SUM(R654:R687)</f>
        <v>0.63896389999999992</v>
      </c>
      <c r="S653" s="200"/>
      <c r="T653" s="202">
        <f>SUM(T654:T687)</f>
        <v>0.099382560000000009</v>
      </c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R653" s="203" t="s">
        <v>82</v>
      </c>
      <c r="AT653" s="204" t="s">
        <v>71</v>
      </c>
      <c r="AU653" s="204" t="s">
        <v>80</v>
      </c>
      <c r="AY653" s="203" t="s">
        <v>141</v>
      </c>
      <c r="BK653" s="205">
        <f>SUM(BK654:BK687)</f>
        <v>0</v>
      </c>
    </row>
    <row r="654" s="2" customFormat="1" ht="24.15" customHeight="1">
      <c r="A654" s="41"/>
      <c r="B654" s="42"/>
      <c r="C654" s="208" t="s">
        <v>1135</v>
      </c>
      <c r="D654" s="208" t="s">
        <v>144</v>
      </c>
      <c r="E654" s="209" t="s">
        <v>1136</v>
      </c>
      <c r="F654" s="210" t="s">
        <v>1137</v>
      </c>
      <c r="G654" s="211" t="s">
        <v>147</v>
      </c>
      <c r="H654" s="212">
        <v>1250</v>
      </c>
      <c r="I654" s="213"/>
      <c r="J654" s="214">
        <f>ROUND(I654*H654,2)</f>
        <v>0</v>
      </c>
      <c r="K654" s="210" t="s">
        <v>148</v>
      </c>
      <c r="L654" s="47"/>
      <c r="M654" s="215" t="s">
        <v>19</v>
      </c>
      <c r="N654" s="216" t="s">
        <v>43</v>
      </c>
      <c r="O654" s="87"/>
      <c r="P654" s="217">
        <f>O654*H654</f>
        <v>0</v>
      </c>
      <c r="Q654" s="217">
        <v>0</v>
      </c>
      <c r="R654" s="217">
        <f>Q654*H654</f>
        <v>0</v>
      </c>
      <c r="S654" s="217">
        <v>0</v>
      </c>
      <c r="T654" s="218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19" t="s">
        <v>257</v>
      </c>
      <c r="AT654" s="219" t="s">
        <v>144</v>
      </c>
      <c r="AU654" s="219" t="s">
        <v>82</v>
      </c>
      <c r="AY654" s="20" t="s">
        <v>141</v>
      </c>
      <c r="BE654" s="220">
        <f>IF(N654="základní",J654,0)</f>
        <v>0</v>
      </c>
      <c r="BF654" s="220">
        <f>IF(N654="snížená",J654,0)</f>
        <v>0</v>
      </c>
      <c r="BG654" s="220">
        <f>IF(N654="zákl. přenesená",J654,0)</f>
        <v>0</v>
      </c>
      <c r="BH654" s="220">
        <f>IF(N654="sníž. přenesená",J654,0)</f>
        <v>0</v>
      </c>
      <c r="BI654" s="220">
        <f>IF(N654="nulová",J654,0)</f>
        <v>0</v>
      </c>
      <c r="BJ654" s="20" t="s">
        <v>80</v>
      </c>
      <c r="BK654" s="220">
        <f>ROUND(I654*H654,2)</f>
        <v>0</v>
      </c>
      <c r="BL654" s="20" t="s">
        <v>257</v>
      </c>
      <c r="BM654" s="219" t="s">
        <v>1138</v>
      </c>
    </row>
    <row r="655" s="2" customFormat="1">
      <c r="A655" s="41"/>
      <c r="B655" s="42"/>
      <c r="C655" s="43"/>
      <c r="D655" s="221" t="s">
        <v>151</v>
      </c>
      <c r="E655" s="43"/>
      <c r="F655" s="222" t="s">
        <v>1139</v>
      </c>
      <c r="G655" s="43"/>
      <c r="H655" s="43"/>
      <c r="I655" s="223"/>
      <c r="J655" s="43"/>
      <c r="K655" s="43"/>
      <c r="L655" s="47"/>
      <c r="M655" s="224"/>
      <c r="N655" s="225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151</v>
      </c>
      <c r="AU655" s="20" t="s">
        <v>82</v>
      </c>
    </row>
    <row r="656" s="2" customFormat="1" ht="33" customHeight="1">
      <c r="A656" s="41"/>
      <c r="B656" s="42"/>
      <c r="C656" s="208" t="s">
        <v>1140</v>
      </c>
      <c r="D656" s="208" t="s">
        <v>144</v>
      </c>
      <c r="E656" s="209" t="s">
        <v>1141</v>
      </c>
      <c r="F656" s="210" t="s">
        <v>1142</v>
      </c>
      <c r="G656" s="211" t="s">
        <v>147</v>
      </c>
      <c r="H656" s="212">
        <v>1250</v>
      </c>
      <c r="I656" s="213"/>
      <c r="J656" s="214">
        <f>ROUND(I656*H656,2)</f>
        <v>0</v>
      </c>
      <c r="K656" s="210" t="s">
        <v>148</v>
      </c>
      <c r="L656" s="47"/>
      <c r="M656" s="215" t="s">
        <v>19</v>
      </c>
      <c r="N656" s="216" t="s">
        <v>43</v>
      </c>
      <c r="O656" s="87"/>
      <c r="P656" s="217">
        <f>O656*H656</f>
        <v>0</v>
      </c>
      <c r="Q656" s="217">
        <v>0.00020000000000000001</v>
      </c>
      <c r="R656" s="217">
        <f>Q656*H656</f>
        <v>0.25</v>
      </c>
      <c r="S656" s="217">
        <v>0</v>
      </c>
      <c r="T656" s="218">
        <f>S656*H656</f>
        <v>0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9" t="s">
        <v>257</v>
      </c>
      <c r="AT656" s="219" t="s">
        <v>144</v>
      </c>
      <c r="AU656" s="219" t="s">
        <v>82</v>
      </c>
      <c r="AY656" s="20" t="s">
        <v>141</v>
      </c>
      <c r="BE656" s="220">
        <f>IF(N656="základní",J656,0)</f>
        <v>0</v>
      </c>
      <c r="BF656" s="220">
        <f>IF(N656="snížená",J656,0)</f>
        <v>0</v>
      </c>
      <c r="BG656" s="220">
        <f>IF(N656="zákl. přenesená",J656,0)</f>
        <v>0</v>
      </c>
      <c r="BH656" s="220">
        <f>IF(N656="sníž. přenesená",J656,0)</f>
        <v>0</v>
      </c>
      <c r="BI656" s="220">
        <f>IF(N656="nulová",J656,0)</f>
        <v>0</v>
      </c>
      <c r="BJ656" s="20" t="s">
        <v>80</v>
      </c>
      <c r="BK656" s="220">
        <f>ROUND(I656*H656,2)</f>
        <v>0</v>
      </c>
      <c r="BL656" s="20" t="s">
        <v>257</v>
      </c>
      <c r="BM656" s="219" t="s">
        <v>1143</v>
      </c>
    </row>
    <row r="657" s="2" customFormat="1">
      <c r="A657" s="41"/>
      <c r="B657" s="42"/>
      <c r="C657" s="43"/>
      <c r="D657" s="221" t="s">
        <v>151</v>
      </c>
      <c r="E657" s="43"/>
      <c r="F657" s="222" t="s">
        <v>1144</v>
      </c>
      <c r="G657" s="43"/>
      <c r="H657" s="43"/>
      <c r="I657" s="223"/>
      <c r="J657" s="43"/>
      <c r="K657" s="43"/>
      <c r="L657" s="47"/>
      <c r="M657" s="224"/>
      <c r="N657" s="225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151</v>
      </c>
      <c r="AU657" s="20" t="s">
        <v>82</v>
      </c>
    </row>
    <row r="658" s="2" customFormat="1" ht="37.8" customHeight="1">
      <c r="A658" s="41"/>
      <c r="B658" s="42"/>
      <c r="C658" s="208" t="s">
        <v>1145</v>
      </c>
      <c r="D658" s="208" t="s">
        <v>144</v>
      </c>
      <c r="E658" s="209" t="s">
        <v>1146</v>
      </c>
      <c r="F658" s="210" t="s">
        <v>1147</v>
      </c>
      <c r="G658" s="211" t="s">
        <v>147</v>
      </c>
      <c r="H658" s="212">
        <v>1250</v>
      </c>
      <c r="I658" s="213"/>
      <c r="J658" s="214">
        <f>ROUND(I658*H658,2)</f>
        <v>0</v>
      </c>
      <c r="K658" s="210" t="s">
        <v>148</v>
      </c>
      <c r="L658" s="47"/>
      <c r="M658" s="215" t="s">
        <v>19</v>
      </c>
      <c r="N658" s="216" t="s">
        <v>43</v>
      </c>
      <c r="O658" s="87"/>
      <c r="P658" s="217">
        <f>O658*H658</f>
        <v>0</v>
      </c>
      <c r="Q658" s="217">
        <v>0.00025999999999999998</v>
      </c>
      <c r="R658" s="217">
        <f>Q658*H658</f>
        <v>0.32499999999999996</v>
      </c>
      <c r="S658" s="217">
        <v>0</v>
      </c>
      <c r="T658" s="218">
        <f>S658*H658</f>
        <v>0</v>
      </c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R658" s="219" t="s">
        <v>257</v>
      </c>
      <c r="AT658" s="219" t="s">
        <v>144</v>
      </c>
      <c r="AU658" s="219" t="s">
        <v>82</v>
      </c>
      <c r="AY658" s="20" t="s">
        <v>141</v>
      </c>
      <c r="BE658" s="220">
        <f>IF(N658="základní",J658,0)</f>
        <v>0</v>
      </c>
      <c r="BF658" s="220">
        <f>IF(N658="snížená",J658,0)</f>
        <v>0</v>
      </c>
      <c r="BG658" s="220">
        <f>IF(N658="zákl. přenesená",J658,0)</f>
        <v>0</v>
      </c>
      <c r="BH658" s="220">
        <f>IF(N658="sníž. přenesená",J658,0)</f>
        <v>0</v>
      </c>
      <c r="BI658" s="220">
        <f>IF(N658="nulová",J658,0)</f>
        <v>0</v>
      </c>
      <c r="BJ658" s="20" t="s">
        <v>80</v>
      </c>
      <c r="BK658" s="220">
        <f>ROUND(I658*H658,2)</f>
        <v>0</v>
      </c>
      <c r="BL658" s="20" t="s">
        <v>257</v>
      </c>
      <c r="BM658" s="219" t="s">
        <v>1148</v>
      </c>
    </row>
    <row r="659" s="2" customFormat="1">
      <c r="A659" s="41"/>
      <c r="B659" s="42"/>
      <c r="C659" s="43"/>
      <c r="D659" s="221" t="s">
        <v>151</v>
      </c>
      <c r="E659" s="43"/>
      <c r="F659" s="222" t="s">
        <v>1149</v>
      </c>
      <c r="G659" s="43"/>
      <c r="H659" s="43"/>
      <c r="I659" s="223"/>
      <c r="J659" s="43"/>
      <c r="K659" s="43"/>
      <c r="L659" s="47"/>
      <c r="M659" s="224"/>
      <c r="N659" s="225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151</v>
      </c>
      <c r="AU659" s="20" t="s">
        <v>82</v>
      </c>
    </row>
    <row r="660" s="13" customFormat="1">
      <c r="A660" s="13"/>
      <c r="B660" s="226"/>
      <c r="C660" s="227"/>
      <c r="D660" s="228" t="s">
        <v>153</v>
      </c>
      <c r="E660" s="229" t="s">
        <v>19</v>
      </c>
      <c r="F660" s="230" t="s">
        <v>1150</v>
      </c>
      <c r="G660" s="227"/>
      <c r="H660" s="231">
        <v>1250</v>
      </c>
      <c r="I660" s="232"/>
      <c r="J660" s="227"/>
      <c r="K660" s="227"/>
      <c r="L660" s="233"/>
      <c r="M660" s="234"/>
      <c r="N660" s="235"/>
      <c r="O660" s="235"/>
      <c r="P660" s="235"/>
      <c r="Q660" s="235"/>
      <c r="R660" s="235"/>
      <c r="S660" s="235"/>
      <c r="T660" s="236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7" t="s">
        <v>153</v>
      </c>
      <c r="AU660" s="237" t="s">
        <v>82</v>
      </c>
      <c r="AV660" s="13" t="s">
        <v>82</v>
      </c>
      <c r="AW660" s="13" t="s">
        <v>33</v>
      </c>
      <c r="AX660" s="13" t="s">
        <v>72</v>
      </c>
      <c r="AY660" s="237" t="s">
        <v>141</v>
      </c>
    </row>
    <row r="661" s="15" customFormat="1">
      <c r="A661" s="15"/>
      <c r="B661" s="248"/>
      <c r="C661" s="249"/>
      <c r="D661" s="228" t="s">
        <v>153</v>
      </c>
      <c r="E661" s="250" t="s">
        <v>19</v>
      </c>
      <c r="F661" s="251" t="s">
        <v>177</v>
      </c>
      <c r="G661" s="249"/>
      <c r="H661" s="252">
        <v>1250</v>
      </c>
      <c r="I661" s="253"/>
      <c r="J661" s="249"/>
      <c r="K661" s="249"/>
      <c r="L661" s="254"/>
      <c r="M661" s="255"/>
      <c r="N661" s="256"/>
      <c r="O661" s="256"/>
      <c r="P661" s="256"/>
      <c r="Q661" s="256"/>
      <c r="R661" s="256"/>
      <c r="S661" s="256"/>
      <c r="T661" s="257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8" t="s">
        <v>153</v>
      </c>
      <c r="AU661" s="258" t="s">
        <v>82</v>
      </c>
      <c r="AV661" s="15" t="s">
        <v>149</v>
      </c>
      <c r="AW661" s="15" t="s">
        <v>33</v>
      </c>
      <c r="AX661" s="15" t="s">
        <v>80</v>
      </c>
      <c r="AY661" s="258" t="s">
        <v>141</v>
      </c>
    </row>
    <row r="662" s="2" customFormat="1" ht="24.15" customHeight="1">
      <c r="A662" s="41"/>
      <c r="B662" s="42"/>
      <c r="C662" s="208" t="s">
        <v>1151</v>
      </c>
      <c r="D662" s="208" t="s">
        <v>144</v>
      </c>
      <c r="E662" s="209" t="s">
        <v>1152</v>
      </c>
      <c r="F662" s="210" t="s">
        <v>1153</v>
      </c>
      <c r="G662" s="211" t="s">
        <v>147</v>
      </c>
      <c r="H662" s="212">
        <v>2193</v>
      </c>
      <c r="I662" s="213"/>
      <c r="J662" s="214">
        <f>ROUND(I662*H662,2)</f>
        <v>0</v>
      </c>
      <c r="K662" s="210" t="s">
        <v>148</v>
      </c>
      <c r="L662" s="47"/>
      <c r="M662" s="215" t="s">
        <v>19</v>
      </c>
      <c r="N662" s="216" t="s">
        <v>43</v>
      </c>
      <c r="O662" s="87"/>
      <c r="P662" s="217">
        <f>O662*H662</f>
        <v>0</v>
      </c>
      <c r="Q662" s="217">
        <v>0</v>
      </c>
      <c r="R662" s="217">
        <f>Q662*H662</f>
        <v>0</v>
      </c>
      <c r="S662" s="217">
        <v>3.0000000000000001E-05</v>
      </c>
      <c r="T662" s="218">
        <f>S662*H662</f>
        <v>0.065790000000000001</v>
      </c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R662" s="219" t="s">
        <v>257</v>
      </c>
      <c r="AT662" s="219" t="s">
        <v>144</v>
      </c>
      <c r="AU662" s="219" t="s">
        <v>82</v>
      </c>
      <c r="AY662" s="20" t="s">
        <v>141</v>
      </c>
      <c r="BE662" s="220">
        <f>IF(N662="základní",J662,0)</f>
        <v>0</v>
      </c>
      <c r="BF662" s="220">
        <f>IF(N662="snížená",J662,0)</f>
        <v>0</v>
      </c>
      <c r="BG662" s="220">
        <f>IF(N662="zákl. přenesená",J662,0)</f>
        <v>0</v>
      </c>
      <c r="BH662" s="220">
        <f>IF(N662="sníž. přenesená",J662,0)</f>
        <v>0</v>
      </c>
      <c r="BI662" s="220">
        <f>IF(N662="nulová",J662,0)</f>
        <v>0</v>
      </c>
      <c r="BJ662" s="20" t="s">
        <v>80</v>
      </c>
      <c r="BK662" s="220">
        <f>ROUND(I662*H662,2)</f>
        <v>0</v>
      </c>
      <c r="BL662" s="20" t="s">
        <v>257</v>
      </c>
      <c r="BM662" s="219" t="s">
        <v>1154</v>
      </c>
    </row>
    <row r="663" s="2" customFormat="1">
      <c r="A663" s="41"/>
      <c r="B663" s="42"/>
      <c r="C663" s="43"/>
      <c r="D663" s="221" t="s">
        <v>151</v>
      </c>
      <c r="E663" s="43"/>
      <c r="F663" s="222" t="s">
        <v>1155</v>
      </c>
      <c r="G663" s="43"/>
      <c r="H663" s="43"/>
      <c r="I663" s="223"/>
      <c r="J663" s="43"/>
      <c r="K663" s="43"/>
      <c r="L663" s="47"/>
      <c r="M663" s="224"/>
      <c r="N663" s="225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151</v>
      </c>
      <c r="AU663" s="20" t="s">
        <v>82</v>
      </c>
    </row>
    <row r="664" s="2" customFormat="1" ht="16.5" customHeight="1">
      <c r="A664" s="41"/>
      <c r="B664" s="42"/>
      <c r="C664" s="270" t="s">
        <v>1156</v>
      </c>
      <c r="D664" s="270" t="s">
        <v>245</v>
      </c>
      <c r="E664" s="271" t="s">
        <v>1157</v>
      </c>
      <c r="F664" s="272" t="s">
        <v>1158</v>
      </c>
      <c r="G664" s="273" t="s">
        <v>147</v>
      </c>
      <c r="H664" s="274">
        <v>2302.6500000000001</v>
      </c>
      <c r="I664" s="275"/>
      <c r="J664" s="276">
        <f>ROUND(I664*H664,2)</f>
        <v>0</v>
      </c>
      <c r="K664" s="272" t="s">
        <v>148</v>
      </c>
      <c r="L664" s="277"/>
      <c r="M664" s="278" t="s">
        <v>19</v>
      </c>
      <c r="N664" s="279" t="s">
        <v>43</v>
      </c>
      <c r="O664" s="87"/>
      <c r="P664" s="217">
        <f>O664*H664</f>
        <v>0</v>
      </c>
      <c r="Q664" s="217">
        <v>1.0000000000000001E-05</v>
      </c>
      <c r="R664" s="217">
        <f>Q664*H664</f>
        <v>0.023026500000000002</v>
      </c>
      <c r="S664" s="217">
        <v>0</v>
      </c>
      <c r="T664" s="218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19" t="s">
        <v>355</v>
      </c>
      <c r="AT664" s="219" t="s">
        <v>245</v>
      </c>
      <c r="AU664" s="219" t="s">
        <v>82</v>
      </c>
      <c r="AY664" s="20" t="s">
        <v>141</v>
      </c>
      <c r="BE664" s="220">
        <f>IF(N664="základní",J664,0)</f>
        <v>0</v>
      </c>
      <c r="BF664" s="220">
        <f>IF(N664="snížená",J664,0)</f>
        <v>0</v>
      </c>
      <c r="BG664" s="220">
        <f>IF(N664="zákl. přenesená",J664,0)</f>
        <v>0</v>
      </c>
      <c r="BH664" s="220">
        <f>IF(N664="sníž. přenesená",J664,0)</f>
        <v>0</v>
      </c>
      <c r="BI664" s="220">
        <f>IF(N664="nulová",J664,0)</f>
        <v>0</v>
      </c>
      <c r="BJ664" s="20" t="s">
        <v>80</v>
      </c>
      <c r="BK664" s="220">
        <f>ROUND(I664*H664,2)</f>
        <v>0</v>
      </c>
      <c r="BL664" s="20" t="s">
        <v>257</v>
      </c>
      <c r="BM664" s="219" t="s">
        <v>1159</v>
      </c>
    </row>
    <row r="665" s="13" customFormat="1">
      <c r="A665" s="13"/>
      <c r="B665" s="226"/>
      <c r="C665" s="227"/>
      <c r="D665" s="228" t="s">
        <v>153</v>
      </c>
      <c r="E665" s="227"/>
      <c r="F665" s="230" t="s">
        <v>1160</v>
      </c>
      <c r="G665" s="227"/>
      <c r="H665" s="231">
        <v>2302.6500000000001</v>
      </c>
      <c r="I665" s="232"/>
      <c r="J665" s="227"/>
      <c r="K665" s="227"/>
      <c r="L665" s="233"/>
      <c r="M665" s="234"/>
      <c r="N665" s="235"/>
      <c r="O665" s="235"/>
      <c r="P665" s="235"/>
      <c r="Q665" s="235"/>
      <c r="R665" s="235"/>
      <c r="S665" s="235"/>
      <c r="T665" s="236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7" t="s">
        <v>153</v>
      </c>
      <c r="AU665" s="237" t="s">
        <v>82</v>
      </c>
      <c r="AV665" s="13" t="s">
        <v>82</v>
      </c>
      <c r="AW665" s="13" t="s">
        <v>4</v>
      </c>
      <c r="AX665" s="13" t="s">
        <v>80</v>
      </c>
      <c r="AY665" s="237" t="s">
        <v>141</v>
      </c>
    </row>
    <row r="666" s="2" customFormat="1" ht="44.25" customHeight="1">
      <c r="A666" s="41"/>
      <c r="B666" s="42"/>
      <c r="C666" s="208" t="s">
        <v>1161</v>
      </c>
      <c r="D666" s="208" t="s">
        <v>144</v>
      </c>
      <c r="E666" s="209" t="s">
        <v>1162</v>
      </c>
      <c r="F666" s="210" t="s">
        <v>1163</v>
      </c>
      <c r="G666" s="211" t="s">
        <v>147</v>
      </c>
      <c r="H666" s="212">
        <v>369.75200000000001</v>
      </c>
      <c r="I666" s="213"/>
      <c r="J666" s="214">
        <f>ROUND(I666*H666,2)</f>
        <v>0</v>
      </c>
      <c r="K666" s="210" t="s">
        <v>148</v>
      </c>
      <c r="L666" s="47"/>
      <c r="M666" s="215" t="s">
        <v>19</v>
      </c>
      <c r="N666" s="216" t="s">
        <v>43</v>
      </c>
      <c r="O666" s="87"/>
      <c r="P666" s="217">
        <f>O666*H666</f>
        <v>0</v>
      </c>
      <c r="Q666" s="217">
        <v>0</v>
      </c>
      <c r="R666" s="217">
        <f>Q666*H666</f>
        <v>0</v>
      </c>
      <c r="S666" s="217">
        <v>3.0000000000000001E-05</v>
      </c>
      <c r="T666" s="218">
        <f>S666*H666</f>
        <v>0.011092560000000001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9" t="s">
        <v>257</v>
      </c>
      <c r="AT666" s="219" t="s">
        <v>144</v>
      </c>
      <c r="AU666" s="219" t="s">
        <v>82</v>
      </c>
      <c r="AY666" s="20" t="s">
        <v>141</v>
      </c>
      <c r="BE666" s="220">
        <f>IF(N666="základní",J666,0)</f>
        <v>0</v>
      </c>
      <c r="BF666" s="220">
        <f>IF(N666="snížená",J666,0)</f>
        <v>0</v>
      </c>
      <c r="BG666" s="220">
        <f>IF(N666="zákl. přenesená",J666,0)</f>
        <v>0</v>
      </c>
      <c r="BH666" s="220">
        <f>IF(N666="sníž. přenesená",J666,0)</f>
        <v>0</v>
      </c>
      <c r="BI666" s="220">
        <f>IF(N666="nulová",J666,0)</f>
        <v>0</v>
      </c>
      <c r="BJ666" s="20" t="s">
        <v>80</v>
      </c>
      <c r="BK666" s="220">
        <f>ROUND(I666*H666,2)</f>
        <v>0</v>
      </c>
      <c r="BL666" s="20" t="s">
        <v>257</v>
      </c>
      <c r="BM666" s="219" t="s">
        <v>1164</v>
      </c>
    </row>
    <row r="667" s="2" customFormat="1">
      <c r="A667" s="41"/>
      <c r="B667" s="42"/>
      <c r="C667" s="43"/>
      <c r="D667" s="221" t="s">
        <v>151</v>
      </c>
      <c r="E667" s="43"/>
      <c r="F667" s="222" t="s">
        <v>1165</v>
      </c>
      <c r="G667" s="43"/>
      <c r="H667" s="43"/>
      <c r="I667" s="223"/>
      <c r="J667" s="43"/>
      <c r="K667" s="43"/>
      <c r="L667" s="47"/>
      <c r="M667" s="224"/>
      <c r="N667" s="225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151</v>
      </c>
      <c r="AU667" s="20" t="s">
        <v>82</v>
      </c>
    </row>
    <row r="668" s="14" customFormat="1">
      <c r="A668" s="14"/>
      <c r="B668" s="238"/>
      <c r="C668" s="239"/>
      <c r="D668" s="228" t="s">
        <v>153</v>
      </c>
      <c r="E668" s="240" t="s">
        <v>19</v>
      </c>
      <c r="F668" s="241" t="s">
        <v>199</v>
      </c>
      <c r="G668" s="239"/>
      <c r="H668" s="240" t="s">
        <v>19</v>
      </c>
      <c r="I668" s="242"/>
      <c r="J668" s="239"/>
      <c r="K668" s="239"/>
      <c r="L668" s="243"/>
      <c r="M668" s="244"/>
      <c r="N668" s="245"/>
      <c r="O668" s="245"/>
      <c r="P668" s="245"/>
      <c r="Q668" s="245"/>
      <c r="R668" s="245"/>
      <c r="S668" s="245"/>
      <c r="T668" s="246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47" t="s">
        <v>153</v>
      </c>
      <c r="AU668" s="247" t="s">
        <v>82</v>
      </c>
      <c r="AV668" s="14" t="s">
        <v>80</v>
      </c>
      <c r="AW668" s="14" t="s">
        <v>33</v>
      </c>
      <c r="AX668" s="14" t="s">
        <v>72</v>
      </c>
      <c r="AY668" s="247" t="s">
        <v>141</v>
      </c>
    </row>
    <row r="669" s="13" customFormat="1">
      <c r="A669" s="13"/>
      <c r="B669" s="226"/>
      <c r="C669" s="227"/>
      <c r="D669" s="228" t="s">
        <v>153</v>
      </c>
      <c r="E669" s="229" t="s">
        <v>19</v>
      </c>
      <c r="F669" s="230" t="s">
        <v>394</v>
      </c>
      <c r="G669" s="227"/>
      <c r="H669" s="231">
        <v>59</v>
      </c>
      <c r="I669" s="232"/>
      <c r="J669" s="227"/>
      <c r="K669" s="227"/>
      <c r="L669" s="233"/>
      <c r="M669" s="234"/>
      <c r="N669" s="235"/>
      <c r="O669" s="235"/>
      <c r="P669" s="235"/>
      <c r="Q669" s="235"/>
      <c r="R669" s="235"/>
      <c r="S669" s="235"/>
      <c r="T669" s="236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7" t="s">
        <v>153</v>
      </c>
      <c r="AU669" s="237" t="s">
        <v>82</v>
      </c>
      <c r="AV669" s="13" t="s">
        <v>82</v>
      </c>
      <c r="AW669" s="13" t="s">
        <v>33</v>
      </c>
      <c r="AX669" s="13" t="s">
        <v>72</v>
      </c>
      <c r="AY669" s="237" t="s">
        <v>141</v>
      </c>
    </row>
    <row r="670" s="13" customFormat="1">
      <c r="A670" s="13"/>
      <c r="B670" s="226"/>
      <c r="C670" s="227"/>
      <c r="D670" s="228" t="s">
        <v>153</v>
      </c>
      <c r="E670" s="229" t="s">
        <v>19</v>
      </c>
      <c r="F670" s="230" t="s">
        <v>395</v>
      </c>
      <c r="G670" s="227"/>
      <c r="H670" s="231">
        <v>160.59800000000001</v>
      </c>
      <c r="I670" s="232"/>
      <c r="J670" s="227"/>
      <c r="K670" s="227"/>
      <c r="L670" s="233"/>
      <c r="M670" s="234"/>
      <c r="N670" s="235"/>
      <c r="O670" s="235"/>
      <c r="P670" s="235"/>
      <c r="Q670" s="235"/>
      <c r="R670" s="235"/>
      <c r="S670" s="235"/>
      <c r="T670" s="23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37" t="s">
        <v>153</v>
      </c>
      <c r="AU670" s="237" t="s">
        <v>82</v>
      </c>
      <c r="AV670" s="13" t="s">
        <v>82</v>
      </c>
      <c r="AW670" s="13" t="s">
        <v>33</v>
      </c>
      <c r="AX670" s="13" t="s">
        <v>72</v>
      </c>
      <c r="AY670" s="237" t="s">
        <v>141</v>
      </c>
    </row>
    <row r="671" s="13" customFormat="1">
      <c r="A671" s="13"/>
      <c r="B671" s="226"/>
      <c r="C671" s="227"/>
      <c r="D671" s="228" t="s">
        <v>153</v>
      </c>
      <c r="E671" s="229" t="s">
        <v>19</v>
      </c>
      <c r="F671" s="230" t="s">
        <v>396</v>
      </c>
      <c r="G671" s="227"/>
      <c r="H671" s="231">
        <v>116.37300000000001</v>
      </c>
      <c r="I671" s="232"/>
      <c r="J671" s="227"/>
      <c r="K671" s="227"/>
      <c r="L671" s="233"/>
      <c r="M671" s="234"/>
      <c r="N671" s="235"/>
      <c r="O671" s="235"/>
      <c r="P671" s="235"/>
      <c r="Q671" s="235"/>
      <c r="R671" s="235"/>
      <c r="S671" s="235"/>
      <c r="T671" s="236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7" t="s">
        <v>153</v>
      </c>
      <c r="AU671" s="237" t="s">
        <v>82</v>
      </c>
      <c r="AV671" s="13" t="s">
        <v>82</v>
      </c>
      <c r="AW671" s="13" t="s">
        <v>33</v>
      </c>
      <c r="AX671" s="13" t="s">
        <v>72</v>
      </c>
      <c r="AY671" s="237" t="s">
        <v>141</v>
      </c>
    </row>
    <row r="672" s="13" customFormat="1">
      <c r="A672" s="13"/>
      <c r="B672" s="226"/>
      <c r="C672" s="227"/>
      <c r="D672" s="228" t="s">
        <v>153</v>
      </c>
      <c r="E672" s="229" t="s">
        <v>19</v>
      </c>
      <c r="F672" s="230" t="s">
        <v>397</v>
      </c>
      <c r="G672" s="227"/>
      <c r="H672" s="231">
        <v>20.765999999999998</v>
      </c>
      <c r="I672" s="232"/>
      <c r="J672" s="227"/>
      <c r="K672" s="227"/>
      <c r="L672" s="233"/>
      <c r="M672" s="234"/>
      <c r="N672" s="235"/>
      <c r="O672" s="235"/>
      <c r="P672" s="235"/>
      <c r="Q672" s="235"/>
      <c r="R672" s="235"/>
      <c r="S672" s="235"/>
      <c r="T672" s="236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7" t="s">
        <v>153</v>
      </c>
      <c r="AU672" s="237" t="s">
        <v>82</v>
      </c>
      <c r="AV672" s="13" t="s">
        <v>82</v>
      </c>
      <c r="AW672" s="13" t="s">
        <v>33</v>
      </c>
      <c r="AX672" s="13" t="s">
        <v>72</v>
      </c>
      <c r="AY672" s="237" t="s">
        <v>141</v>
      </c>
    </row>
    <row r="673" s="13" customFormat="1">
      <c r="A673" s="13"/>
      <c r="B673" s="226"/>
      <c r="C673" s="227"/>
      <c r="D673" s="228" t="s">
        <v>153</v>
      </c>
      <c r="E673" s="229" t="s">
        <v>19</v>
      </c>
      <c r="F673" s="230" t="s">
        <v>398</v>
      </c>
      <c r="G673" s="227"/>
      <c r="H673" s="231">
        <v>13.015000000000001</v>
      </c>
      <c r="I673" s="232"/>
      <c r="J673" s="227"/>
      <c r="K673" s="227"/>
      <c r="L673" s="233"/>
      <c r="M673" s="234"/>
      <c r="N673" s="235"/>
      <c r="O673" s="235"/>
      <c r="P673" s="235"/>
      <c r="Q673" s="235"/>
      <c r="R673" s="235"/>
      <c r="S673" s="235"/>
      <c r="T673" s="236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7" t="s">
        <v>153</v>
      </c>
      <c r="AU673" s="237" t="s">
        <v>82</v>
      </c>
      <c r="AV673" s="13" t="s">
        <v>82</v>
      </c>
      <c r="AW673" s="13" t="s">
        <v>33</v>
      </c>
      <c r="AX673" s="13" t="s">
        <v>72</v>
      </c>
      <c r="AY673" s="237" t="s">
        <v>141</v>
      </c>
    </row>
    <row r="674" s="15" customFormat="1">
      <c r="A674" s="15"/>
      <c r="B674" s="248"/>
      <c r="C674" s="249"/>
      <c r="D674" s="228" t="s">
        <v>153</v>
      </c>
      <c r="E674" s="250" t="s">
        <v>19</v>
      </c>
      <c r="F674" s="251" t="s">
        <v>177</v>
      </c>
      <c r="G674" s="249"/>
      <c r="H674" s="252">
        <v>369.75200000000001</v>
      </c>
      <c r="I674" s="253"/>
      <c r="J674" s="249"/>
      <c r="K674" s="249"/>
      <c r="L674" s="254"/>
      <c r="M674" s="255"/>
      <c r="N674" s="256"/>
      <c r="O674" s="256"/>
      <c r="P674" s="256"/>
      <c r="Q674" s="256"/>
      <c r="R674" s="256"/>
      <c r="S674" s="256"/>
      <c r="T674" s="257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58" t="s">
        <v>153</v>
      </c>
      <c r="AU674" s="258" t="s">
        <v>82</v>
      </c>
      <c r="AV674" s="15" t="s">
        <v>149</v>
      </c>
      <c r="AW674" s="15" t="s">
        <v>33</v>
      </c>
      <c r="AX674" s="15" t="s">
        <v>80</v>
      </c>
      <c r="AY674" s="258" t="s">
        <v>141</v>
      </c>
    </row>
    <row r="675" s="2" customFormat="1" ht="16.5" customHeight="1">
      <c r="A675" s="41"/>
      <c r="B675" s="42"/>
      <c r="C675" s="270" t="s">
        <v>1166</v>
      </c>
      <c r="D675" s="270" t="s">
        <v>245</v>
      </c>
      <c r="E675" s="271" t="s">
        <v>1157</v>
      </c>
      <c r="F675" s="272" t="s">
        <v>1158</v>
      </c>
      <c r="G675" s="273" t="s">
        <v>147</v>
      </c>
      <c r="H675" s="274">
        <v>388.24000000000001</v>
      </c>
      <c r="I675" s="275"/>
      <c r="J675" s="276">
        <f>ROUND(I675*H675,2)</f>
        <v>0</v>
      </c>
      <c r="K675" s="272" t="s">
        <v>148</v>
      </c>
      <c r="L675" s="277"/>
      <c r="M675" s="278" t="s">
        <v>19</v>
      </c>
      <c r="N675" s="279" t="s">
        <v>43</v>
      </c>
      <c r="O675" s="87"/>
      <c r="P675" s="217">
        <f>O675*H675</f>
        <v>0</v>
      </c>
      <c r="Q675" s="217">
        <v>1.0000000000000001E-05</v>
      </c>
      <c r="R675" s="217">
        <f>Q675*H675</f>
        <v>0.0038824000000000003</v>
      </c>
      <c r="S675" s="217">
        <v>0</v>
      </c>
      <c r="T675" s="218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9" t="s">
        <v>355</v>
      </c>
      <c r="AT675" s="219" t="s">
        <v>245</v>
      </c>
      <c r="AU675" s="219" t="s">
        <v>82</v>
      </c>
      <c r="AY675" s="20" t="s">
        <v>141</v>
      </c>
      <c r="BE675" s="220">
        <f>IF(N675="základní",J675,0)</f>
        <v>0</v>
      </c>
      <c r="BF675" s="220">
        <f>IF(N675="snížená",J675,0)</f>
        <v>0</v>
      </c>
      <c r="BG675" s="220">
        <f>IF(N675="zákl. přenesená",J675,0)</f>
        <v>0</v>
      </c>
      <c r="BH675" s="220">
        <f>IF(N675="sníž. přenesená",J675,0)</f>
        <v>0</v>
      </c>
      <c r="BI675" s="220">
        <f>IF(N675="nulová",J675,0)</f>
        <v>0</v>
      </c>
      <c r="BJ675" s="20" t="s">
        <v>80</v>
      </c>
      <c r="BK675" s="220">
        <f>ROUND(I675*H675,2)</f>
        <v>0</v>
      </c>
      <c r="BL675" s="20" t="s">
        <v>257</v>
      </c>
      <c r="BM675" s="219" t="s">
        <v>1167</v>
      </c>
    </row>
    <row r="676" s="13" customFormat="1">
      <c r="A676" s="13"/>
      <c r="B676" s="226"/>
      <c r="C676" s="227"/>
      <c r="D676" s="228" t="s">
        <v>153</v>
      </c>
      <c r="E676" s="227"/>
      <c r="F676" s="230" t="s">
        <v>1168</v>
      </c>
      <c r="G676" s="227"/>
      <c r="H676" s="231">
        <v>388.24000000000001</v>
      </c>
      <c r="I676" s="232"/>
      <c r="J676" s="227"/>
      <c r="K676" s="227"/>
      <c r="L676" s="233"/>
      <c r="M676" s="234"/>
      <c r="N676" s="235"/>
      <c r="O676" s="235"/>
      <c r="P676" s="235"/>
      <c r="Q676" s="235"/>
      <c r="R676" s="235"/>
      <c r="S676" s="235"/>
      <c r="T676" s="23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7" t="s">
        <v>153</v>
      </c>
      <c r="AU676" s="237" t="s">
        <v>82</v>
      </c>
      <c r="AV676" s="13" t="s">
        <v>82</v>
      </c>
      <c r="AW676" s="13" t="s">
        <v>4</v>
      </c>
      <c r="AX676" s="13" t="s">
        <v>80</v>
      </c>
      <c r="AY676" s="237" t="s">
        <v>141</v>
      </c>
    </row>
    <row r="677" s="2" customFormat="1" ht="55.5" customHeight="1">
      <c r="A677" s="41"/>
      <c r="B677" s="42"/>
      <c r="C677" s="208" t="s">
        <v>1169</v>
      </c>
      <c r="D677" s="208" t="s">
        <v>144</v>
      </c>
      <c r="E677" s="209" t="s">
        <v>1170</v>
      </c>
      <c r="F677" s="210" t="s">
        <v>1171</v>
      </c>
      <c r="G677" s="211" t="s">
        <v>147</v>
      </c>
      <c r="H677" s="212">
        <v>750</v>
      </c>
      <c r="I677" s="213"/>
      <c r="J677" s="214">
        <f>ROUND(I677*H677,2)</f>
        <v>0</v>
      </c>
      <c r="K677" s="210" t="s">
        <v>148</v>
      </c>
      <c r="L677" s="47"/>
      <c r="M677" s="215" t="s">
        <v>19</v>
      </c>
      <c r="N677" s="216" t="s">
        <v>43</v>
      </c>
      <c r="O677" s="87"/>
      <c r="P677" s="217">
        <f>O677*H677</f>
        <v>0</v>
      </c>
      <c r="Q677" s="217">
        <v>0</v>
      </c>
      <c r="R677" s="217">
        <f>Q677*H677</f>
        <v>0</v>
      </c>
      <c r="S677" s="217">
        <v>3.0000000000000001E-05</v>
      </c>
      <c r="T677" s="218">
        <f>S677*H677</f>
        <v>0.022499999999999999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19" t="s">
        <v>257</v>
      </c>
      <c r="AT677" s="219" t="s">
        <v>144</v>
      </c>
      <c r="AU677" s="219" t="s">
        <v>82</v>
      </c>
      <c r="AY677" s="20" t="s">
        <v>141</v>
      </c>
      <c r="BE677" s="220">
        <f>IF(N677="základní",J677,0)</f>
        <v>0</v>
      </c>
      <c r="BF677" s="220">
        <f>IF(N677="snížená",J677,0)</f>
        <v>0</v>
      </c>
      <c r="BG677" s="220">
        <f>IF(N677="zákl. přenesená",J677,0)</f>
        <v>0</v>
      </c>
      <c r="BH677" s="220">
        <f>IF(N677="sníž. přenesená",J677,0)</f>
        <v>0</v>
      </c>
      <c r="BI677" s="220">
        <f>IF(N677="nulová",J677,0)</f>
        <v>0</v>
      </c>
      <c r="BJ677" s="20" t="s">
        <v>80</v>
      </c>
      <c r="BK677" s="220">
        <f>ROUND(I677*H677,2)</f>
        <v>0</v>
      </c>
      <c r="BL677" s="20" t="s">
        <v>257</v>
      </c>
      <c r="BM677" s="219" t="s">
        <v>1172</v>
      </c>
    </row>
    <row r="678" s="2" customFormat="1">
      <c r="A678" s="41"/>
      <c r="B678" s="42"/>
      <c r="C678" s="43"/>
      <c r="D678" s="221" t="s">
        <v>151</v>
      </c>
      <c r="E678" s="43"/>
      <c r="F678" s="222" t="s">
        <v>1173</v>
      </c>
      <c r="G678" s="43"/>
      <c r="H678" s="43"/>
      <c r="I678" s="223"/>
      <c r="J678" s="43"/>
      <c r="K678" s="43"/>
      <c r="L678" s="47"/>
      <c r="M678" s="224"/>
      <c r="N678" s="225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151</v>
      </c>
      <c r="AU678" s="20" t="s">
        <v>82</v>
      </c>
    </row>
    <row r="679" s="13" customFormat="1">
      <c r="A679" s="13"/>
      <c r="B679" s="226"/>
      <c r="C679" s="227"/>
      <c r="D679" s="228" t="s">
        <v>153</v>
      </c>
      <c r="E679" s="229" t="s">
        <v>19</v>
      </c>
      <c r="F679" s="230" t="s">
        <v>1174</v>
      </c>
      <c r="G679" s="227"/>
      <c r="H679" s="231">
        <v>750</v>
      </c>
      <c r="I679" s="232"/>
      <c r="J679" s="227"/>
      <c r="K679" s="227"/>
      <c r="L679" s="233"/>
      <c r="M679" s="234"/>
      <c r="N679" s="235"/>
      <c r="O679" s="235"/>
      <c r="P679" s="235"/>
      <c r="Q679" s="235"/>
      <c r="R679" s="235"/>
      <c r="S679" s="235"/>
      <c r="T679" s="236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7" t="s">
        <v>153</v>
      </c>
      <c r="AU679" s="237" t="s">
        <v>82</v>
      </c>
      <c r="AV679" s="13" t="s">
        <v>82</v>
      </c>
      <c r="AW679" s="13" t="s">
        <v>33</v>
      </c>
      <c r="AX679" s="13" t="s">
        <v>80</v>
      </c>
      <c r="AY679" s="237" t="s">
        <v>141</v>
      </c>
    </row>
    <row r="680" s="2" customFormat="1" ht="16.5" customHeight="1">
      <c r="A680" s="41"/>
      <c r="B680" s="42"/>
      <c r="C680" s="270" t="s">
        <v>1175</v>
      </c>
      <c r="D680" s="270" t="s">
        <v>245</v>
      </c>
      <c r="E680" s="271" t="s">
        <v>1157</v>
      </c>
      <c r="F680" s="272" t="s">
        <v>1158</v>
      </c>
      <c r="G680" s="273" t="s">
        <v>147</v>
      </c>
      <c r="H680" s="274">
        <v>787.5</v>
      </c>
      <c r="I680" s="275"/>
      <c r="J680" s="276">
        <f>ROUND(I680*H680,2)</f>
        <v>0</v>
      </c>
      <c r="K680" s="272" t="s">
        <v>148</v>
      </c>
      <c r="L680" s="277"/>
      <c r="M680" s="278" t="s">
        <v>19</v>
      </c>
      <c r="N680" s="279" t="s">
        <v>43</v>
      </c>
      <c r="O680" s="87"/>
      <c r="P680" s="217">
        <f>O680*H680</f>
        <v>0</v>
      </c>
      <c r="Q680" s="217">
        <v>1.0000000000000001E-05</v>
      </c>
      <c r="R680" s="217">
        <f>Q680*H680</f>
        <v>0.0078750000000000001</v>
      </c>
      <c r="S680" s="217">
        <v>0</v>
      </c>
      <c r="T680" s="218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19" t="s">
        <v>355</v>
      </c>
      <c r="AT680" s="219" t="s">
        <v>245</v>
      </c>
      <c r="AU680" s="219" t="s">
        <v>82</v>
      </c>
      <c r="AY680" s="20" t="s">
        <v>141</v>
      </c>
      <c r="BE680" s="220">
        <f>IF(N680="základní",J680,0)</f>
        <v>0</v>
      </c>
      <c r="BF680" s="220">
        <f>IF(N680="snížená",J680,0)</f>
        <v>0</v>
      </c>
      <c r="BG680" s="220">
        <f>IF(N680="zákl. přenesená",J680,0)</f>
        <v>0</v>
      </c>
      <c r="BH680" s="220">
        <f>IF(N680="sníž. přenesená",J680,0)</f>
        <v>0</v>
      </c>
      <c r="BI680" s="220">
        <f>IF(N680="nulová",J680,0)</f>
        <v>0</v>
      </c>
      <c r="BJ680" s="20" t="s">
        <v>80</v>
      </c>
      <c r="BK680" s="220">
        <f>ROUND(I680*H680,2)</f>
        <v>0</v>
      </c>
      <c r="BL680" s="20" t="s">
        <v>257</v>
      </c>
      <c r="BM680" s="219" t="s">
        <v>1176</v>
      </c>
    </row>
    <row r="681" s="13" customFormat="1">
      <c r="A681" s="13"/>
      <c r="B681" s="226"/>
      <c r="C681" s="227"/>
      <c r="D681" s="228" t="s">
        <v>153</v>
      </c>
      <c r="E681" s="227"/>
      <c r="F681" s="230" t="s">
        <v>1177</v>
      </c>
      <c r="G681" s="227"/>
      <c r="H681" s="231">
        <v>787.5</v>
      </c>
      <c r="I681" s="232"/>
      <c r="J681" s="227"/>
      <c r="K681" s="227"/>
      <c r="L681" s="233"/>
      <c r="M681" s="234"/>
      <c r="N681" s="235"/>
      <c r="O681" s="235"/>
      <c r="P681" s="235"/>
      <c r="Q681" s="235"/>
      <c r="R681" s="235"/>
      <c r="S681" s="235"/>
      <c r="T681" s="236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37" t="s">
        <v>153</v>
      </c>
      <c r="AU681" s="237" t="s">
        <v>82</v>
      </c>
      <c r="AV681" s="13" t="s">
        <v>82</v>
      </c>
      <c r="AW681" s="13" t="s">
        <v>4</v>
      </c>
      <c r="AX681" s="13" t="s">
        <v>80</v>
      </c>
      <c r="AY681" s="237" t="s">
        <v>141</v>
      </c>
    </row>
    <row r="682" s="2" customFormat="1" ht="37.8" customHeight="1">
      <c r="A682" s="41"/>
      <c r="B682" s="42"/>
      <c r="C682" s="208" t="s">
        <v>1178</v>
      </c>
      <c r="D682" s="208" t="s">
        <v>144</v>
      </c>
      <c r="E682" s="209" t="s">
        <v>1179</v>
      </c>
      <c r="F682" s="210" t="s">
        <v>1180</v>
      </c>
      <c r="G682" s="211" t="s">
        <v>147</v>
      </c>
      <c r="H682" s="212">
        <v>356</v>
      </c>
      <c r="I682" s="213"/>
      <c r="J682" s="214">
        <f>ROUND(I682*H682,2)</f>
        <v>0</v>
      </c>
      <c r="K682" s="210" t="s">
        <v>148</v>
      </c>
      <c r="L682" s="47"/>
      <c r="M682" s="215" t="s">
        <v>19</v>
      </c>
      <c r="N682" s="216" t="s">
        <v>43</v>
      </c>
      <c r="O682" s="87"/>
      <c r="P682" s="217">
        <f>O682*H682</f>
        <v>0</v>
      </c>
      <c r="Q682" s="217">
        <v>2.0000000000000002E-05</v>
      </c>
      <c r="R682" s="217">
        <f>Q682*H682</f>
        <v>0.0071200000000000005</v>
      </c>
      <c r="S682" s="217">
        <v>0</v>
      </c>
      <c r="T682" s="218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19" t="s">
        <v>257</v>
      </c>
      <c r="AT682" s="219" t="s">
        <v>144</v>
      </c>
      <c r="AU682" s="219" t="s">
        <v>82</v>
      </c>
      <c r="AY682" s="20" t="s">
        <v>141</v>
      </c>
      <c r="BE682" s="220">
        <f>IF(N682="základní",J682,0)</f>
        <v>0</v>
      </c>
      <c r="BF682" s="220">
        <f>IF(N682="snížená",J682,0)</f>
        <v>0</v>
      </c>
      <c r="BG682" s="220">
        <f>IF(N682="zákl. přenesená",J682,0)</f>
        <v>0</v>
      </c>
      <c r="BH682" s="220">
        <f>IF(N682="sníž. přenesená",J682,0)</f>
        <v>0</v>
      </c>
      <c r="BI682" s="220">
        <f>IF(N682="nulová",J682,0)</f>
        <v>0</v>
      </c>
      <c r="BJ682" s="20" t="s">
        <v>80</v>
      </c>
      <c r="BK682" s="220">
        <f>ROUND(I682*H682,2)</f>
        <v>0</v>
      </c>
      <c r="BL682" s="20" t="s">
        <v>257</v>
      </c>
      <c r="BM682" s="219" t="s">
        <v>1181</v>
      </c>
    </row>
    <row r="683" s="2" customFormat="1">
      <c r="A683" s="41"/>
      <c r="B683" s="42"/>
      <c r="C683" s="43"/>
      <c r="D683" s="221" t="s">
        <v>151</v>
      </c>
      <c r="E683" s="43"/>
      <c r="F683" s="222" t="s">
        <v>1182</v>
      </c>
      <c r="G683" s="43"/>
      <c r="H683" s="43"/>
      <c r="I683" s="223"/>
      <c r="J683" s="43"/>
      <c r="K683" s="43"/>
      <c r="L683" s="47"/>
      <c r="M683" s="224"/>
      <c r="N683" s="225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151</v>
      </c>
      <c r="AU683" s="20" t="s">
        <v>82</v>
      </c>
    </row>
    <row r="684" s="2" customFormat="1" ht="24.15" customHeight="1">
      <c r="A684" s="41"/>
      <c r="B684" s="42"/>
      <c r="C684" s="208" t="s">
        <v>1183</v>
      </c>
      <c r="D684" s="208" t="s">
        <v>144</v>
      </c>
      <c r="E684" s="209" t="s">
        <v>1184</v>
      </c>
      <c r="F684" s="210" t="s">
        <v>1185</v>
      </c>
      <c r="G684" s="211" t="s">
        <v>147</v>
      </c>
      <c r="H684" s="212">
        <v>13</v>
      </c>
      <c r="I684" s="213"/>
      <c r="J684" s="214">
        <f>ROUND(I684*H684,2)</f>
        <v>0</v>
      </c>
      <c r="K684" s="210" t="s">
        <v>148</v>
      </c>
      <c r="L684" s="47"/>
      <c r="M684" s="215" t="s">
        <v>19</v>
      </c>
      <c r="N684" s="216" t="s">
        <v>43</v>
      </c>
      <c r="O684" s="87"/>
      <c r="P684" s="217">
        <f>O684*H684</f>
        <v>0</v>
      </c>
      <c r="Q684" s="217">
        <v>1.0000000000000001E-05</v>
      </c>
      <c r="R684" s="217">
        <f>Q684*H684</f>
        <v>0.00013000000000000002</v>
      </c>
      <c r="S684" s="217">
        <v>0</v>
      </c>
      <c r="T684" s="218">
        <f>S684*H684</f>
        <v>0</v>
      </c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R684" s="219" t="s">
        <v>257</v>
      </c>
      <c r="AT684" s="219" t="s">
        <v>144</v>
      </c>
      <c r="AU684" s="219" t="s">
        <v>82</v>
      </c>
      <c r="AY684" s="20" t="s">
        <v>141</v>
      </c>
      <c r="BE684" s="220">
        <f>IF(N684="základní",J684,0)</f>
        <v>0</v>
      </c>
      <c r="BF684" s="220">
        <f>IF(N684="snížená",J684,0)</f>
        <v>0</v>
      </c>
      <c r="BG684" s="220">
        <f>IF(N684="zákl. přenesená",J684,0)</f>
        <v>0</v>
      </c>
      <c r="BH684" s="220">
        <f>IF(N684="sníž. přenesená",J684,0)</f>
        <v>0</v>
      </c>
      <c r="BI684" s="220">
        <f>IF(N684="nulová",J684,0)</f>
        <v>0</v>
      </c>
      <c r="BJ684" s="20" t="s">
        <v>80</v>
      </c>
      <c r="BK684" s="220">
        <f>ROUND(I684*H684,2)</f>
        <v>0</v>
      </c>
      <c r="BL684" s="20" t="s">
        <v>257</v>
      </c>
      <c r="BM684" s="219" t="s">
        <v>1186</v>
      </c>
    </row>
    <row r="685" s="2" customFormat="1">
      <c r="A685" s="41"/>
      <c r="B685" s="42"/>
      <c r="C685" s="43"/>
      <c r="D685" s="221" t="s">
        <v>151</v>
      </c>
      <c r="E685" s="43"/>
      <c r="F685" s="222" t="s">
        <v>1187</v>
      </c>
      <c r="G685" s="43"/>
      <c r="H685" s="43"/>
      <c r="I685" s="223"/>
      <c r="J685" s="43"/>
      <c r="K685" s="43"/>
      <c r="L685" s="47"/>
      <c r="M685" s="224"/>
      <c r="N685" s="225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151</v>
      </c>
      <c r="AU685" s="20" t="s">
        <v>82</v>
      </c>
    </row>
    <row r="686" s="2" customFormat="1" ht="24.15" customHeight="1">
      <c r="A686" s="41"/>
      <c r="B686" s="42"/>
      <c r="C686" s="208" t="s">
        <v>1188</v>
      </c>
      <c r="D686" s="208" t="s">
        <v>144</v>
      </c>
      <c r="E686" s="209" t="s">
        <v>1189</v>
      </c>
      <c r="F686" s="210" t="s">
        <v>1190</v>
      </c>
      <c r="G686" s="211" t="s">
        <v>147</v>
      </c>
      <c r="H686" s="212">
        <v>2193</v>
      </c>
      <c r="I686" s="213"/>
      <c r="J686" s="214">
        <f>ROUND(I686*H686,2)</f>
        <v>0</v>
      </c>
      <c r="K686" s="210" t="s">
        <v>148</v>
      </c>
      <c r="L686" s="47"/>
      <c r="M686" s="215" t="s">
        <v>19</v>
      </c>
      <c r="N686" s="216" t="s">
        <v>43</v>
      </c>
      <c r="O686" s="87"/>
      <c r="P686" s="217">
        <f>O686*H686</f>
        <v>0</v>
      </c>
      <c r="Q686" s="217">
        <v>1.0000000000000001E-05</v>
      </c>
      <c r="R686" s="217">
        <f>Q686*H686</f>
        <v>0.021930000000000002</v>
      </c>
      <c r="S686" s="217">
        <v>0</v>
      </c>
      <c r="T686" s="218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19" t="s">
        <v>257</v>
      </c>
      <c r="AT686" s="219" t="s">
        <v>144</v>
      </c>
      <c r="AU686" s="219" t="s">
        <v>82</v>
      </c>
      <c r="AY686" s="20" t="s">
        <v>141</v>
      </c>
      <c r="BE686" s="220">
        <f>IF(N686="základní",J686,0)</f>
        <v>0</v>
      </c>
      <c r="BF686" s="220">
        <f>IF(N686="snížená",J686,0)</f>
        <v>0</v>
      </c>
      <c r="BG686" s="220">
        <f>IF(N686="zákl. přenesená",J686,0)</f>
        <v>0</v>
      </c>
      <c r="BH686" s="220">
        <f>IF(N686="sníž. přenesená",J686,0)</f>
        <v>0</v>
      </c>
      <c r="BI686" s="220">
        <f>IF(N686="nulová",J686,0)</f>
        <v>0</v>
      </c>
      <c r="BJ686" s="20" t="s">
        <v>80</v>
      </c>
      <c r="BK686" s="220">
        <f>ROUND(I686*H686,2)</f>
        <v>0</v>
      </c>
      <c r="BL686" s="20" t="s">
        <v>257</v>
      </c>
      <c r="BM686" s="219" t="s">
        <v>1191</v>
      </c>
    </row>
    <row r="687" s="2" customFormat="1">
      <c r="A687" s="41"/>
      <c r="B687" s="42"/>
      <c r="C687" s="43"/>
      <c r="D687" s="221" t="s">
        <v>151</v>
      </c>
      <c r="E687" s="43"/>
      <c r="F687" s="222" t="s">
        <v>1192</v>
      </c>
      <c r="G687" s="43"/>
      <c r="H687" s="43"/>
      <c r="I687" s="223"/>
      <c r="J687" s="43"/>
      <c r="K687" s="43"/>
      <c r="L687" s="47"/>
      <c r="M687" s="280"/>
      <c r="N687" s="281"/>
      <c r="O687" s="282"/>
      <c r="P687" s="282"/>
      <c r="Q687" s="282"/>
      <c r="R687" s="282"/>
      <c r="S687" s="282"/>
      <c r="T687" s="283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151</v>
      </c>
      <c r="AU687" s="20" t="s">
        <v>82</v>
      </c>
    </row>
    <row r="688" s="2" customFormat="1" ht="6.96" customHeight="1">
      <c r="A688" s="41"/>
      <c r="B688" s="62"/>
      <c r="C688" s="63"/>
      <c r="D688" s="63"/>
      <c r="E688" s="63"/>
      <c r="F688" s="63"/>
      <c r="G688" s="63"/>
      <c r="H688" s="63"/>
      <c r="I688" s="63"/>
      <c r="J688" s="63"/>
      <c r="K688" s="63"/>
      <c r="L688" s="47"/>
      <c r="M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</row>
  </sheetData>
  <sheetProtection sheet="1" autoFilter="0" formatColumns="0" formatRows="0" objects="1" scenarios="1" spinCount="100000" saltValue="FFw0zH2qvj6SZfcCPD8cuhQ9TDMPKXApMq1WnZWkr3E3zGWUImM1xgiB/fXPGxo+g7/Q7AvR/OaVqfwguqrAiw==" hashValue="0HCiN5RLoOp8HBXa196p1Yup1Onwfr0IGs1cBCzeDY0VwUzYY6ZZ1epeZ5anA/7DSbGLi3yBxjDgcXfzghg9mQ==" algorithmName="SHA-512" password="CC35"/>
  <autoFilter ref="C93:K687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4_01/340239212"/>
    <hyperlink ref="F102" r:id="rId2" display="https://podminky.urs.cz/item/CS_URS_2024_01/612131121"/>
    <hyperlink ref="F104" r:id="rId3" display="https://podminky.urs.cz/item/CS_URS_2024_01/612142001"/>
    <hyperlink ref="F106" r:id="rId4" display="https://podminky.urs.cz/item/CS_URS_2024_01/612321111"/>
    <hyperlink ref="F109" r:id="rId5" display="https://podminky.urs.cz/item/CS_URS_2024_01/612135001"/>
    <hyperlink ref="F114" r:id="rId6" display="https://podminky.urs.cz/item/CS_URS_2024_01/612135091"/>
    <hyperlink ref="F116" r:id="rId7" display="https://podminky.urs.cz/item/CS_URS_2024_01/612325301"/>
    <hyperlink ref="F119" r:id="rId8" display="https://podminky.urs.cz/item/CS_URS_2024_01/612325412"/>
    <hyperlink ref="F121" r:id="rId9" display="https://podminky.urs.cz/item/CS_URS_2024_01/619995001"/>
    <hyperlink ref="F139" r:id="rId10" display="https://podminky.urs.cz/item/CS_URS_2024_01/622131321"/>
    <hyperlink ref="F144" r:id="rId11" display="https://podminky.urs.cz/item/CS_URS_2024_01/622142001"/>
    <hyperlink ref="F147" r:id="rId12" display="https://podminky.urs.cz/item/CS_URS_2024_01/622521022"/>
    <hyperlink ref="F150" r:id="rId13" display="https://podminky.urs.cz/item/CS_URS_2024_01/622212051"/>
    <hyperlink ref="F180" r:id="rId14" display="https://podminky.urs.cz/item/CS_URS_2024_01/622221011"/>
    <hyperlink ref="F186" r:id="rId15" display="https://podminky.urs.cz/item/CS_URS_2024_01/622221031"/>
    <hyperlink ref="F198" r:id="rId16" display="https://podminky.urs.cz/item/CS_URS_2024_01/622251105"/>
    <hyperlink ref="F201" r:id="rId17" display="https://podminky.urs.cz/item/CS_URS_2024_01/622251201"/>
    <hyperlink ref="F204" r:id="rId18" display="https://podminky.urs.cz/item/CS_URS_2024_01/622143004"/>
    <hyperlink ref="F224" r:id="rId19" display="https://podminky.urs.cz/item/CS_URS_2024_01/622252001"/>
    <hyperlink ref="F229" r:id="rId20" display="https://podminky.urs.cz/item/CS_URS_2024_01/622252002"/>
    <hyperlink ref="F268" r:id="rId21" display="https://podminky.urs.cz/item/CS_URS_2024_01/767627306"/>
    <hyperlink ref="F286" r:id="rId22" display="https://podminky.urs.cz/item/CS_URS_2024_01/767627307"/>
    <hyperlink ref="F288" r:id="rId23" display="https://podminky.urs.cz/item/CS_URS_2024_01/629135101"/>
    <hyperlink ref="F290" r:id="rId24" display="https://podminky.urs.cz/item/CS_URS_2024_01/629135102"/>
    <hyperlink ref="F295" r:id="rId25" display="https://podminky.urs.cz/item/CS_URS_2024_01/629991011"/>
    <hyperlink ref="F304" r:id="rId26" display="https://podminky.urs.cz/item/CS_URS_2024_01/629995101"/>
    <hyperlink ref="F310" r:id="rId27" display="https://podminky.urs.cz/item/CS_URS_2024_01/629995213"/>
    <hyperlink ref="F314" r:id="rId28" display="https://podminky.urs.cz/item/CS_URS_2024_01/941111132"/>
    <hyperlink ref="F318" r:id="rId29" display="https://podminky.urs.cz/item/CS_URS_2024_01/941111232"/>
    <hyperlink ref="F321" r:id="rId30" display="https://podminky.urs.cz/item/CS_URS_2024_01/941111832"/>
    <hyperlink ref="F324" r:id="rId31" display="https://podminky.urs.cz/item/CS_URS_2024_01/944511111"/>
    <hyperlink ref="F327" r:id="rId32" display="https://podminky.urs.cz/item/CS_URS_2024_01/944511211"/>
    <hyperlink ref="F330" r:id="rId33" display="https://podminky.urs.cz/item/CS_URS_2024_01/944511811"/>
    <hyperlink ref="F333" r:id="rId34" display="https://podminky.urs.cz/item/CS_URS_2024_01/944611111"/>
    <hyperlink ref="F337" r:id="rId35" display="https://podminky.urs.cz/item/CS_URS_2024_01/944611211"/>
    <hyperlink ref="F340" r:id="rId36" display="https://podminky.urs.cz/item/CS_URS_2024_01/944611811"/>
    <hyperlink ref="F342" r:id="rId37" display="https://podminky.urs.cz/item/CS_URS_2024_01/993111111"/>
    <hyperlink ref="F345" r:id="rId38" display="https://podminky.urs.cz/item/CS_URS_2024_01/993111119"/>
    <hyperlink ref="F348" r:id="rId39" display="https://podminky.urs.cz/item/CS_URS_2024_01/949101111"/>
    <hyperlink ref="F350" r:id="rId40" display="https://podminky.urs.cz/item/CS_URS_2024_01/952901111"/>
    <hyperlink ref="F354" r:id="rId41" display="https://podminky.urs.cz/item/CS_URS_2024_01/962081141"/>
    <hyperlink ref="F358" r:id="rId42" display="https://podminky.urs.cz/item/CS_URS_2024_01/978059541"/>
    <hyperlink ref="F365" r:id="rId43" display="https://podminky.urs.cz/item/CS_URS_2024_01/968062355"/>
    <hyperlink ref="F368" r:id="rId44" display="https://podminky.urs.cz/item/CS_URS_2024_01/968062356"/>
    <hyperlink ref="F374" r:id="rId45" display="https://podminky.urs.cz/item/CS_URS_2024_01/968062357"/>
    <hyperlink ref="F381" r:id="rId46" display="https://podminky.urs.cz/item/CS_URS_2024_01/968072456"/>
    <hyperlink ref="F384" r:id="rId47" display="https://podminky.urs.cz/item/CS_URS_2024_01/968062456"/>
    <hyperlink ref="F387" r:id="rId48" display="https://podminky.urs.cz/item/CS_URS_2024_01/968082016"/>
    <hyperlink ref="F390" r:id="rId49" display="https://podminky.urs.cz/item/CS_URS_2024_01/968082022"/>
    <hyperlink ref="F413" r:id="rId50" display="https://podminky.urs.cz/item/CS_URS_2024_01/997013213"/>
    <hyperlink ref="F415" r:id="rId51" display="https://podminky.urs.cz/item/CS_URS_2024_01/997013312"/>
    <hyperlink ref="F417" r:id="rId52" display="https://podminky.urs.cz/item/CS_URS_2024_01/997013322"/>
    <hyperlink ref="F420" r:id="rId53" display="https://podminky.urs.cz/item/CS_URS_2024_01/997013501"/>
    <hyperlink ref="F422" r:id="rId54" display="https://podminky.urs.cz/item/CS_URS_2024_01/997013509"/>
    <hyperlink ref="F425" r:id="rId55" display="https://podminky.urs.cz/item/CS_URS_2024_01/997013631"/>
    <hyperlink ref="F427" r:id="rId56" display="https://podminky.urs.cz/item/CS_URS_2024_01/997013804"/>
    <hyperlink ref="F429" r:id="rId57" display="https://podminky.urs.cz/item/CS_URS_2024_01/997013811"/>
    <hyperlink ref="F431" r:id="rId58" display="https://podminky.urs.cz/item/CS_URS_2024_01/997013813"/>
    <hyperlink ref="F433" r:id="rId59" display="https://podminky.urs.cz/item/CS_URS_2024_01/997013841"/>
    <hyperlink ref="F436" r:id="rId60" display="https://podminky.urs.cz/item/CS_URS_2024_01/998011003"/>
    <hyperlink ref="F440" r:id="rId61" display="https://podminky.urs.cz/item/CS_URS_2024_01/713111111"/>
    <hyperlink ref="F452" r:id="rId62" display="https://podminky.urs.cz/item/CS_URS_2024_01/713122111"/>
    <hyperlink ref="F454" r:id="rId63" display="https://podminky.urs.cz/item/CS_URS_2024_01/713122125"/>
    <hyperlink ref="F463" r:id="rId64" display="https://podminky.urs.cz/item/CS_URS_2024_01/713131111"/>
    <hyperlink ref="F468" r:id="rId65" display="https://podminky.urs.cz/item/CS_URS_2024_01/998713103"/>
    <hyperlink ref="F471" r:id="rId66" display="https://podminky.urs.cz/item/CS_URS_2024_01/761111791"/>
    <hyperlink ref="F476" r:id="rId67" display="https://podminky.urs.cz/item/CS_URS_2024_01/998761103"/>
    <hyperlink ref="F479" r:id="rId68" display="https://podminky.urs.cz/item/CS_URS_2024_01/762511246"/>
    <hyperlink ref="F488" r:id="rId69" display="https://podminky.urs.cz/item/CS_URS_2024_01/762595001"/>
    <hyperlink ref="F490" r:id="rId70" display="https://podminky.urs.cz/item/CS_URS_2024_01/998762103"/>
    <hyperlink ref="F493" r:id="rId71" display="https://podminky.urs.cz/item/CS_URS_2024_01/764002851"/>
    <hyperlink ref="F495" r:id="rId72" display="https://podminky.urs.cz/item/CS_URS_2024_01/764002861"/>
    <hyperlink ref="F497" r:id="rId73" display="https://podminky.urs.cz/item/CS_URS_2024_01/764216646"/>
    <hyperlink ref="F507" r:id="rId74" display="https://podminky.urs.cz/item/CS_URS_2024_01/998764103"/>
    <hyperlink ref="F510" r:id="rId75" display="https://podminky.urs.cz/item/CS_URS_2024_01/766431821"/>
    <hyperlink ref="F513" r:id="rId76" display="https://podminky.urs.cz/item/CS_URS_2024_01/766491851"/>
    <hyperlink ref="F515" r:id="rId77" display="https://podminky.urs.cz/item/CS_URS_2024_01/766674811"/>
    <hyperlink ref="F517" r:id="rId78" display="https://podminky.urs.cz/item/CS_URS_2024_01/766691812"/>
    <hyperlink ref="F523" r:id="rId79" display="https://podminky.urs.cz/item/CS_URS_2024_01/766621211"/>
    <hyperlink ref="F552" r:id="rId80" display="https://podminky.urs.cz/item/CS_URS_2024_01/766621212"/>
    <hyperlink ref="F582" r:id="rId81" display="https://podminky.urs.cz/item/CS_URS_2024_01/766621213"/>
    <hyperlink ref="F591" r:id="rId82" display="https://podminky.urs.cz/item/CS_URS_2024_01/766642163"/>
    <hyperlink ref="F594" r:id="rId83" display="https://podminky.urs.cz/item/CS_URS_2024_01/766660411"/>
    <hyperlink ref="F598" r:id="rId84" display="https://podminky.urs.cz/item/CS_URS_2024_01/766660461"/>
    <hyperlink ref="F602" r:id="rId85" display="https://podminky.urs.cz/item/CS_URS_2024_01/766660451"/>
    <hyperlink ref="F606" r:id="rId86" display="https://podminky.urs.cz/item/CS_URS_2024_01/766660021"/>
    <hyperlink ref="F610" r:id="rId87" display="https://podminky.urs.cz/item/CS_URS_2024_01/766671001"/>
    <hyperlink ref="F614" r:id="rId88" display="https://podminky.urs.cz/item/CS_URS_2024_01/766694126"/>
    <hyperlink ref="F627" r:id="rId89" display="https://podminky.urs.cz/item/CS_URS_2024_01/766695213"/>
    <hyperlink ref="F630" r:id="rId90" display="https://podminky.urs.cz/item/CS_URS_2024_01/766695233"/>
    <hyperlink ref="F633" r:id="rId91" display="https://podminky.urs.cz/item/CS_URS_2024_01/998766103"/>
    <hyperlink ref="F636" r:id="rId92" display="https://podminky.urs.cz/item/CS_URS_2024_01/782992911"/>
    <hyperlink ref="F638" r:id="rId93" display="https://podminky.urs.cz/item/CS_URS_2024_01/782994913"/>
    <hyperlink ref="F640" r:id="rId94" display="https://podminky.urs.cz/item/CS_URS_2024_01/782994922"/>
    <hyperlink ref="F644" r:id="rId95" display="https://podminky.urs.cz/item/CS_URS_2024_01/783823143"/>
    <hyperlink ref="F646" r:id="rId96" display="https://podminky.urs.cz/item/CS_URS_2024_01/783823163"/>
    <hyperlink ref="F648" r:id="rId97" display="https://podminky.urs.cz/item/CS_URS_2024_01/783827143"/>
    <hyperlink ref="F651" r:id="rId98" display="https://podminky.urs.cz/item/CS_URS_2024_01/783827203"/>
    <hyperlink ref="F655" r:id="rId99" display="https://podminky.urs.cz/item/CS_URS_2024_01/784111001"/>
    <hyperlink ref="F657" r:id="rId100" display="https://podminky.urs.cz/item/CS_URS_2024_01/784181121"/>
    <hyperlink ref="F659" r:id="rId101" display="https://podminky.urs.cz/item/CS_URS_2024_01/784211101"/>
    <hyperlink ref="F663" r:id="rId102" display="https://podminky.urs.cz/item/CS_URS_2024_01/784171101"/>
    <hyperlink ref="F667" r:id="rId103" display="https://podminky.urs.cz/item/CS_URS_2024_01/784171111"/>
    <hyperlink ref="F678" r:id="rId104" display="https://podminky.urs.cz/item/CS_URS_2024_01/784171121"/>
    <hyperlink ref="F683" r:id="rId105" display="https://podminky.urs.cz/item/CS_URS_2024_01/784191003"/>
    <hyperlink ref="F685" r:id="rId106" display="https://podminky.urs.cz/item/CS_URS_2024_01/784191005"/>
    <hyperlink ref="F687" r:id="rId107" display="https://podminky.urs.cz/item/CS_URS_2024_01/78419100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Snížení energetické náročnosti DM a ŠJ ul. Denisova 212, Jičín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1193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27. 3. 2024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ROUND(J93,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ROUND((SUM(BE93:BE272)),  2)</f>
        <v>0</v>
      </c>
      <c r="G33" s="41"/>
      <c r="H33" s="41"/>
      <c r="I33" s="152">
        <v>0.20999999999999999</v>
      </c>
      <c r="J33" s="151">
        <f>ROUND(((SUM(BE93:BE272))*I33),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ROUND((SUM(BF93:BF272)),  2)</f>
        <v>0</v>
      </c>
      <c r="G34" s="41"/>
      <c r="H34" s="41"/>
      <c r="I34" s="152">
        <v>0.12</v>
      </c>
      <c r="J34" s="151">
        <f>ROUND(((SUM(BF93:BF272))*I34),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ROUND((SUM(BG93:BG272)),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ROUND((SUM(BH93:BH272)),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ROUND((SUM(BI93:BI272)),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Snížení energetické náročnosti DM a ŠJ ul. Denisova 212, Jičín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02 - Výměna střešní krytiny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p.č.st.663,k.ú. Jičín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Královehradecký kraj,Pivovarské náměstí 1245/2,HK</v>
      </c>
      <c r="G54" s="43"/>
      <c r="H54" s="43"/>
      <c r="I54" s="35" t="s">
        <v>31</v>
      </c>
      <c r="J54" s="39" t="str">
        <f>E21</f>
        <v xml:space="preserve">Projecticon s.r.o.,A.Kopeckého 151,Nový Hrádek 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108</v>
      </c>
      <c r="D57" s="166"/>
      <c r="E57" s="166"/>
      <c r="F57" s="166"/>
      <c r="G57" s="166"/>
      <c r="H57" s="166"/>
      <c r="I57" s="166"/>
      <c r="J57" s="167" t="s">
        <v>109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J93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9"/>
      <c r="C60" s="170"/>
      <c r="D60" s="171" t="s">
        <v>111</v>
      </c>
      <c r="E60" s="172"/>
      <c r="F60" s="172"/>
      <c r="G60" s="172"/>
      <c r="H60" s="172"/>
      <c r="I60" s="172"/>
      <c r="J60" s="173">
        <f>J94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1194</v>
      </c>
      <c r="E61" s="178"/>
      <c r="F61" s="178"/>
      <c r="G61" s="178"/>
      <c r="H61" s="178"/>
      <c r="I61" s="178"/>
      <c r="J61" s="179">
        <f>J95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112</v>
      </c>
      <c r="E62" s="178"/>
      <c r="F62" s="178"/>
      <c r="G62" s="178"/>
      <c r="H62" s="178"/>
      <c r="I62" s="178"/>
      <c r="J62" s="179">
        <f>J104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1195</v>
      </c>
      <c r="E63" s="178"/>
      <c r="F63" s="178"/>
      <c r="G63" s="178"/>
      <c r="H63" s="178"/>
      <c r="I63" s="178"/>
      <c r="J63" s="179">
        <f>J107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114</v>
      </c>
      <c r="E64" s="178"/>
      <c r="F64" s="178"/>
      <c r="G64" s="178"/>
      <c r="H64" s="178"/>
      <c r="I64" s="178"/>
      <c r="J64" s="179">
        <f>J122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115</v>
      </c>
      <c r="E65" s="178"/>
      <c r="F65" s="178"/>
      <c r="G65" s="178"/>
      <c r="H65" s="178"/>
      <c r="I65" s="178"/>
      <c r="J65" s="179">
        <f>J136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116</v>
      </c>
      <c r="E66" s="178"/>
      <c r="F66" s="178"/>
      <c r="G66" s="178"/>
      <c r="H66" s="178"/>
      <c r="I66" s="178"/>
      <c r="J66" s="179">
        <f>J150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117</v>
      </c>
      <c r="E67" s="172"/>
      <c r="F67" s="172"/>
      <c r="G67" s="172"/>
      <c r="H67" s="172"/>
      <c r="I67" s="172"/>
      <c r="J67" s="173">
        <f>J153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118</v>
      </c>
      <c r="E68" s="178"/>
      <c r="F68" s="178"/>
      <c r="G68" s="178"/>
      <c r="H68" s="178"/>
      <c r="I68" s="178"/>
      <c r="J68" s="179">
        <f>J154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1196</v>
      </c>
      <c r="E69" s="178"/>
      <c r="F69" s="178"/>
      <c r="G69" s="178"/>
      <c r="H69" s="178"/>
      <c r="I69" s="178"/>
      <c r="J69" s="179">
        <f>J162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76"/>
      <c r="D70" s="177" t="s">
        <v>120</v>
      </c>
      <c r="E70" s="178"/>
      <c r="F70" s="178"/>
      <c r="G70" s="178"/>
      <c r="H70" s="178"/>
      <c r="I70" s="178"/>
      <c r="J70" s="179">
        <f>J166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76"/>
      <c r="D71" s="177" t="s">
        <v>121</v>
      </c>
      <c r="E71" s="178"/>
      <c r="F71" s="178"/>
      <c r="G71" s="178"/>
      <c r="H71" s="178"/>
      <c r="I71" s="178"/>
      <c r="J71" s="179">
        <f>J188</f>
        <v>0</v>
      </c>
      <c r="K71" s="176"/>
      <c r="L71" s="18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76"/>
      <c r="D72" s="177" t="s">
        <v>1197</v>
      </c>
      <c r="E72" s="178"/>
      <c r="F72" s="178"/>
      <c r="G72" s="178"/>
      <c r="H72" s="178"/>
      <c r="I72" s="178"/>
      <c r="J72" s="179">
        <f>J241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76"/>
      <c r="D73" s="177" t="s">
        <v>1198</v>
      </c>
      <c r="E73" s="178"/>
      <c r="F73" s="178"/>
      <c r="G73" s="178"/>
      <c r="H73" s="178"/>
      <c r="I73" s="178"/>
      <c r="J73" s="179">
        <f>J253</f>
        <v>0</v>
      </c>
      <c r="K73" s="176"/>
      <c r="L73" s="18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126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64" t="str">
        <f>E7</f>
        <v>Snížení energetické náročnosti DM a ŠJ ul. Denisova 212, Jičín</v>
      </c>
      <c r="F83" s="35"/>
      <c r="G83" s="35"/>
      <c r="H83" s="35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105</v>
      </c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E9</f>
        <v xml:space="preserve">02 - Výměna střešní krytiny </v>
      </c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5" t="s">
        <v>21</v>
      </c>
      <c r="D87" s="43"/>
      <c r="E87" s="43"/>
      <c r="F87" s="30" t="str">
        <f>F12</f>
        <v>p.č.st.663,k.ú. Jičín</v>
      </c>
      <c r="G87" s="43"/>
      <c r="H87" s="43"/>
      <c r="I87" s="35" t="s">
        <v>23</v>
      </c>
      <c r="J87" s="75" t="str">
        <f>IF(J12="","",J12)</f>
        <v>27. 3. 2024</v>
      </c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40.05" customHeight="1">
      <c r="A89" s="41"/>
      <c r="B89" s="42"/>
      <c r="C89" s="35" t="s">
        <v>25</v>
      </c>
      <c r="D89" s="43"/>
      <c r="E89" s="43"/>
      <c r="F89" s="30" t="str">
        <f>E15</f>
        <v>Královehradecký kraj,Pivovarské náměstí 1245/2,HK</v>
      </c>
      <c r="G89" s="43"/>
      <c r="H89" s="43"/>
      <c r="I89" s="35" t="s">
        <v>31</v>
      </c>
      <c r="J89" s="39" t="str">
        <f>E21</f>
        <v xml:space="preserve">Projecticon s.r.o.,A.Kopeckého 151,Nový Hrádek 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29</v>
      </c>
      <c r="D90" s="43"/>
      <c r="E90" s="43"/>
      <c r="F90" s="30" t="str">
        <f>IF(E18="","",E18)</f>
        <v>Vyplň údaj</v>
      </c>
      <c r="G90" s="43"/>
      <c r="H90" s="43"/>
      <c r="I90" s="35" t="s">
        <v>34</v>
      </c>
      <c r="J90" s="39" t="str">
        <f>E24</f>
        <v xml:space="preserve"> </v>
      </c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38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181"/>
      <c r="B92" s="182"/>
      <c r="C92" s="183" t="s">
        <v>127</v>
      </c>
      <c r="D92" s="184" t="s">
        <v>57</v>
      </c>
      <c r="E92" s="184" t="s">
        <v>53</v>
      </c>
      <c r="F92" s="184" t="s">
        <v>54</v>
      </c>
      <c r="G92" s="184" t="s">
        <v>128</v>
      </c>
      <c r="H92" s="184" t="s">
        <v>129</v>
      </c>
      <c r="I92" s="184" t="s">
        <v>130</v>
      </c>
      <c r="J92" s="184" t="s">
        <v>109</v>
      </c>
      <c r="K92" s="185" t="s">
        <v>131</v>
      </c>
      <c r="L92" s="186"/>
      <c r="M92" s="95" t="s">
        <v>19</v>
      </c>
      <c r="N92" s="96" t="s">
        <v>42</v>
      </c>
      <c r="O92" s="96" t="s">
        <v>132</v>
      </c>
      <c r="P92" s="96" t="s">
        <v>133</v>
      </c>
      <c r="Q92" s="96" t="s">
        <v>134</v>
      </c>
      <c r="R92" s="96" t="s">
        <v>135</v>
      </c>
      <c r="S92" s="96" t="s">
        <v>136</v>
      </c>
      <c r="T92" s="97" t="s">
        <v>137</v>
      </c>
      <c r="U92" s="181"/>
      <c r="V92" s="181"/>
      <c r="W92" s="181"/>
      <c r="X92" s="181"/>
      <c r="Y92" s="181"/>
      <c r="Z92" s="181"/>
      <c r="AA92" s="181"/>
      <c r="AB92" s="181"/>
      <c r="AC92" s="181"/>
      <c r="AD92" s="181"/>
      <c r="AE92" s="181"/>
    </row>
    <row r="93" s="2" customFormat="1" ht="22.8" customHeight="1">
      <c r="A93" s="41"/>
      <c r="B93" s="42"/>
      <c r="C93" s="102" t="s">
        <v>138</v>
      </c>
      <c r="D93" s="43"/>
      <c r="E93" s="43"/>
      <c r="F93" s="43"/>
      <c r="G93" s="43"/>
      <c r="H93" s="43"/>
      <c r="I93" s="43"/>
      <c r="J93" s="187">
        <f>BK93</f>
        <v>0</v>
      </c>
      <c r="K93" s="43"/>
      <c r="L93" s="47"/>
      <c r="M93" s="98"/>
      <c r="N93" s="188"/>
      <c r="O93" s="99"/>
      <c r="P93" s="189">
        <f>P94+P153</f>
        <v>0</v>
      </c>
      <c r="Q93" s="99"/>
      <c r="R93" s="189">
        <f>R94+R153</f>
        <v>32.759829640000007</v>
      </c>
      <c r="S93" s="99"/>
      <c r="T93" s="190">
        <f>T94+T153</f>
        <v>33.671709999999997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71</v>
      </c>
      <c r="AU93" s="20" t="s">
        <v>110</v>
      </c>
      <c r="BK93" s="191">
        <f>BK94+BK153</f>
        <v>0</v>
      </c>
    </row>
    <row r="94" s="12" customFormat="1" ht="25.92" customHeight="1">
      <c r="A94" s="12"/>
      <c r="B94" s="192"/>
      <c r="C94" s="193"/>
      <c r="D94" s="194" t="s">
        <v>71</v>
      </c>
      <c r="E94" s="195" t="s">
        <v>139</v>
      </c>
      <c r="F94" s="195" t="s">
        <v>140</v>
      </c>
      <c r="G94" s="193"/>
      <c r="H94" s="193"/>
      <c r="I94" s="196"/>
      <c r="J94" s="197">
        <f>BK94</f>
        <v>0</v>
      </c>
      <c r="K94" s="193"/>
      <c r="L94" s="198"/>
      <c r="M94" s="199"/>
      <c r="N94" s="200"/>
      <c r="O94" s="200"/>
      <c r="P94" s="201">
        <f>P95+P104+P107+P122+P136+P150</f>
        <v>0</v>
      </c>
      <c r="Q94" s="200"/>
      <c r="R94" s="201">
        <f>R95+R104+R107+R122+R136+R150</f>
        <v>3.4506499999999996</v>
      </c>
      <c r="S94" s="200"/>
      <c r="T94" s="202">
        <f>T95+T104+T107+T122+T136+T150</f>
        <v>23.519499999999997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80</v>
      </c>
      <c r="AT94" s="204" t="s">
        <v>71</v>
      </c>
      <c r="AU94" s="204" t="s">
        <v>72</v>
      </c>
      <c r="AY94" s="203" t="s">
        <v>141</v>
      </c>
      <c r="BK94" s="205">
        <f>BK95+BK104+BK107+BK122+BK136+BK150</f>
        <v>0</v>
      </c>
    </row>
    <row r="95" s="12" customFormat="1" ht="22.8" customHeight="1">
      <c r="A95" s="12"/>
      <c r="B95" s="192"/>
      <c r="C95" s="193"/>
      <c r="D95" s="194" t="s">
        <v>71</v>
      </c>
      <c r="E95" s="206" t="s">
        <v>80</v>
      </c>
      <c r="F95" s="206" t="s">
        <v>1199</v>
      </c>
      <c r="G95" s="193"/>
      <c r="H95" s="193"/>
      <c r="I95" s="196"/>
      <c r="J95" s="207">
        <f>BK95</f>
        <v>0</v>
      </c>
      <c r="K95" s="193"/>
      <c r="L95" s="198"/>
      <c r="M95" s="199"/>
      <c r="N95" s="200"/>
      <c r="O95" s="200"/>
      <c r="P95" s="201">
        <f>SUM(P96:P103)</f>
        <v>0</v>
      </c>
      <c r="Q95" s="200"/>
      <c r="R95" s="201">
        <f>SUM(R96:R103)</f>
        <v>0</v>
      </c>
      <c r="S95" s="200"/>
      <c r="T95" s="202">
        <f>SUM(T96:T103)</f>
        <v>23.3675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3" t="s">
        <v>80</v>
      </c>
      <c r="AT95" s="204" t="s">
        <v>71</v>
      </c>
      <c r="AU95" s="204" t="s">
        <v>80</v>
      </c>
      <c r="AY95" s="203" t="s">
        <v>141</v>
      </c>
      <c r="BK95" s="205">
        <f>SUM(BK96:BK103)</f>
        <v>0</v>
      </c>
    </row>
    <row r="96" s="2" customFormat="1" ht="76.35" customHeight="1">
      <c r="A96" s="41"/>
      <c r="B96" s="42"/>
      <c r="C96" s="208" t="s">
        <v>80</v>
      </c>
      <c r="D96" s="208" t="s">
        <v>144</v>
      </c>
      <c r="E96" s="209" t="s">
        <v>1200</v>
      </c>
      <c r="F96" s="210" t="s">
        <v>1201</v>
      </c>
      <c r="G96" s="211" t="s">
        <v>147</v>
      </c>
      <c r="H96" s="212">
        <v>32.5</v>
      </c>
      <c r="I96" s="213"/>
      <c r="J96" s="214">
        <f>ROUND(I96*H96,2)</f>
        <v>0</v>
      </c>
      <c r="K96" s="210" t="s">
        <v>148</v>
      </c>
      <c r="L96" s="47"/>
      <c r="M96" s="215" t="s">
        <v>19</v>
      </c>
      <c r="N96" s="216" t="s">
        <v>43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0.255</v>
      </c>
      <c r="T96" s="218">
        <f>S96*H96</f>
        <v>8.2874999999999996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149</v>
      </c>
      <c r="AT96" s="219" t="s">
        <v>144</v>
      </c>
      <c r="AU96" s="219" t="s">
        <v>82</v>
      </c>
      <c r="AY96" s="20" t="s">
        <v>141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80</v>
      </c>
      <c r="BK96" s="220">
        <f>ROUND(I96*H96,2)</f>
        <v>0</v>
      </c>
      <c r="BL96" s="20" t="s">
        <v>149</v>
      </c>
      <c r="BM96" s="219" t="s">
        <v>1202</v>
      </c>
    </row>
    <row r="97" s="2" customFormat="1">
      <c r="A97" s="41"/>
      <c r="B97" s="42"/>
      <c r="C97" s="43"/>
      <c r="D97" s="221" t="s">
        <v>151</v>
      </c>
      <c r="E97" s="43"/>
      <c r="F97" s="222" t="s">
        <v>1203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151</v>
      </c>
      <c r="AU97" s="20" t="s">
        <v>82</v>
      </c>
    </row>
    <row r="98" s="13" customFormat="1">
      <c r="A98" s="13"/>
      <c r="B98" s="226"/>
      <c r="C98" s="227"/>
      <c r="D98" s="228" t="s">
        <v>153</v>
      </c>
      <c r="E98" s="229" t="s">
        <v>19</v>
      </c>
      <c r="F98" s="230" t="s">
        <v>1204</v>
      </c>
      <c r="G98" s="227"/>
      <c r="H98" s="231">
        <v>32.5</v>
      </c>
      <c r="I98" s="232"/>
      <c r="J98" s="227"/>
      <c r="K98" s="227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153</v>
      </c>
      <c r="AU98" s="237" t="s">
        <v>82</v>
      </c>
      <c r="AV98" s="13" t="s">
        <v>82</v>
      </c>
      <c r="AW98" s="13" t="s">
        <v>33</v>
      </c>
      <c r="AX98" s="13" t="s">
        <v>72</v>
      </c>
      <c r="AY98" s="237" t="s">
        <v>141</v>
      </c>
    </row>
    <row r="99" s="15" customFormat="1">
      <c r="A99" s="15"/>
      <c r="B99" s="248"/>
      <c r="C99" s="249"/>
      <c r="D99" s="228" t="s">
        <v>153</v>
      </c>
      <c r="E99" s="250" t="s">
        <v>19</v>
      </c>
      <c r="F99" s="251" t="s">
        <v>177</v>
      </c>
      <c r="G99" s="249"/>
      <c r="H99" s="252">
        <v>32.5</v>
      </c>
      <c r="I99" s="253"/>
      <c r="J99" s="249"/>
      <c r="K99" s="249"/>
      <c r="L99" s="254"/>
      <c r="M99" s="255"/>
      <c r="N99" s="256"/>
      <c r="O99" s="256"/>
      <c r="P99" s="256"/>
      <c r="Q99" s="256"/>
      <c r="R99" s="256"/>
      <c r="S99" s="256"/>
      <c r="T99" s="257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8" t="s">
        <v>153</v>
      </c>
      <c r="AU99" s="258" t="s">
        <v>82</v>
      </c>
      <c r="AV99" s="15" t="s">
        <v>149</v>
      </c>
      <c r="AW99" s="15" t="s">
        <v>33</v>
      </c>
      <c r="AX99" s="15" t="s">
        <v>80</v>
      </c>
      <c r="AY99" s="258" t="s">
        <v>141</v>
      </c>
    </row>
    <row r="100" s="2" customFormat="1" ht="55.5" customHeight="1">
      <c r="A100" s="41"/>
      <c r="B100" s="42"/>
      <c r="C100" s="208" t="s">
        <v>82</v>
      </c>
      <c r="D100" s="208" t="s">
        <v>144</v>
      </c>
      <c r="E100" s="209" t="s">
        <v>1205</v>
      </c>
      <c r="F100" s="210" t="s">
        <v>1206</v>
      </c>
      <c r="G100" s="211" t="s">
        <v>147</v>
      </c>
      <c r="H100" s="212">
        <v>26</v>
      </c>
      <c r="I100" s="213"/>
      <c r="J100" s="214">
        <f>ROUND(I100*H100,2)</f>
        <v>0</v>
      </c>
      <c r="K100" s="210" t="s">
        <v>148</v>
      </c>
      <c r="L100" s="47"/>
      <c r="M100" s="215" t="s">
        <v>19</v>
      </c>
      <c r="N100" s="216" t="s">
        <v>43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0.57999999999999996</v>
      </c>
      <c r="T100" s="218">
        <f>S100*H100</f>
        <v>15.079999999999998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149</v>
      </c>
      <c r="AT100" s="219" t="s">
        <v>144</v>
      </c>
      <c r="AU100" s="219" t="s">
        <v>82</v>
      </c>
      <c r="AY100" s="20" t="s">
        <v>141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80</v>
      </c>
      <c r="BK100" s="220">
        <f>ROUND(I100*H100,2)</f>
        <v>0</v>
      </c>
      <c r="BL100" s="20" t="s">
        <v>149</v>
      </c>
      <c r="BM100" s="219" t="s">
        <v>1207</v>
      </c>
    </row>
    <row r="101" s="2" customFormat="1">
      <c r="A101" s="41"/>
      <c r="B101" s="42"/>
      <c r="C101" s="43"/>
      <c r="D101" s="221" t="s">
        <v>151</v>
      </c>
      <c r="E101" s="43"/>
      <c r="F101" s="222" t="s">
        <v>1208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82</v>
      </c>
    </row>
    <row r="102" s="13" customFormat="1">
      <c r="A102" s="13"/>
      <c r="B102" s="226"/>
      <c r="C102" s="227"/>
      <c r="D102" s="228" t="s">
        <v>153</v>
      </c>
      <c r="E102" s="229" t="s">
        <v>19</v>
      </c>
      <c r="F102" s="230" t="s">
        <v>1209</v>
      </c>
      <c r="G102" s="227"/>
      <c r="H102" s="231">
        <v>26</v>
      </c>
      <c r="I102" s="232"/>
      <c r="J102" s="227"/>
      <c r="K102" s="227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153</v>
      </c>
      <c r="AU102" s="237" t="s">
        <v>82</v>
      </c>
      <c r="AV102" s="13" t="s">
        <v>82</v>
      </c>
      <c r="AW102" s="13" t="s">
        <v>33</v>
      </c>
      <c r="AX102" s="13" t="s">
        <v>72</v>
      </c>
      <c r="AY102" s="237" t="s">
        <v>141</v>
      </c>
    </row>
    <row r="103" s="15" customFormat="1">
      <c r="A103" s="15"/>
      <c r="B103" s="248"/>
      <c r="C103" s="249"/>
      <c r="D103" s="228" t="s">
        <v>153</v>
      </c>
      <c r="E103" s="250" t="s">
        <v>19</v>
      </c>
      <c r="F103" s="251" t="s">
        <v>177</v>
      </c>
      <c r="G103" s="249"/>
      <c r="H103" s="252">
        <v>26</v>
      </c>
      <c r="I103" s="253"/>
      <c r="J103" s="249"/>
      <c r="K103" s="249"/>
      <c r="L103" s="254"/>
      <c r="M103" s="255"/>
      <c r="N103" s="256"/>
      <c r="O103" s="256"/>
      <c r="P103" s="256"/>
      <c r="Q103" s="256"/>
      <c r="R103" s="256"/>
      <c r="S103" s="256"/>
      <c r="T103" s="257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8" t="s">
        <v>153</v>
      </c>
      <c r="AU103" s="258" t="s">
        <v>82</v>
      </c>
      <c r="AV103" s="15" t="s">
        <v>149</v>
      </c>
      <c r="AW103" s="15" t="s">
        <v>33</v>
      </c>
      <c r="AX103" s="15" t="s">
        <v>80</v>
      </c>
      <c r="AY103" s="258" t="s">
        <v>141</v>
      </c>
    </row>
    <row r="104" s="12" customFormat="1" ht="22.8" customHeight="1">
      <c r="A104" s="12"/>
      <c r="B104" s="192"/>
      <c r="C104" s="193"/>
      <c r="D104" s="194" t="s">
        <v>71</v>
      </c>
      <c r="E104" s="206" t="s">
        <v>142</v>
      </c>
      <c r="F104" s="206" t="s">
        <v>143</v>
      </c>
      <c r="G104" s="193"/>
      <c r="H104" s="193"/>
      <c r="I104" s="196"/>
      <c r="J104" s="207">
        <f>BK104</f>
        <v>0</v>
      </c>
      <c r="K104" s="193"/>
      <c r="L104" s="198"/>
      <c r="M104" s="199"/>
      <c r="N104" s="200"/>
      <c r="O104" s="200"/>
      <c r="P104" s="201">
        <f>SUM(P105:P106)</f>
        <v>0</v>
      </c>
      <c r="Q104" s="200"/>
      <c r="R104" s="201">
        <f>SUM(R105:R106)</f>
        <v>0.35599999999999998</v>
      </c>
      <c r="S104" s="200"/>
      <c r="T104" s="202">
        <f>SUM(T105:T106)</f>
        <v>0.002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80</v>
      </c>
      <c r="AT104" s="204" t="s">
        <v>71</v>
      </c>
      <c r="AU104" s="204" t="s">
        <v>80</v>
      </c>
      <c r="AY104" s="203" t="s">
        <v>141</v>
      </c>
      <c r="BK104" s="205">
        <f>SUM(BK105:BK106)</f>
        <v>0</v>
      </c>
    </row>
    <row r="105" s="2" customFormat="1" ht="37.8" customHeight="1">
      <c r="A105" s="41"/>
      <c r="B105" s="42"/>
      <c r="C105" s="208" t="s">
        <v>142</v>
      </c>
      <c r="D105" s="208" t="s">
        <v>144</v>
      </c>
      <c r="E105" s="209" t="s">
        <v>1210</v>
      </c>
      <c r="F105" s="210" t="s">
        <v>1211</v>
      </c>
      <c r="G105" s="211" t="s">
        <v>196</v>
      </c>
      <c r="H105" s="212">
        <v>200</v>
      </c>
      <c r="I105" s="213"/>
      <c r="J105" s="214">
        <f>ROUND(I105*H105,2)</f>
        <v>0</v>
      </c>
      <c r="K105" s="210" t="s">
        <v>148</v>
      </c>
      <c r="L105" s="47"/>
      <c r="M105" s="215" t="s">
        <v>19</v>
      </c>
      <c r="N105" s="216" t="s">
        <v>43</v>
      </c>
      <c r="O105" s="87"/>
      <c r="P105" s="217">
        <f>O105*H105</f>
        <v>0</v>
      </c>
      <c r="Q105" s="217">
        <v>0.0017799999999999999</v>
      </c>
      <c r="R105" s="217">
        <f>Q105*H105</f>
        <v>0.35599999999999998</v>
      </c>
      <c r="S105" s="217">
        <v>1.0000000000000001E-05</v>
      </c>
      <c r="T105" s="218">
        <f>S105*H105</f>
        <v>0.002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9" t="s">
        <v>149</v>
      </c>
      <c r="AT105" s="219" t="s">
        <v>144</v>
      </c>
      <c r="AU105" s="219" t="s">
        <v>82</v>
      </c>
      <c r="AY105" s="20" t="s">
        <v>141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20" t="s">
        <v>80</v>
      </c>
      <c r="BK105" s="220">
        <f>ROUND(I105*H105,2)</f>
        <v>0</v>
      </c>
      <c r="BL105" s="20" t="s">
        <v>149</v>
      </c>
      <c r="BM105" s="219" t="s">
        <v>1212</v>
      </c>
    </row>
    <row r="106" s="2" customFormat="1">
      <c r="A106" s="41"/>
      <c r="B106" s="42"/>
      <c r="C106" s="43"/>
      <c r="D106" s="221" t="s">
        <v>151</v>
      </c>
      <c r="E106" s="43"/>
      <c r="F106" s="222" t="s">
        <v>1213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151</v>
      </c>
      <c r="AU106" s="20" t="s">
        <v>82</v>
      </c>
    </row>
    <row r="107" s="12" customFormat="1" ht="22.8" customHeight="1">
      <c r="A107" s="12"/>
      <c r="B107" s="192"/>
      <c r="C107" s="193"/>
      <c r="D107" s="194" t="s">
        <v>71</v>
      </c>
      <c r="E107" s="206" t="s">
        <v>170</v>
      </c>
      <c r="F107" s="206" t="s">
        <v>1214</v>
      </c>
      <c r="G107" s="193"/>
      <c r="H107" s="193"/>
      <c r="I107" s="196"/>
      <c r="J107" s="207">
        <f>BK107</f>
        <v>0</v>
      </c>
      <c r="K107" s="193"/>
      <c r="L107" s="198"/>
      <c r="M107" s="199"/>
      <c r="N107" s="200"/>
      <c r="O107" s="200"/>
      <c r="P107" s="201">
        <f>SUM(P108:P121)</f>
        <v>0</v>
      </c>
      <c r="Q107" s="200"/>
      <c r="R107" s="201">
        <f>SUM(R108:R121)</f>
        <v>2.8996499999999998</v>
      </c>
      <c r="S107" s="200"/>
      <c r="T107" s="202">
        <f>SUM(T108:T121)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3" t="s">
        <v>80</v>
      </c>
      <c r="AT107" s="204" t="s">
        <v>71</v>
      </c>
      <c r="AU107" s="204" t="s">
        <v>80</v>
      </c>
      <c r="AY107" s="203" t="s">
        <v>141</v>
      </c>
      <c r="BK107" s="205">
        <f>SUM(BK108:BK121)</f>
        <v>0</v>
      </c>
    </row>
    <row r="108" s="2" customFormat="1" ht="44.25" customHeight="1">
      <c r="A108" s="41"/>
      <c r="B108" s="42"/>
      <c r="C108" s="208" t="s">
        <v>149</v>
      </c>
      <c r="D108" s="208" t="s">
        <v>144</v>
      </c>
      <c r="E108" s="209" t="s">
        <v>1215</v>
      </c>
      <c r="F108" s="210" t="s">
        <v>1216</v>
      </c>
      <c r="G108" s="211" t="s">
        <v>147</v>
      </c>
      <c r="H108" s="212">
        <v>32.5</v>
      </c>
      <c r="I108" s="213"/>
      <c r="J108" s="214">
        <f>ROUND(I108*H108,2)</f>
        <v>0</v>
      </c>
      <c r="K108" s="210" t="s">
        <v>148</v>
      </c>
      <c r="L108" s="47"/>
      <c r="M108" s="215" t="s">
        <v>19</v>
      </c>
      <c r="N108" s="216" t="s">
        <v>43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149</v>
      </c>
      <c r="AT108" s="219" t="s">
        <v>144</v>
      </c>
      <c r="AU108" s="219" t="s">
        <v>82</v>
      </c>
      <c r="AY108" s="20" t="s">
        <v>141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80</v>
      </c>
      <c r="BK108" s="220">
        <f>ROUND(I108*H108,2)</f>
        <v>0</v>
      </c>
      <c r="BL108" s="20" t="s">
        <v>149</v>
      </c>
      <c r="BM108" s="219" t="s">
        <v>1217</v>
      </c>
    </row>
    <row r="109" s="2" customFormat="1">
      <c r="A109" s="41"/>
      <c r="B109" s="42"/>
      <c r="C109" s="43"/>
      <c r="D109" s="221" t="s">
        <v>151</v>
      </c>
      <c r="E109" s="43"/>
      <c r="F109" s="222" t="s">
        <v>1218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82</v>
      </c>
    </row>
    <row r="110" s="13" customFormat="1">
      <c r="A110" s="13"/>
      <c r="B110" s="226"/>
      <c r="C110" s="227"/>
      <c r="D110" s="228" t="s">
        <v>153</v>
      </c>
      <c r="E110" s="229" t="s">
        <v>19</v>
      </c>
      <c r="F110" s="230" t="s">
        <v>1219</v>
      </c>
      <c r="G110" s="227"/>
      <c r="H110" s="231">
        <v>32.5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153</v>
      </c>
      <c r="AU110" s="237" t="s">
        <v>82</v>
      </c>
      <c r="AV110" s="13" t="s">
        <v>82</v>
      </c>
      <c r="AW110" s="13" t="s">
        <v>33</v>
      </c>
      <c r="AX110" s="13" t="s">
        <v>72</v>
      </c>
      <c r="AY110" s="237" t="s">
        <v>141</v>
      </c>
    </row>
    <row r="111" s="15" customFormat="1">
      <c r="A111" s="15"/>
      <c r="B111" s="248"/>
      <c r="C111" s="249"/>
      <c r="D111" s="228" t="s">
        <v>153</v>
      </c>
      <c r="E111" s="250" t="s">
        <v>19</v>
      </c>
      <c r="F111" s="251" t="s">
        <v>177</v>
      </c>
      <c r="G111" s="249"/>
      <c r="H111" s="252">
        <v>32.5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153</v>
      </c>
      <c r="AU111" s="258" t="s">
        <v>82</v>
      </c>
      <c r="AV111" s="15" t="s">
        <v>149</v>
      </c>
      <c r="AW111" s="15" t="s">
        <v>33</v>
      </c>
      <c r="AX111" s="15" t="s">
        <v>80</v>
      </c>
      <c r="AY111" s="258" t="s">
        <v>141</v>
      </c>
    </row>
    <row r="112" s="2" customFormat="1" ht="44.25" customHeight="1">
      <c r="A112" s="41"/>
      <c r="B112" s="42"/>
      <c r="C112" s="208" t="s">
        <v>170</v>
      </c>
      <c r="D112" s="208" t="s">
        <v>144</v>
      </c>
      <c r="E112" s="209" t="s">
        <v>1220</v>
      </c>
      <c r="F112" s="210" t="s">
        <v>1221</v>
      </c>
      <c r="G112" s="211" t="s">
        <v>147</v>
      </c>
      <c r="H112" s="212">
        <v>32.5</v>
      </c>
      <c r="I112" s="213"/>
      <c r="J112" s="214">
        <f>ROUND(I112*H112,2)</f>
        <v>0</v>
      </c>
      <c r="K112" s="210" t="s">
        <v>148</v>
      </c>
      <c r="L112" s="47"/>
      <c r="M112" s="215" t="s">
        <v>19</v>
      </c>
      <c r="N112" s="216" t="s">
        <v>43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149</v>
      </c>
      <c r="AT112" s="219" t="s">
        <v>144</v>
      </c>
      <c r="AU112" s="219" t="s">
        <v>82</v>
      </c>
      <c r="AY112" s="20" t="s">
        <v>141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80</v>
      </c>
      <c r="BK112" s="220">
        <f>ROUND(I112*H112,2)</f>
        <v>0</v>
      </c>
      <c r="BL112" s="20" t="s">
        <v>149</v>
      </c>
      <c r="BM112" s="219" t="s">
        <v>1222</v>
      </c>
    </row>
    <row r="113" s="2" customFormat="1">
      <c r="A113" s="41"/>
      <c r="B113" s="42"/>
      <c r="C113" s="43"/>
      <c r="D113" s="221" t="s">
        <v>151</v>
      </c>
      <c r="E113" s="43"/>
      <c r="F113" s="222" t="s">
        <v>1223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151</v>
      </c>
      <c r="AU113" s="20" t="s">
        <v>82</v>
      </c>
    </row>
    <row r="114" s="2" customFormat="1" ht="33" customHeight="1">
      <c r="A114" s="41"/>
      <c r="B114" s="42"/>
      <c r="C114" s="208" t="s">
        <v>155</v>
      </c>
      <c r="D114" s="208" t="s">
        <v>144</v>
      </c>
      <c r="E114" s="209" t="s">
        <v>1224</v>
      </c>
      <c r="F114" s="210" t="s">
        <v>1225</v>
      </c>
      <c r="G114" s="211" t="s">
        <v>147</v>
      </c>
      <c r="H114" s="212">
        <v>32.5</v>
      </c>
      <c r="I114" s="213"/>
      <c r="J114" s="214">
        <f>ROUND(I114*H114,2)</f>
        <v>0</v>
      </c>
      <c r="K114" s="210" t="s">
        <v>148</v>
      </c>
      <c r="L114" s="47"/>
      <c r="M114" s="215" t="s">
        <v>19</v>
      </c>
      <c r="N114" s="216" t="s">
        <v>43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149</v>
      </c>
      <c r="AT114" s="219" t="s">
        <v>144</v>
      </c>
      <c r="AU114" s="219" t="s">
        <v>82</v>
      </c>
      <c r="AY114" s="20" t="s">
        <v>141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80</v>
      </c>
      <c r="BK114" s="220">
        <f>ROUND(I114*H114,2)</f>
        <v>0</v>
      </c>
      <c r="BL114" s="20" t="s">
        <v>149</v>
      </c>
      <c r="BM114" s="219" t="s">
        <v>1226</v>
      </c>
    </row>
    <row r="115" s="2" customFormat="1">
      <c r="A115" s="41"/>
      <c r="B115" s="42"/>
      <c r="C115" s="43"/>
      <c r="D115" s="221" t="s">
        <v>151</v>
      </c>
      <c r="E115" s="43"/>
      <c r="F115" s="222" t="s">
        <v>1227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151</v>
      </c>
      <c r="AU115" s="20" t="s">
        <v>82</v>
      </c>
    </row>
    <row r="116" s="2" customFormat="1" ht="78" customHeight="1">
      <c r="A116" s="41"/>
      <c r="B116" s="42"/>
      <c r="C116" s="208" t="s">
        <v>182</v>
      </c>
      <c r="D116" s="208" t="s">
        <v>144</v>
      </c>
      <c r="E116" s="209" t="s">
        <v>1228</v>
      </c>
      <c r="F116" s="210" t="s">
        <v>1229</v>
      </c>
      <c r="G116" s="211" t="s">
        <v>147</v>
      </c>
      <c r="H116" s="212">
        <v>32.5</v>
      </c>
      <c r="I116" s="213"/>
      <c r="J116" s="214">
        <f>ROUND(I116*H116,2)</f>
        <v>0</v>
      </c>
      <c r="K116" s="210" t="s">
        <v>148</v>
      </c>
      <c r="L116" s="47"/>
      <c r="M116" s="215" t="s">
        <v>19</v>
      </c>
      <c r="N116" s="216" t="s">
        <v>43</v>
      </c>
      <c r="O116" s="87"/>
      <c r="P116" s="217">
        <f>O116*H116</f>
        <v>0</v>
      </c>
      <c r="Q116" s="217">
        <v>0.089219999999999994</v>
      </c>
      <c r="R116" s="217">
        <f>Q116*H116</f>
        <v>2.8996499999999998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149</v>
      </c>
      <c r="AT116" s="219" t="s">
        <v>144</v>
      </c>
      <c r="AU116" s="219" t="s">
        <v>82</v>
      </c>
      <c r="AY116" s="20" t="s">
        <v>141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80</v>
      </c>
      <c r="BK116" s="220">
        <f>ROUND(I116*H116,2)</f>
        <v>0</v>
      </c>
      <c r="BL116" s="20" t="s">
        <v>149</v>
      </c>
      <c r="BM116" s="219" t="s">
        <v>1230</v>
      </c>
    </row>
    <row r="117" s="2" customFormat="1">
      <c r="A117" s="41"/>
      <c r="B117" s="42"/>
      <c r="C117" s="43"/>
      <c r="D117" s="221" t="s">
        <v>151</v>
      </c>
      <c r="E117" s="43"/>
      <c r="F117" s="222" t="s">
        <v>1231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151</v>
      </c>
      <c r="AU117" s="20" t="s">
        <v>82</v>
      </c>
    </row>
    <row r="118" s="2" customFormat="1" ht="90" customHeight="1">
      <c r="A118" s="41"/>
      <c r="B118" s="42"/>
      <c r="C118" s="208" t="s">
        <v>188</v>
      </c>
      <c r="D118" s="208" t="s">
        <v>144</v>
      </c>
      <c r="E118" s="209" t="s">
        <v>1232</v>
      </c>
      <c r="F118" s="210" t="s">
        <v>1233</v>
      </c>
      <c r="G118" s="211" t="s">
        <v>147</v>
      </c>
      <c r="H118" s="212">
        <v>32.5</v>
      </c>
      <c r="I118" s="213"/>
      <c r="J118" s="214">
        <f>ROUND(I118*H118,2)</f>
        <v>0</v>
      </c>
      <c r="K118" s="210" t="s">
        <v>148</v>
      </c>
      <c r="L118" s="47"/>
      <c r="M118" s="215" t="s">
        <v>19</v>
      </c>
      <c r="N118" s="216" t="s">
        <v>43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149</v>
      </c>
      <c r="AT118" s="219" t="s">
        <v>144</v>
      </c>
      <c r="AU118" s="219" t="s">
        <v>82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80</v>
      </c>
      <c r="BK118" s="220">
        <f>ROUND(I118*H118,2)</f>
        <v>0</v>
      </c>
      <c r="BL118" s="20" t="s">
        <v>149</v>
      </c>
      <c r="BM118" s="219" t="s">
        <v>1234</v>
      </c>
    </row>
    <row r="119" s="2" customFormat="1">
      <c r="A119" s="41"/>
      <c r="B119" s="42"/>
      <c r="C119" s="43"/>
      <c r="D119" s="221" t="s">
        <v>151</v>
      </c>
      <c r="E119" s="43"/>
      <c r="F119" s="222" t="s">
        <v>1235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82</v>
      </c>
    </row>
    <row r="120" s="2" customFormat="1" ht="66.75" customHeight="1">
      <c r="A120" s="41"/>
      <c r="B120" s="42"/>
      <c r="C120" s="208" t="s">
        <v>193</v>
      </c>
      <c r="D120" s="208" t="s">
        <v>144</v>
      </c>
      <c r="E120" s="209" t="s">
        <v>1236</v>
      </c>
      <c r="F120" s="210" t="s">
        <v>1237</v>
      </c>
      <c r="G120" s="211" t="s">
        <v>147</v>
      </c>
      <c r="H120" s="212">
        <v>32.5</v>
      </c>
      <c r="I120" s="213"/>
      <c r="J120" s="214">
        <f>ROUND(I120*H120,2)</f>
        <v>0</v>
      </c>
      <c r="K120" s="210" t="s">
        <v>148</v>
      </c>
      <c r="L120" s="47"/>
      <c r="M120" s="215" t="s">
        <v>19</v>
      </c>
      <c r="N120" s="216" t="s">
        <v>43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149</v>
      </c>
      <c r="AT120" s="219" t="s">
        <v>144</v>
      </c>
      <c r="AU120" s="219" t="s">
        <v>82</v>
      </c>
      <c r="AY120" s="20" t="s">
        <v>141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80</v>
      </c>
      <c r="BK120" s="220">
        <f>ROUND(I120*H120,2)</f>
        <v>0</v>
      </c>
      <c r="BL120" s="20" t="s">
        <v>149</v>
      </c>
      <c r="BM120" s="219" t="s">
        <v>1238</v>
      </c>
    </row>
    <row r="121" s="2" customFormat="1">
      <c r="A121" s="41"/>
      <c r="B121" s="42"/>
      <c r="C121" s="43"/>
      <c r="D121" s="221" t="s">
        <v>151</v>
      </c>
      <c r="E121" s="43"/>
      <c r="F121" s="222" t="s">
        <v>1239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151</v>
      </c>
      <c r="AU121" s="20" t="s">
        <v>82</v>
      </c>
    </row>
    <row r="122" s="12" customFormat="1" ht="22.8" customHeight="1">
      <c r="A122" s="12"/>
      <c r="B122" s="192"/>
      <c r="C122" s="193"/>
      <c r="D122" s="194" t="s">
        <v>71</v>
      </c>
      <c r="E122" s="206" t="s">
        <v>193</v>
      </c>
      <c r="F122" s="206" t="s">
        <v>413</v>
      </c>
      <c r="G122" s="193"/>
      <c r="H122" s="193"/>
      <c r="I122" s="196"/>
      <c r="J122" s="207">
        <f>BK122</f>
        <v>0</v>
      </c>
      <c r="K122" s="193"/>
      <c r="L122" s="198"/>
      <c r="M122" s="199"/>
      <c r="N122" s="200"/>
      <c r="O122" s="200"/>
      <c r="P122" s="201">
        <f>SUM(P123:P135)</f>
        <v>0</v>
      </c>
      <c r="Q122" s="200"/>
      <c r="R122" s="201">
        <f>SUM(R123:R135)</f>
        <v>0.19499999999999998</v>
      </c>
      <c r="S122" s="200"/>
      <c r="T122" s="202">
        <f>SUM(T123:T135)</f>
        <v>0.14999999999999999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3" t="s">
        <v>80</v>
      </c>
      <c r="AT122" s="204" t="s">
        <v>71</v>
      </c>
      <c r="AU122" s="204" t="s">
        <v>80</v>
      </c>
      <c r="AY122" s="203" t="s">
        <v>141</v>
      </c>
      <c r="BK122" s="205">
        <f>SUM(BK123:BK135)</f>
        <v>0</v>
      </c>
    </row>
    <row r="123" s="2" customFormat="1" ht="24.15" customHeight="1">
      <c r="A123" s="41"/>
      <c r="B123" s="42"/>
      <c r="C123" s="208" t="s">
        <v>211</v>
      </c>
      <c r="D123" s="208" t="s">
        <v>144</v>
      </c>
      <c r="E123" s="209" t="s">
        <v>548</v>
      </c>
      <c r="F123" s="210" t="s">
        <v>1240</v>
      </c>
      <c r="G123" s="211" t="s">
        <v>353</v>
      </c>
      <c r="H123" s="212">
        <v>1</v>
      </c>
      <c r="I123" s="213"/>
      <c r="J123" s="214">
        <f>ROUND(I123*H123,2)</f>
        <v>0</v>
      </c>
      <c r="K123" s="210" t="s">
        <v>19</v>
      </c>
      <c r="L123" s="47"/>
      <c r="M123" s="215" t="s">
        <v>19</v>
      </c>
      <c r="N123" s="216" t="s">
        <v>43</v>
      </c>
      <c r="O123" s="87"/>
      <c r="P123" s="217">
        <f>O123*H123</f>
        <v>0</v>
      </c>
      <c r="Q123" s="217">
        <v>0</v>
      </c>
      <c r="R123" s="217">
        <f>Q123*H123</f>
        <v>0</v>
      </c>
      <c r="S123" s="217">
        <v>0.14999999999999999</v>
      </c>
      <c r="T123" s="218">
        <f>S123*H123</f>
        <v>0.14999999999999999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149</v>
      </c>
      <c r="AT123" s="219" t="s">
        <v>144</v>
      </c>
      <c r="AU123" s="219" t="s">
        <v>82</v>
      </c>
      <c r="AY123" s="20" t="s">
        <v>141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80</v>
      </c>
      <c r="BK123" s="220">
        <f>ROUND(I123*H123,2)</f>
        <v>0</v>
      </c>
      <c r="BL123" s="20" t="s">
        <v>149</v>
      </c>
      <c r="BM123" s="219" t="s">
        <v>1241</v>
      </c>
    </row>
    <row r="124" s="2" customFormat="1" ht="24.15" customHeight="1">
      <c r="A124" s="41"/>
      <c r="B124" s="42"/>
      <c r="C124" s="208" t="s">
        <v>218</v>
      </c>
      <c r="D124" s="208" t="s">
        <v>144</v>
      </c>
      <c r="E124" s="209" t="s">
        <v>552</v>
      </c>
      <c r="F124" s="210" t="s">
        <v>1242</v>
      </c>
      <c r="G124" s="211" t="s">
        <v>353</v>
      </c>
      <c r="H124" s="212">
        <v>1</v>
      </c>
      <c r="I124" s="213"/>
      <c r="J124" s="214">
        <f>ROUND(I124*H124,2)</f>
        <v>0</v>
      </c>
      <c r="K124" s="210" t="s">
        <v>19</v>
      </c>
      <c r="L124" s="47"/>
      <c r="M124" s="215" t="s">
        <v>19</v>
      </c>
      <c r="N124" s="216" t="s">
        <v>43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149</v>
      </c>
      <c r="AT124" s="219" t="s">
        <v>144</v>
      </c>
      <c r="AU124" s="219" t="s">
        <v>82</v>
      </c>
      <c r="AY124" s="20" t="s">
        <v>141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80</v>
      </c>
      <c r="BK124" s="220">
        <f>ROUND(I124*H124,2)</f>
        <v>0</v>
      </c>
      <c r="BL124" s="20" t="s">
        <v>149</v>
      </c>
      <c r="BM124" s="219" t="s">
        <v>1243</v>
      </c>
    </row>
    <row r="125" s="2" customFormat="1" ht="24.15" customHeight="1">
      <c r="A125" s="41"/>
      <c r="B125" s="42"/>
      <c r="C125" s="208" t="s">
        <v>8</v>
      </c>
      <c r="D125" s="208" t="s">
        <v>144</v>
      </c>
      <c r="E125" s="209" t="s">
        <v>556</v>
      </c>
      <c r="F125" s="210" t="s">
        <v>1244</v>
      </c>
      <c r="G125" s="211" t="s">
        <v>387</v>
      </c>
      <c r="H125" s="212">
        <v>11</v>
      </c>
      <c r="I125" s="213"/>
      <c r="J125" s="214">
        <f>ROUND(I125*H125,2)</f>
        <v>0</v>
      </c>
      <c r="K125" s="210" t="s">
        <v>19</v>
      </c>
      <c r="L125" s="47"/>
      <c r="M125" s="215" t="s">
        <v>19</v>
      </c>
      <c r="N125" s="216" t="s">
        <v>43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149</v>
      </c>
      <c r="AT125" s="219" t="s">
        <v>144</v>
      </c>
      <c r="AU125" s="219" t="s">
        <v>82</v>
      </c>
      <c r="AY125" s="20" t="s">
        <v>141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80</v>
      </c>
      <c r="BK125" s="220">
        <f>ROUND(I125*H125,2)</f>
        <v>0</v>
      </c>
      <c r="BL125" s="20" t="s">
        <v>149</v>
      </c>
      <c r="BM125" s="219" t="s">
        <v>1245</v>
      </c>
    </row>
    <row r="126" s="14" customFormat="1">
      <c r="A126" s="14"/>
      <c r="B126" s="238"/>
      <c r="C126" s="239"/>
      <c r="D126" s="228" t="s">
        <v>153</v>
      </c>
      <c r="E126" s="240" t="s">
        <v>19</v>
      </c>
      <c r="F126" s="241" t="s">
        <v>1246</v>
      </c>
      <c r="G126" s="239"/>
      <c r="H126" s="240" t="s">
        <v>19</v>
      </c>
      <c r="I126" s="242"/>
      <c r="J126" s="239"/>
      <c r="K126" s="239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153</v>
      </c>
      <c r="AU126" s="247" t="s">
        <v>82</v>
      </c>
      <c r="AV126" s="14" t="s">
        <v>80</v>
      </c>
      <c r="AW126" s="14" t="s">
        <v>33</v>
      </c>
      <c r="AX126" s="14" t="s">
        <v>72</v>
      </c>
      <c r="AY126" s="247" t="s">
        <v>141</v>
      </c>
    </row>
    <row r="127" s="14" customFormat="1">
      <c r="A127" s="14"/>
      <c r="B127" s="238"/>
      <c r="C127" s="239"/>
      <c r="D127" s="228" t="s">
        <v>153</v>
      </c>
      <c r="E127" s="240" t="s">
        <v>19</v>
      </c>
      <c r="F127" s="241" t="s">
        <v>1247</v>
      </c>
      <c r="G127" s="239"/>
      <c r="H127" s="240" t="s">
        <v>19</v>
      </c>
      <c r="I127" s="242"/>
      <c r="J127" s="239"/>
      <c r="K127" s="239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153</v>
      </c>
      <c r="AU127" s="247" t="s">
        <v>82</v>
      </c>
      <c r="AV127" s="14" t="s">
        <v>80</v>
      </c>
      <c r="AW127" s="14" t="s">
        <v>33</v>
      </c>
      <c r="AX127" s="14" t="s">
        <v>72</v>
      </c>
      <c r="AY127" s="247" t="s">
        <v>141</v>
      </c>
    </row>
    <row r="128" s="14" customFormat="1">
      <c r="A128" s="14"/>
      <c r="B128" s="238"/>
      <c r="C128" s="239"/>
      <c r="D128" s="228" t="s">
        <v>153</v>
      </c>
      <c r="E128" s="240" t="s">
        <v>19</v>
      </c>
      <c r="F128" s="241" t="s">
        <v>1248</v>
      </c>
      <c r="G128" s="239"/>
      <c r="H128" s="240" t="s">
        <v>19</v>
      </c>
      <c r="I128" s="242"/>
      <c r="J128" s="239"/>
      <c r="K128" s="239"/>
      <c r="L128" s="243"/>
      <c r="M128" s="244"/>
      <c r="N128" s="245"/>
      <c r="O128" s="245"/>
      <c r="P128" s="245"/>
      <c r="Q128" s="245"/>
      <c r="R128" s="245"/>
      <c r="S128" s="245"/>
      <c r="T128" s="24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7" t="s">
        <v>153</v>
      </c>
      <c r="AU128" s="247" t="s">
        <v>82</v>
      </c>
      <c r="AV128" s="14" t="s">
        <v>80</v>
      </c>
      <c r="AW128" s="14" t="s">
        <v>33</v>
      </c>
      <c r="AX128" s="14" t="s">
        <v>72</v>
      </c>
      <c r="AY128" s="247" t="s">
        <v>141</v>
      </c>
    </row>
    <row r="129" s="13" customFormat="1">
      <c r="A129" s="13"/>
      <c r="B129" s="226"/>
      <c r="C129" s="227"/>
      <c r="D129" s="228" t="s">
        <v>153</v>
      </c>
      <c r="E129" s="229" t="s">
        <v>19</v>
      </c>
      <c r="F129" s="230" t="s">
        <v>218</v>
      </c>
      <c r="G129" s="227"/>
      <c r="H129" s="231">
        <v>11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153</v>
      </c>
      <c r="AU129" s="237" t="s">
        <v>82</v>
      </c>
      <c r="AV129" s="13" t="s">
        <v>82</v>
      </c>
      <c r="AW129" s="13" t="s">
        <v>33</v>
      </c>
      <c r="AX129" s="13" t="s">
        <v>80</v>
      </c>
      <c r="AY129" s="237" t="s">
        <v>141</v>
      </c>
    </row>
    <row r="130" s="2" customFormat="1" ht="33" customHeight="1">
      <c r="A130" s="41"/>
      <c r="B130" s="42"/>
      <c r="C130" s="208" t="s">
        <v>227</v>
      </c>
      <c r="D130" s="208" t="s">
        <v>144</v>
      </c>
      <c r="E130" s="209" t="s">
        <v>560</v>
      </c>
      <c r="F130" s="210" t="s">
        <v>1249</v>
      </c>
      <c r="G130" s="211" t="s">
        <v>387</v>
      </c>
      <c r="H130" s="212">
        <v>1</v>
      </c>
      <c r="I130" s="213"/>
      <c r="J130" s="214">
        <f>ROUND(I130*H130,2)</f>
        <v>0</v>
      </c>
      <c r="K130" s="210" t="s">
        <v>19</v>
      </c>
      <c r="L130" s="47"/>
      <c r="M130" s="215" t="s">
        <v>19</v>
      </c>
      <c r="N130" s="216" t="s">
        <v>43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149</v>
      </c>
      <c r="AT130" s="219" t="s">
        <v>144</v>
      </c>
      <c r="AU130" s="219" t="s">
        <v>82</v>
      </c>
      <c r="AY130" s="20" t="s">
        <v>141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80</v>
      </c>
      <c r="BK130" s="220">
        <f>ROUND(I130*H130,2)</f>
        <v>0</v>
      </c>
      <c r="BL130" s="20" t="s">
        <v>149</v>
      </c>
      <c r="BM130" s="219" t="s">
        <v>1250</v>
      </c>
    </row>
    <row r="131" s="2" customFormat="1" ht="16.5" customHeight="1">
      <c r="A131" s="41"/>
      <c r="B131" s="42"/>
      <c r="C131" s="208" t="s">
        <v>244</v>
      </c>
      <c r="D131" s="208" t="s">
        <v>144</v>
      </c>
      <c r="E131" s="209" t="s">
        <v>1251</v>
      </c>
      <c r="F131" s="210" t="s">
        <v>1252</v>
      </c>
      <c r="G131" s="211" t="s">
        <v>147</v>
      </c>
      <c r="H131" s="212">
        <v>1250</v>
      </c>
      <c r="I131" s="213"/>
      <c r="J131" s="214">
        <f>ROUND(I131*H131,2)</f>
        <v>0</v>
      </c>
      <c r="K131" s="210" t="s">
        <v>148</v>
      </c>
      <c r="L131" s="47"/>
      <c r="M131" s="215" t="s">
        <v>19</v>
      </c>
      <c r="N131" s="216" t="s">
        <v>43</v>
      </c>
      <c r="O131" s="87"/>
      <c r="P131" s="217">
        <f>O131*H131</f>
        <v>0</v>
      </c>
      <c r="Q131" s="217">
        <v>0.00013999999999999999</v>
      </c>
      <c r="R131" s="217">
        <f>Q131*H131</f>
        <v>0.17499999999999999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257</v>
      </c>
      <c r="AT131" s="219" t="s">
        <v>144</v>
      </c>
      <c r="AU131" s="219" t="s">
        <v>82</v>
      </c>
      <c r="AY131" s="20" t="s">
        <v>141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80</v>
      </c>
      <c r="BK131" s="220">
        <f>ROUND(I131*H131,2)</f>
        <v>0</v>
      </c>
      <c r="BL131" s="20" t="s">
        <v>257</v>
      </c>
      <c r="BM131" s="219" t="s">
        <v>1253</v>
      </c>
    </row>
    <row r="132" s="2" customFormat="1">
      <c r="A132" s="41"/>
      <c r="B132" s="42"/>
      <c r="C132" s="43"/>
      <c r="D132" s="221" t="s">
        <v>151</v>
      </c>
      <c r="E132" s="43"/>
      <c r="F132" s="222" t="s">
        <v>1254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151</v>
      </c>
      <c r="AU132" s="20" t="s">
        <v>82</v>
      </c>
    </row>
    <row r="133" s="2" customFormat="1" ht="37.8" customHeight="1">
      <c r="A133" s="41"/>
      <c r="B133" s="42"/>
      <c r="C133" s="208" t="s">
        <v>251</v>
      </c>
      <c r="D133" s="208" t="s">
        <v>144</v>
      </c>
      <c r="E133" s="209" t="s">
        <v>479</v>
      </c>
      <c r="F133" s="210" t="s">
        <v>480</v>
      </c>
      <c r="G133" s="211" t="s">
        <v>147</v>
      </c>
      <c r="H133" s="212">
        <v>500</v>
      </c>
      <c r="I133" s="213"/>
      <c r="J133" s="214">
        <f>ROUND(I133*H133,2)</f>
        <v>0</v>
      </c>
      <c r="K133" s="210" t="s">
        <v>148</v>
      </c>
      <c r="L133" s="47"/>
      <c r="M133" s="215" t="s">
        <v>19</v>
      </c>
      <c r="N133" s="216" t="s">
        <v>43</v>
      </c>
      <c r="O133" s="87"/>
      <c r="P133" s="217">
        <f>O133*H133</f>
        <v>0</v>
      </c>
      <c r="Q133" s="217">
        <v>4.0000000000000003E-05</v>
      </c>
      <c r="R133" s="217">
        <f>Q133*H133</f>
        <v>0.02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149</v>
      </c>
      <c r="AT133" s="219" t="s">
        <v>144</v>
      </c>
      <c r="AU133" s="219" t="s">
        <v>82</v>
      </c>
      <c r="AY133" s="20" t="s">
        <v>141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80</v>
      </c>
      <c r="BK133" s="220">
        <f>ROUND(I133*H133,2)</f>
        <v>0</v>
      </c>
      <c r="BL133" s="20" t="s">
        <v>149</v>
      </c>
      <c r="BM133" s="219" t="s">
        <v>1255</v>
      </c>
    </row>
    <row r="134" s="2" customFormat="1">
      <c r="A134" s="41"/>
      <c r="B134" s="42"/>
      <c r="C134" s="43"/>
      <c r="D134" s="221" t="s">
        <v>151</v>
      </c>
      <c r="E134" s="43"/>
      <c r="F134" s="222" t="s">
        <v>482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151</v>
      </c>
      <c r="AU134" s="20" t="s">
        <v>82</v>
      </c>
    </row>
    <row r="135" s="13" customFormat="1">
      <c r="A135" s="13"/>
      <c r="B135" s="226"/>
      <c r="C135" s="227"/>
      <c r="D135" s="228" t="s">
        <v>153</v>
      </c>
      <c r="E135" s="229" t="s">
        <v>19</v>
      </c>
      <c r="F135" s="230" t="s">
        <v>1256</v>
      </c>
      <c r="G135" s="227"/>
      <c r="H135" s="231">
        <v>500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153</v>
      </c>
      <c r="AU135" s="237" t="s">
        <v>82</v>
      </c>
      <c r="AV135" s="13" t="s">
        <v>82</v>
      </c>
      <c r="AW135" s="13" t="s">
        <v>33</v>
      </c>
      <c r="AX135" s="13" t="s">
        <v>80</v>
      </c>
      <c r="AY135" s="237" t="s">
        <v>141</v>
      </c>
    </row>
    <row r="136" s="12" customFormat="1" ht="22.8" customHeight="1">
      <c r="A136" s="12"/>
      <c r="B136" s="192"/>
      <c r="C136" s="193"/>
      <c r="D136" s="194" t="s">
        <v>71</v>
      </c>
      <c r="E136" s="206" t="s">
        <v>614</v>
      </c>
      <c r="F136" s="206" t="s">
        <v>615</v>
      </c>
      <c r="G136" s="193"/>
      <c r="H136" s="193"/>
      <c r="I136" s="196"/>
      <c r="J136" s="207">
        <f>BK136</f>
        <v>0</v>
      </c>
      <c r="K136" s="193"/>
      <c r="L136" s="198"/>
      <c r="M136" s="199"/>
      <c r="N136" s="200"/>
      <c r="O136" s="200"/>
      <c r="P136" s="201">
        <f>SUM(P137:P149)</f>
        <v>0</v>
      </c>
      <c r="Q136" s="200"/>
      <c r="R136" s="201">
        <f>SUM(R137:R149)</f>
        <v>0</v>
      </c>
      <c r="S136" s="200"/>
      <c r="T136" s="202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3" t="s">
        <v>80</v>
      </c>
      <c r="AT136" s="204" t="s">
        <v>71</v>
      </c>
      <c r="AU136" s="204" t="s">
        <v>80</v>
      </c>
      <c r="AY136" s="203" t="s">
        <v>141</v>
      </c>
      <c r="BK136" s="205">
        <f>SUM(BK137:BK149)</f>
        <v>0</v>
      </c>
    </row>
    <row r="137" s="2" customFormat="1" ht="37.8" customHeight="1">
      <c r="A137" s="41"/>
      <c r="B137" s="42"/>
      <c r="C137" s="208" t="s">
        <v>257</v>
      </c>
      <c r="D137" s="208" t="s">
        <v>144</v>
      </c>
      <c r="E137" s="209" t="s">
        <v>617</v>
      </c>
      <c r="F137" s="210" t="s">
        <v>618</v>
      </c>
      <c r="G137" s="211" t="s">
        <v>619</v>
      </c>
      <c r="H137" s="212">
        <v>33.671999999999997</v>
      </c>
      <c r="I137" s="213"/>
      <c r="J137" s="214">
        <f>ROUND(I137*H137,2)</f>
        <v>0</v>
      </c>
      <c r="K137" s="210" t="s">
        <v>148</v>
      </c>
      <c r="L137" s="47"/>
      <c r="M137" s="215" t="s">
        <v>19</v>
      </c>
      <c r="N137" s="216" t="s">
        <v>43</v>
      </c>
      <c r="O137" s="87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19" t="s">
        <v>149</v>
      </c>
      <c r="AT137" s="219" t="s">
        <v>144</v>
      </c>
      <c r="AU137" s="219" t="s">
        <v>82</v>
      </c>
      <c r="AY137" s="20" t="s">
        <v>141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20" t="s">
        <v>80</v>
      </c>
      <c r="BK137" s="220">
        <f>ROUND(I137*H137,2)</f>
        <v>0</v>
      </c>
      <c r="BL137" s="20" t="s">
        <v>149</v>
      </c>
      <c r="BM137" s="219" t="s">
        <v>1257</v>
      </c>
    </row>
    <row r="138" s="2" customFormat="1">
      <c r="A138" s="41"/>
      <c r="B138" s="42"/>
      <c r="C138" s="43"/>
      <c r="D138" s="221" t="s">
        <v>151</v>
      </c>
      <c r="E138" s="43"/>
      <c r="F138" s="222" t="s">
        <v>621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151</v>
      </c>
      <c r="AU138" s="20" t="s">
        <v>82</v>
      </c>
    </row>
    <row r="139" s="2" customFormat="1" ht="33" customHeight="1">
      <c r="A139" s="41"/>
      <c r="B139" s="42"/>
      <c r="C139" s="208" t="s">
        <v>263</v>
      </c>
      <c r="D139" s="208" t="s">
        <v>144</v>
      </c>
      <c r="E139" s="209" t="s">
        <v>634</v>
      </c>
      <c r="F139" s="210" t="s">
        <v>635</v>
      </c>
      <c r="G139" s="211" t="s">
        <v>619</v>
      </c>
      <c r="H139" s="212">
        <v>33.671999999999997</v>
      </c>
      <c r="I139" s="213"/>
      <c r="J139" s="214">
        <f>ROUND(I139*H139,2)</f>
        <v>0</v>
      </c>
      <c r="K139" s="210" t="s">
        <v>148</v>
      </c>
      <c r="L139" s="47"/>
      <c r="M139" s="215" t="s">
        <v>19</v>
      </c>
      <c r="N139" s="216" t="s">
        <v>43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149</v>
      </c>
      <c r="AT139" s="219" t="s">
        <v>144</v>
      </c>
      <c r="AU139" s="219" t="s">
        <v>82</v>
      </c>
      <c r="AY139" s="20" t="s">
        <v>141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80</v>
      </c>
      <c r="BK139" s="220">
        <f>ROUND(I139*H139,2)</f>
        <v>0</v>
      </c>
      <c r="BL139" s="20" t="s">
        <v>149</v>
      </c>
      <c r="BM139" s="219" t="s">
        <v>1258</v>
      </c>
    </row>
    <row r="140" s="2" customFormat="1">
      <c r="A140" s="41"/>
      <c r="B140" s="42"/>
      <c r="C140" s="43"/>
      <c r="D140" s="221" t="s">
        <v>151</v>
      </c>
      <c r="E140" s="43"/>
      <c r="F140" s="222" t="s">
        <v>637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151</v>
      </c>
      <c r="AU140" s="20" t="s">
        <v>82</v>
      </c>
    </row>
    <row r="141" s="2" customFormat="1" ht="44.25" customHeight="1">
      <c r="A141" s="41"/>
      <c r="B141" s="42"/>
      <c r="C141" s="208" t="s">
        <v>268</v>
      </c>
      <c r="D141" s="208" t="s">
        <v>144</v>
      </c>
      <c r="E141" s="209" t="s">
        <v>639</v>
      </c>
      <c r="F141" s="210" t="s">
        <v>640</v>
      </c>
      <c r="G141" s="211" t="s">
        <v>619</v>
      </c>
      <c r="H141" s="212">
        <v>505.07999999999998</v>
      </c>
      <c r="I141" s="213"/>
      <c r="J141" s="214">
        <f>ROUND(I141*H141,2)</f>
        <v>0</v>
      </c>
      <c r="K141" s="210" t="s">
        <v>148</v>
      </c>
      <c r="L141" s="47"/>
      <c r="M141" s="215" t="s">
        <v>19</v>
      </c>
      <c r="N141" s="216" t="s">
        <v>43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149</v>
      </c>
      <c r="AT141" s="219" t="s">
        <v>144</v>
      </c>
      <c r="AU141" s="219" t="s">
        <v>82</v>
      </c>
      <c r="AY141" s="20" t="s">
        <v>141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80</v>
      </c>
      <c r="BK141" s="220">
        <f>ROUND(I141*H141,2)</f>
        <v>0</v>
      </c>
      <c r="BL141" s="20" t="s">
        <v>149</v>
      </c>
      <c r="BM141" s="219" t="s">
        <v>1259</v>
      </c>
    </row>
    <row r="142" s="2" customFormat="1">
      <c r="A142" s="41"/>
      <c r="B142" s="42"/>
      <c r="C142" s="43"/>
      <c r="D142" s="221" t="s">
        <v>151</v>
      </c>
      <c r="E142" s="43"/>
      <c r="F142" s="222" t="s">
        <v>642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151</v>
      </c>
      <c r="AU142" s="20" t="s">
        <v>82</v>
      </c>
    </row>
    <row r="143" s="13" customFormat="1">
      <c r="A143" s="13"/>
      <c r="B143" s="226"/>
      <c r="C143" s="227"/>
      <c r="D143" s="228" t="s">
        <v>153</v>
      </c>
      <c r="E143" s="229" t="s">
        <v>19</v>
      </c>
      <c r="F143" s="230" t="s">
        <v>1260</v>
      </c>
      <c r="G143" s="227"/>
      <c r="H143" s="231">
        <v>505.07999999999998</v>
      </c>
      <c r="I143" s="232"/>
      <c r="J143" s="227"/>
      <c r="K143" s="227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153</v>
      </c>
      <c r="AU143" s="237" t="s">
        <v>82</v>
      </c>
      <c r="AV143" s="13" t="s">
        <v>82</v>
      </c>
      <c r="AW143" s="13" t="s">
        <v>33</v>
      </c>
      <c r="AX143" s="13" t="s">
        <v>80</v>
      </c>
      <c r="AY143" s="237" t="s">
        <v>141</v>
      </c>
    </row>
    <row r="144" s="2" customFormat="1" ht="44.25" customHeight="1">
      <c r="A144" s="41"/>
      <c r="B144" s="42"/>
      <c r="C144" s="208" t="s">
        <v>277</v>
      </c>
      <c r="D144" s="208" t="s">
        <v>144</v>
      </c>
      <c r="E144" s="209" t="s">
        <v>645</v>
      </c>
      <c r="F144" s="210" t="s">
        <v>646</v>
      </c>
      <c r="G144" s="211" t="s">
        <v>619</v>
      </c>
      <c r="H144" s="212">
        <v>8.2880000000000003</v>
      </c>
      <c r="I144" s="213"/>
      <c r="J144" s="214">
        <f>ROUND(I144*H144,2)</f>
        <v>0</v>
      </c>
      <c r="K144" s="210" t="s">
        <v>148</v>
      </c>
      <c r="L144" s="47"/>
      <c r="M144" s="215" t="s">
        <v>19</v>
      </c>
      <c r="N144" s="216" t="s">
        <v>43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149</v>
      </c>
      <c r="AT144" s="219" t="s">
        <v>144</v>
      </c>
      <c r="AU144" s="219" t="s">
        <v>82</v>
      </c>
      <c r="AY144" s="20" t="s">
        <v>141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80</v>
      </c>
      <c r="BK144" s="220">
        <f>ROUND(I144*H144,2)</f>
        <v>0</v>
      </c>
      <c r="BL144" s="20" t="s">
        <v>149</v>
      </c>
      <c r="BM144" s="219" t="s">
        <v>1261</v>
      </c>
    </row>
    <row r="145" s="2" customFormat="1">
      <c r="A145" s="41"/>
      <c r="B145" s="42"/>
      <c r="C145" s="43"/>
      <c r="D145" s="221" t="s">
        <v>151</v>
      </c>
      <c r="E145" s="43"/>
      <c r="F145" s="222" t="s">
        <v>648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82</v>
      </c>
    </row>
    <row r="146" s="2" customFormat="1" ht="44.25" customHeight="1">
      <c r="A146" s="41"/>
      <c r="B146" s="42"/>
      <c r="C146" s="208" t="s">
        <v>282</v>
      </c>
      <c r="D146" s="208" t="s">
        <v>144</v>
      </c>
      <c r="E146" s="209" t="s">
        <v>1262</v>
      </c>
      <c r="F146" s="210" t="s">
        <v>1263</v>
      </c>
      <c r="G146" s="211" t="s">
        <v>619</v>
      </c>
      <c r="H146" s="212">
        <v>15.08</v>
      </c>
      <c r="I146" s="213"/>
      <c r="J146" s="214">
        <f>ROUND(I146*H146,2)</f>
        <v>0</v>
      </c>
      <c r="K146" s="210" t="s">
        <v>148</v>
      </c>
      <c r="L146" s="47"/>
      <c r="M146" s="215" t="s">
        <v>19</v>
      </c>
      <c r="N146" s="216" t="s">
        <v>43</v>
      </c>
      <c r="O146" s="87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19" t="s">
        <v>149</v>
      </c>
      <c r="AT146" s="219" t="s">
        <v>144</v>
      </c>
      <c r="AU146" s="219" t="s">
        <v>82</v>
      </c>
      <c r="AY146" s="20" t="s">
        <v>141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20" t="s">
        <v>80</v>
      </c>
      <c r="BK146" s="220">
        <f>ROUND(I146*H146,2)</f>
        <v>0</v>
      </c>
      <c r="BL146" s="20" t="s">
        <v>149</v>
      </c>
      <c r="BM146" s="219" t="s">
        <v>1264</v>
      </c>
    </row>
    <row r="147" s="2" customFormat="1">
      <c r="A147" s="41"/>
      <c r="B147" s="42"/>
      <c r="C147" s="43"/>
      <c r="D147" s="221" t="s">
        <v>151</v>
      </c>
      <c r="E147" s="43"/>
      <c r="F147" s="222" t="s">
        <v>1265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151</v>
      </c>
      <c r="AU147" s="20" t="s">
        <v>82</v>
      </c>
    </row>
    <row r="148" s="2" customFormat="1" ht="55.5" customHeight="1">
      <c r="A148" s="41"/>
      <c r="B148" s="42"/>
      <c r="C148" s="208" t="s">
        <v>7</v>
      </c>
      <c r="D148" s="208" t="s">
        <v>144</v>
      </c>
      <c r="E148" s="209" t="s">
        <v>665</v>
      </c>
      <c r="F148" s="210" t="s">
        <v>666</v>
      </c>
      <c r="G148" s="211" t="s">
        <v>619</v>
      </c>
      <c r="H148" s="212">
        <v>10.302</v>
      </c>
      <c r="I148" s="213"/>
      <c r="J148" s="214">
        <f>ROUND(I148*H148,2)</f>
        <v>0</v>
      </c>
      <c r="K148" s="210" t="s">
        <v>148</v>
      </c>
      <c r="L148" s="47"/>
      <c r="M148" s="215" t="s">
        <v>19</v>
      </c>
      <c r="N148" s="216" t="s">
        <v>43</v>
      </c>
      <c r="O148" s="87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149</v>
      </c>
      <c r="AT148" s="219" t="s">
        <v>144</v>
      </c>
      <c r="AU148" s="219" t="s">
        <v>82</v>
      </c>
      <c r="AY148" s="20" t="s">
        <v>141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80</v>
      </c>
      <c r="BK148" s="220">
        <f>ROUND(I148*H148,2)</f>
        <v>0</v>
      </c>
      <c r="BL148" s="20" t="s">
        <v>149</v>
      </c>
      <c r="BM148" s="219" t="s">
        <v>1266</v>
      </c>
    </row>
    <row r="149" s="2" customFormat="1">
      <c r="A149" s="41"/>
      <c r="B149" s="42"/>
      <c r="C149" s="43"/>
      <c r="D149" s="221" t="s">
        <v>151</v>
      </c>
      <c r="E149" s="43"/>
      <c r="F149" s="222" t="s">
        <v>668</v>
      </c>
      <c r="G149" s="43"/>
      <c r="H149" s="43"/>
      <c r="I149" s="223"/>
      <c r="J149" s="43"/>
      <c r="K149" s="43"/>
      <c r="L149" s="47"/>
      <c r="M149" s="224"/>
      <c r="N149" s="225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151</v>
      </c>
      <c r="AU149" s="20" t="s">
        <v>82</v>
      </c>
    </row>
    <row r="150" s="12" customFormat="1" ht="22.8" customHeight="1">
      <c r="A150" s="12"/>
      <c r="B150" s="192"/>
      <c r="C150" s="193"/>
      <c r="D150" s="194" t="s">
        <v>71</v>
      </c>
      <c r="E150" s="206" t="s">
        <v>669</v>
      </c>
      <c r="F150" s="206" t="s">
        <v>670</v>
      </c>
      <c r="G150" s="193"/>
      <c r="H150" s="193"/>
      <c r="I150" s="196"/>
      <c r="J150" s="207">
        <f>BK150</f>
        <v>0</v>
      </c>
      <c r="K150" s="193"/>
      <c r="L150" s="198"/>
      <c r="M150" s="199"/>
      <c r="N150" s="200"/>
      <c r="O150" s="200"/>
      <c r="P150" s="201">
        <f>SUM(P151:P152)</f>
        <v>0</v>
      </c>
      <c r="Q150" s="200"/>
      <c r="R150" s="201">
        <f>SUM(R151:R152)</f>
        <v>0</v>
      </c>
      <c r="S150" s="200"/>
      <c r="T150" s="202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3" t="s">
        <v>80</v>
      </c>
      <c r="AT150" s="204" t="s">
        <v>71</v>
      </c>
      <c r="AU150" s="204" t="s">
        <v>80</v>
      </c>
      <c r="AY150" s="203" t="s">
        <v>141</v>
      </c>
      <c r="BK150" s="205">
        <f>SUM(BK151:BK152)</f>
        <v>0</v>
      </c>
    </row>
    <row r="151" s="2" customFormat="1" ht="62.7" customHeight="1">
      <c r="A151" s="41"/>
      <c r="B151" s="42"/>
      <c r="C151" s="208" t="s">
        <v>291</v>
      </c>
      <c r="D151" s="208" t="s">
        <v>144</v>
      </c>
      <c r="E151" s="209" t="s">
        <v>672</v>
      </c>
      <c r="F151" s="210" t="s">
        <v>673</v>
      </c>
      <c r="G151" s="211" t="s">
        <v>619</v>
      </c>
      <c r="H151" s="212">
        <v>3.2759999999999998</v>
      </c>
      <c r="I151" s="213"/>
      <c r="J151" s="214">
        <f>ROUND(I151*H151,2)</f>
        <v>0</v>
      </c>
      <c r="K151" s="210" t="s">
        <v>148</v>
      </c>
      <c r="L151" s="47"/>
      <c r="M151" s="215" t="s">
        <v>19</v>
      </c>
      <c r="N151" s="216" t="s">
        <v>43</v>
      </c>
      <c r="O151" s="87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149</v>
      </c>
      <c r="AT151" s="219" t="s">
        <v>144</v>
      </c>
      <c r="AU151" s="219" t="s">
        <v>82</v>
      </c>
      <c r="AY151" s="20" t="s">
        <v>141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80</v>
      </c>
      <c r="BK151" s="220">
        <f>ROUND(I151*H151,2)</f>
        <v>0</v>
      </c>
      <c r="BL151" s="20" t="s">
        <v>149</v>
      </c>
      <c r="BM151" s="219" t="s">
        <v>1267</v>
      </c>
    </row>
    <row r="152" s="2" customFormat="1">
      <c r="A152" s="41"/>
      <c r="B152" s="42"/>
      <c r="C152" s="43"/>
      <c r="D152" s="221" t="s">
        <v>151</v>
      </c>
      <c r="E152" s="43"/>
      <c r="F152" s="222" t="s">
        <v>675</v>
      </c>
      <c r="G152" s="43"/>
      <c r="H152" s="43"/>
      <c r="I152" s="223"/>
      <c r="J152" s="43"/>
      <c r="K152" s="43"/>
      <c r="L152" s="47"/>
      <c r="M152" s="224"/>
      <c r="N152" s="225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151</v>
      </c>
      <c r="AU152" s="20" t="s">
        <v>82</v>
      </c>
    </row>
    <row r="153" s="12" customFormat="1" ht="25.92" customHeight="1">
      <c r="A153" s="12"/>
      <c r="B153" s="192"/>
      <c r="C153" s="193"/>
      <c r="D153" s="194" t="s">
        <v>71</v>
      </c>
      <c r="E153" s="195" t="s">
        <v>676</v>
      </c>
      <c r="F153" s="195" t="s">
        <v>677</v>
      </c>
      <c r="G153" s="193"/>
      <c r="H153" s="193"/>
      <c r="I153" s="196"/>
      <c r="J153" s="197">
        <f>BK153</f>
        <v>0</v>
      </c>
      <c r="K153" s="193"/>
      <c r="L153" s="198"/>
      <c r="M153" s="199"/>
      <c r="N153" s="200"/>
      <c r="O153" s="200"/>
      <c r="P153" s="201">
        <f>P154+P162+P166+P188+P241+P253</f>
        <v>0</v>
      </c>
      <c r="Q153" s="200"/>
      <c r="R153" s="201">
        <f>R154+R162+R166+R188+R241+R253</f>
        <v>29.309179640000007</v>
      </c>
      <c r="S153" s="200"/>
      <c r="T153" s="202">
        <f>T154+T162+T166+T188+T241+T253</f>
        <v>10.15221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3" t="s">
        <v>82</v>
      </c>
      <c r="AT153" s="204" t="s">
        <v>71</v>
      </c>
      <c r="AU153" s="204" t="s">
        <v>72</v>
      </c>
      <c r="AY153" s="203" t="s">
        <v>141</v>
      </c>
      <c r="BK153" s="205">
        <f>BK154+BK162+BK166+BK188+BK241+BK253</f>
        <v>0</v>
      </c>
    </row>
    <row r="154" s="12" customFormat="1" ht="22.8" customHeight="1">
      <c r="A154" s="12"/>
      <c r="B154" s="192"/>
      <c r="C154" s="193"/>
      <c r="D154" s="194" t="s">
        <v>71</v>
      </c>
      <c r="E154" s="206" t="s">
        <v>678</v>
      </c>
      <c r="F154" s="206" t="s">
        <v>679</v>
      </c>
      <c r="G154" s="193"/>
      <c r="H154" s="193"/>
      <c r="I154" s="196"/>
      <c r="J154" s="207">
        <f>BK154</f>
        <v>0</v>
      </c>
      <c r="K154" s="193"/>
      <c r="L154" s="198"/>
      <c r="M154" s="199"/>
      <c r="N154" s="200"/>
      <c r="O154" s="200"/>
      <c r="P154" s="201">
        <f>SUM(P155:P161)</f>
        <v>0</v>
      </c>
      <c r="Q154" s="200"/>
      <c r="R154" s="201">
        <f>SUM(R155:R161)</f>
        <v>7.6187500000000004</v>
      </c>
      <c r="S154" s="200"/>
      <c r="T154" s="202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3" t="s">
        <v>82</v>
      </c>
      <c r="AT154" s="204" t="s">
        <v>71</v>
      </c>
      <c r="AU154" s="204" t="s">
        <v>80</v>
      </c>
      <c r="AY154" s="203" t="s">
        <v>141</v>
      </c>
      <c r="BK154" s="205">
        <f>SUM(BK155:BK161)</f>
        <v>0</v>
      </c>
    </row>
    <row r="155" s="2" customFormat="1" ht="44.25" customHeight="1">
      <c r="A155" s="41"/>
      <c r="B155" s="42"/>
      <c r="C155" s="208" t="s">
        <v>301</v>
      </c>
      <c r="D155" s="208" t="s">
        <v>144</v>
      </c>
      <c r="E155" s="209" t="s">
        <v>1268</v>
      </c>
      <c r="F155" s="210" t="s">
        <v>1269</v>
      </c>
      <c r="G155" s="211" t="s">
        <v>147</v>
      </c>
      <c r="H155" s="212">
        <v>1250</v>
      </c>
      <c r="I155" s="213"/>
      <c r="J155" s="214">
        <f>ROUND(I155*H155,2)</f>
        <v>0</v>
      </c>
      <c r="K155" s="210" t="s">
        <v>148</v>
      </c>
      <c r="L155" s="47"/>
      <c r="M155" s="215" t="s">
        <v>19</v>
      </c>
      <c r="N155" s="216" t="s">
        <v>43</v>
      </c>
      <c r="O155" s="87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19" t="s">
        <v>257</v>
      </c>
      <c r="AT155" s="219" t="s">
        <v>144</v>
      </c>
      <c r="AU155" s="219" t="s">
        <v>82</v>
      </c>
      <c r="AY155" s="20" t="s">
        <v>141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20" t="s">
        <v>80</v>
      </c>
      <c r="BK155" s="220">
        <f>ROUND(I155*H155,2)</f>
        <v>0</v>
      </c>
      <c r="BL155" s="20" t="s">
        <v>257</v>
      </c>
      <c r="BM155" s="219" t="s">
        <v>1270</v>
      </c>
    </row>
    <row r="156" s="2" customFormat="1">
      <c r="A156" s="41"/>
      <c r="B156" s="42"/>
      <c r="C156" s="43"/>
      <c r="D156" s="221" t="s">
        <v>151</v>
      </c>
      <c r="E156" s="43"/>
      <c r="F156" s="222" t="s">
        <v>1271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151</v>
      </c>
      <c r="AU156" s="20" t="s">
        <v>82</v>
      </c>
    </row>
    <row r="157" s="13" customFormat="1">
      <c r="A157" s="13"/>
      <c r="B157" s="226"/>
      <c r="C157" s="227"/>
      <c r="D157" s="228" t="s">
        <v>153</v>
      </c>
      <c r="E157" s="229" t="s">
        <v>19</v>
      </c>
      <c r="F157" s="230" t="s">
        <v>1272</v>
      </c>
      <c r="G157" s="227"/>
      <c r="H157" s="231">
        <v>1250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153</v>
      </c>
      <c r="AU157" s="237" t="s">
        <v>82</v>
      </c>
      <c r="AV157" s="13" t="s">
        <v>82</v>
      </c>
      <c r="AW157" s="13" t="s">
        <v>33</v>
      </c>
      <c r="AX157" s="13" t="s">
        <v>80</v>
      </c>
      <c r="AY157" s="237" t="s">
        <v>141</v>
      </c>
    </row>
    <row r="158" s="2" customFormat="1" ht="49.05" customHeight="1">
      <c r="A158" s="41"/>
      <c r="B158" s="42"/>
      <c r="C158" s="270" t="s">
        <v>306</v>
      </c>
      <c r="D158" s="270" t="s">
        <v>245</v>
      </c>
      <c r="E158" s="271" t="s">
        <v>1273</v>
      </c>
      <c r="F158" s="272" t="s">
        <v>1274</v>
      </c>
      <c r="G158" s="273" t="s">
        <v>147</v>
      </c>
      <c r="H158" s="274">
        <v>1437.5</v>
      </c>
      <c r="I158" s="275"/>
      <c r="J158" s="276">
        <f>ROUND(I158*H158,2)</f>
        <v>0</v>
      </c>
      <c r="K158" s="272" t="s">
        <v>148</v>
      </c>
      <c r="L158" s="277"/>
      <c r="M158" s="278" t="s">
        <v>19</v>
      </c>
      <c r="N158" s="279" t="s">
        <v>43</v>
      </c>
      <c r="O158" s="87"/>
      <c r="P158" s="217">
        <f>O158*H158</f>
        <v>0</v>
      </c>
      <c r="Q158" s="217">
        <v>0.0053</v>
      </c>
      <c r="R158" s="217">
        <f>Q158*H158</f>
        <v>7.6187500000000004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355</v>
      </c>
      <c r="AT158" s="219" t="s">
        <v>245</v>
      </c>
      <c r="AU158" s="219" t="s">
        <v>82</v>
      </c>
      <c r="AY158" s="20" t="s">
        <v>141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80</v>
      </c>
      <c r="BK158" s="220">
        <f>ROUND(I158*H158,2)</f>
        <v>0</v>
      </c>
      <c r="BL158" s="20" t="s">
        <v>257</v>
      </c>
      <c r="BM158" s="219" t="s">
        <v>1275</v>
      </c>
    </row>
    <row r="159" s="13" customFormat="1">
      <c r="A159" s="13"/>
      <c r="B159" s="226"/>
      <c r="C159" s="227"/>
      <c r="D159" s="228" t="s">
        <v>153</v>
      </c>
      <c r="E159" s="227"/>
      <c r="F159" s="230" t="s">
        <v>1276</v>
      </c>
      <c r="G159" s="227"/>
      <c r="H159" s="231">
        <v>1437.5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153</v>
      </c>
      <c r="AU159" s="237" t="s">
        <v>82</v>
      </c>
      <c r="AV159" s="13" t="s">
        <v>82</v>
      </c>
      <c r="AW159" s="13" t="s">
        <v>4</v>
      </c>
      <c r="AX159" s="13" t="s">
        <v>80</v>
      </c>
      <c r="AY159" s="237" t="s">
        <v>141</v>
      </c>
    </row>
    <row r="160" s="2" customFormat="1" ht="55.5" customHeight="1">
      <c r="A160" s="41"/>
      <c r="B160" s="42"/>
      <c r="C160" s="208" t="s">
        <v>312</v>
      </c>
      <c r="D160" s="208" t="s">
        <v>144</v>
      </c>
      <c r="E160" s="209" t="s">
        <v>720</v>
      </c>
      <c r="F160" s="210" t="s">
        <v>721</v>
      </c>
      <c r="G160" s="211" t="s">
        <v>619</v>
      </c>
      <c r="H160" s="212">
        <v>7.6189999999999998</v>
      </c>
      <c r="I160" s="213"/>
      <c r="J160" s="214">
        <f>ROUND(I160*H160,2)</f>
        <v>0</v>
      </c>
      <c r="K160" s="210" t="s">
        <v>148</v>
      </c>
      <c r="L160" s="47"/>
      <c r="M160" s="215" t="s">
        <v>19</v>
      </c>
      <c r="N160" s="216" t="s">
        <v>43</v>
      </c>
      <c r="O160" s="87"/>
      <c r="P160" s="217">
        <f>O160*H160</f>
        <v>0</v>
      </c>
      <c r="Q160" s="217">
        <v>0</v>
      </c>
      <c r="R160" s="217">
        <f>Q160*H160</f>
        <v>0</v>
      </c>
      <c r="S160" s="217">
        <v>0</v>
      </c>
      <c r="T160" s="218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19" t="s">
        <v>257</v>
      </c>
      <c r="AT160" s="219" t="s">
        <v>144</v>
      </c>
      <c r="AU160" s="219" t="s">
        <v>82</v>
      </c>
      <c r="AY160" s="20" t="s">
        <v>141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20" t="s">
        <v>80</v>
      </c>
      <c r="BK160" s="220">
        <f>ROUND(I160*H160,2)</f>
        <v>0</v>
      </c>
      <c r="BL160" s="20" t="s">
        <v>257</v>
      </c>
      <c r="BM160" s="219" t="s">
        <v>1277</v>
      </c>
    </row>
    <row r="161" s="2" customFormat="1">
      <c r="A161" s="41"/>
      <c r="B161" s="42"/>
      <c r="C161" s="43"/>
      <c r="D161" s="221" t="s">
        <v>151</v>
      </c>
      <c r="E161" s="43"/>
      <c r="F161" s="222" t="s">
        <v>723</v>
      </c>
      <c r="G161" s="43"/>
      <c r="H161" s="43"/>
      <c r="I161" s="223"/>
      <c r="J161" s="43"/>
      <c r="K161" s="43"/>
      <c r="L161" s="47"/>
      <c r="M161" s="224"/>
      <c r="N161" s="225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82</v>
      </c>
    </row>
    <row r="162" s="12" customFormat="1" ht="22.8" customHeight="1">
      <c r="A162" s="12"/>
      <c r="B162" s="192"/>
      <c r="C162" s="193"/>
      <c r="D162" s="194" t="s">
        <v>71</v>
      </c>
      <c r="E162" s="206" t="s">
        <v>1278</v>
      </c>
      <c r="F162" s="206" t="s">
        <v>1279</v>
      </c>
      <c r="G162" s="193"/>
      <c r="H162" s="193"/>
      <c r="I162" s="196"/>
      <c r="J162" s="207">
        <f>BK162</f>
        <v>0</v>
      </c>
      <c r="K162" s="193"/>
      <c r="L162" s="198"/>
      <c r="M162" s="199"/>
      <c r="N162" s="200"/>
      <c r="O162" s="200"/>
      <c r="P162" s="201">
        <f>SUM(P163:P165)</f>
        <v>0</v>
      </c>
      <c r="Q162" s="200"/>
      <c r="R162" s="201">
        <f>SUM(R163:R165)</f>
        <v>0.21629999999999999</v>
      </c>
      <c r="S162" s="200"/>
      <c r="T162" s="202">
        <f>SUM(T163:T165)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3" t="s">
        <v>82</v>
      </c>
      <c r="AT162" s="204" t="s">
        <v>71</v>
      </c>
      <c r="AU162" s="204" t="s">
        <v>80</v>
      </c>
      <c r="AY162" s="203" t="s">
        <v>141</v>
      </c>
      <c r="BK162" s="205">
        <f>SUM(BK163:BK165)</f>
        <v>0</v>
      </c>
    </row>
    <row r="163" s="2" customFormat="1" ht="33" customHeight="1">
      <c r="A163" s="41"/>
      <c r="B163" s="42"/>
      <c r="C163" s="208" t="s">
        <v>317</v>
      </c>
      <c r="D163" s="208" t="s">
        <v>144</v>
      </c>
      <c r="E163" s="209" t="s">
        <v>1280</v>
      </c>
      <c r="F163" s="210" t="s">
        <v>1281</v>
      </c>
      <c r="G163" s="211" t="s">
        <v>735</v>
      </c>
      <c r="H163" s="212">
        <v>7</v>
      </c>
      <c r="I163" s="213"/>
      <c r="J163" s="214">
        <f>ROUND(I163*H163,2)</f>
        <v>0</v>
      </c>
      <c r="K163" s="210" t="s">
        <v>148</v>
      </c>
      <c r="L163" s="47"/>
      <c r="M163" s="215" t="s">
        <v>19</v>
      </c>
      <c r="N163" s="216" t="s">
        <v>43</v>
      </c>
      <c r="O163" s="87"/>
      <c r="P163" s="217">
        <f>O163*H163</f>
        <v>0</v>
      </c>
      <c r="Q163" s="217">
        <v>0.0014</v>
      </c>
      <c r="R163" s="217">
        <f>Q163*H163</f>
        <v>0.0097999999999999997</v>
      </c>
      <c r="S163" s="217">
        <v>0</v>
      </c>
      <c r="T163" s="218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19" t="s">
        <v>257</v>
      </c>
      <c r="AT163" s="219" t="s">
        <v>144</v>
      </c>
      <c r="AU163" s="219" t="s">
        <v>82</v>
      </c>
      <c r="AY163" s="20" t="s">
        <v>141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20" t="s">
        <v>80</v>
      </c>
      <c r="BK163" s="220">
        <f>ROUND(I163*H163,2)</f>
        <v>0</v>
      </c>
      <c r="BL163" s="20" t="s">
        <v>257</v>
      </c>
      <c r="BM163" s="219" t="s">
        <v>1282</v>
      </c>
    </row>
    <row r="164" s="2" customFormat="1">
      <c r="A164" s="41"/>
      <c r="B164" s="42"/>
      <c r="C164" s="43"/>
      <c r="D164" s="221" t="s">
        <v>151</v>
      </c>
      <c r="E164" s="43"/>
      <c r="F164" s="222" t="s">
        <v>1283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151</v>
      </c>
      <c r="AU164" s="20" t="s">
        <v>82</v>
      </c>
    </row>
    <row r="165" s="2" customFormat="1" ht="16.5" customHeight="1">
      <c r="A165" s="41"/>
      <c r="B165" s="42"/>
      <c r="C165" s="270" t="s">
        <v>331</v>
      </c>
      <c r="D165" s="270" t="s">
        <v>245</v>
      </c>
      <c r="E165" s="271" t="s">
        <v>1284</v>
      </c>
      <c r="F165" s="272" t="s">
        <v>1285</v>
      </c>
      <c r="G165" s="273" t="s">
        <v>735</v>
      </c>
      <c r="H165" s="274">
        <v>7</v>
      </c>
      <c r="I165" s="275"/>
      <c r="J165" s="276">
        <f>ROUND(I165*H165,2)</f>
        <v>0</v>
      </c>
      <c r="K165" s="272" t="s">
        <v>148</v>
      </c>
      <c r="L165" s="277"/>
      <c r="M165" s="278" t="s">
        <v>19</v>
      </c>
      <c r="N165" s="279" t="s">
        <v>43</v>
      </c>
      <c r="O165" s="87"/>
      <c r="P165" s="217">
        <f>O165*H165</f>
        <v>0</v>
      </c>
      <c r="Q165" s="217">
        <v>0.029499999999999998</v>
      </c>
      <c r="R165" s="217">
        <f>Q165*H165</f>
        <v>0.20649999999999999</v>
      </c>
      <c r="S165" s="217">
        <v>0</v>
      </c>
      <c r="T165" s="218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19" t="s">
        <v>355</v>
      </c>
      <c r="AT165" s="219" t="s">
        <v>245</v>
      </c>
      <c r="AU165" s="219" t="s">
        <v>82</v>
      </c>
      <c r="AY165" s="20" t="s">
        <v>141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20" t="s">
        <v>80</v>
      </c>
      <c r="BK165" s="220">
        <f>ROUND(I165*H165,2)</f>
        <v>0</v>
      </c>
      <c r="BL165" s="20" t="s">
        <v>257</v>
      </c>
      <c r="BM165" s="219" t="s">
        <v>1286</v>
      </c>
    </row>
    <row r="166" s="12" customFormat="1" ht="22.8" customHeight="1">
      <c r="A166" s="12"/>
      <c r="B166" s="192"/>
      <c r="C166" s="193"/>
      <c r="D166" s="194" t="s">
        <v>71</v>
      </c>
      <c r="E166" s="206" t="s">
        <v>742</v>
      </c>
      <c r="F166" s="206" t="s">
        <v>743</v>
      </c>
      <c r="G166" s="193"/>
      <c r="H166" s="193"/>
      <c r="I166" s="196"/>
      <c r="J166" s="207">
        <f>BK166</f>
        <v>0</v>
      </c>
      <c r="K166" s="193"/>
      <c r="L166" s="198"/>
      <c r="M166" s="199"/>
      <c r="N166" s="200"/>
      <c r="O166" s="200"/>
      <c r="P166" s="201">
        <f>SUM(P167:P187)</f>
        <v>0</v>
      </c>
      <c r="Q166" s="200"/>
      <c r="R166" s="201">
        <f>SUM(R167:R187)</f>
        <v>14.407384640000004</v>
      </c>
      <c r="S166" s="200"/>
      <c r="T166" s="202">
        <f>SUM(T167:T187)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03" t="s">
        <v>82</v>
      </c>
      <c r="AT166" s="204" t="s">
        <v>71</v>
      </c>
      <c r="AU166" s="204" t="s">
        <v>80</v>
      </c>
      <c r="AY166" s="203" t="s">
        <v>141</v>
      </c>
      <c r="BK166" s="205">
        <f>SUM(BK167:BK187)</f>
        <v>0</v>
      </c>
    </row>
    <row r="167" s="2" customFormat="1" ht="37.8" customHeight="1">
      <c r="A167" s="41"/>
      <c r="B167" s="42"/>
      <c r="C167" s="208" t="s">
        <v>336</v>
      </c>
      <c r="D167" s="208" t="s">
        <v>144</v>
      </c>
      <c r="E167" s="209" t="s">
        <v>1287</v>
      </c>
      <c r="F167" s="210" t="s">
        <v>1288</v>
      </c>
      <c r="G167" s="211" t="s">
        <v>1289</v>
      </c>
      <c r="H167" s="212">
        <v>25.032</v>
      </c>
      <c r="I167" s="213"/>
      <c r="J167" s="214">
        <f>ROUND(I167*H167,2)</f>
        <v>0</v>
      </c>
      <c r="K167" s="210" t="s">
        <v>148</v>
      </c>
      <c r="L167" s="47"/>
      <c r="M167" s="215" t="s">
        <v>19</v>
      </c>
      <c r="N167" s="216" t="s">
        <v>43</v>
      </c>
      <c r="O167" s="87"/>
      <c r="P167" s="217">
        <f>O167*H167</f>
        <v>0</v>
      </c>
      <c r="Q167" s="217">
        <v>0.00122</v>
      </c>
      <c r="R167" s="217">
        <f>Q167*H167</f>
        <v>0.03053904</v>
      </c>
      <c r="S167" s="217">
        <v>0</v>
      </c>
      <c r="T167" s="218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19" t="s">
        <v>257</v>
      </c>
      <c r="AT167" s="219" t="s">
        <v>144</v>
      </c>
      <c r="AU167" s="219" t="s">
        <v>82</v>
      </c>
      <c r="AY167" s="20" t="s">
        <v>141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20" t="s">
        <v>80</v>
      </c>
      <c r="BK167" s="220">
        <f>ROUND(I167*H167,2)</f>
        <v>0</v>
      </c>
      <c r="BL167" s="20" t="s">
        <v>257</v>
      </c>
      <c r="BM167" s="219" t="s">
        <v>1290</v>
      </c>
    </row>
    <row r="168" s="2" customFormat="1">
      <c r="A168" s="41"/>
      <c r="B168" s="42"/>
      <c r="C168" s="43"/>
      <c r="D168" s="221" t="s">
        <v>151</v>
      </c>
      <c r="E168" s="43"/>
      <c r="F168" s="222" t="s">
        <v>1291</v>
      </c>
      <c r="G168" s="43"/>
      <c r="H168" s="43"/>
      <c r="I168" s="223"/>
      <c r="J168" s="43"/>
      <c r="K168" s="43"/>
      <c r="L168" s="47"/>
      <c r="M168" s="224"/>
      <c r="N168" s="225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151</v>
      </c>
      <c r="AU168" s="20" t="s">
        <v>82</v>
      </c>
    </row>
    <row r="169" s="2" customFormat="1" ht="33" customHeight="1">
      <c r="A169" s="41"/>
      <c r="B169" s="42"/>
      <c r="C169" s="208" t="s">
        <v>340</v>
      </c>
      <c r="D169" s="208" t="s">
        <v>144</v>
      </c>
      <c r="E169" s="209" t="s">
        <v>1292</v>
      </c>
      <c r="F169" s="210" t="s">
        <v>1293</v>
      </c>
      <c r="G169" s="211" t="s">
        <v>147</v>
      </c>
      <c r="H169" s="212">
        <v>750</v>
      </c>
      <c r="I169" s="213"/>
      <c r="J169" s="214">
        <f>ROUND(I169*H169,2)</f>
        <v>0</v>
      </c>
      <c r="K169" s="210" t="s">
        <v>148</v>
      </c>
      <c r="L169" s="47"/>
      <c r="M169" s="215" t="s">
        <v>19</v>
      </c>
      <c r="N169" s="216" t="s">
        <v>43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257</v>
      </c>
      <c r="AT169" s="219" t="s">
        <v>144</v>
      </c>
      <c r="AU169" s="219" t="s">
        <v>82</v>
      </c>
      <c r="AY169" s="20" t="s">
        <v>141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80</v>
      </c>
      <c r="BK169" s="220">
        <f>ROUND(I169*H169,2)</f>
        <v>0</v>
      </c>
      <c r="BL169" s="20" t="s">
        <v>257</v>
      </c>
      <c r="BM169" s="219" t="s">
        <v>1294</v>
      </c>
    </row>
    <row r="170" s="2" customFormat="1">
      <c r="A170" s="41"/>
      <c r="B170" s="42"/>
      <c r="C170" s="43"/>
      <c r="D170" s="221" t="s">
        <v>151</v>
      </c>
      <c r="E170" s="43"/>
      <c r="F170" s="222" t="s">
        <v>1295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151</v>
      </c>
      <c r="AU170" s="20" t="s">
        <v>82</v>
      </c>
    </row>
    <row r="171" s="14" customFormat="1">
      <c r="A171" s="14"/>
      <c r="B171" s="238"/>
      <c r="C171" s="239"/>
      <c r="D171" s="228" t="s">
        <v>153</v>
      </c>
      <c r="E171" s="240" t="s">
        <v>19</v>
      </c>
      <c r="F171" s="241" t="s">
        <v>1296</v>
      </c>
      <c r="G171" s="239"/>
      <c r="H171" s="240" t="s">
        <v>19</v>
      </c>
      <c r="I171" s="242"/>
      <c r="J171" s="239"/>
      <c r="K171" s="239"/>
      <c r="L171" s="243"/>
      <c r="M171" s="244"/>
      <c r="N171" s="245"/>
      <c r="O171" s="245"/>
      <c r="P171" s="245"/>
      <c r="Q171" s="245"/>
      <c r="R171" s="245"/>
      <c r="S171" s="245"/>
      <c r="T171" s="24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7" t="s">
        <v>153</v>
      </c>
      <c r="AU171" s="247" t="s">
        <v>82</v>
      </c>
      <c r="AV171" s="14" t="s">
        <v>80</v>
      </c>
      <c r="AW171" s="14" t="s">
        <v>33</v>
      </c>
      <c r="AX171" s="14" t="s">
        <v>72</v>
      </c>
      <c r="AY171" s="247" t="s">
        <v>141</v>
      </c>
    </row>
    <row r="172" s="13" customFormat="1">
      <c r="A172" s="13"/>
      <c r="B172" s="226"/>
      <c r="C172" s="227"/>
      <c r="D172" s="228" t="s">
        <v>153</v>
      </c>
      <c r="E172" s="229" t="s">
        <v>19</v>
      </c>
      <c r="F172" s="230" t="s">
        <v>1297</v>
      </c>
      <c r="G172" s="227"/>
      <c r="H172" s="231">
        <v>750</v>
      </c>
      <c r="I172" s="232"/>
      <c r="J172" s="227"/>
      <c r="K172" s="227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153</v>
      </c>
      <c r="AU172" s="237" t="s">
        <v>82</v>
      </c>
      <c r="AV172" s="13" t="s">
        <v>82</v>
      </c>
      <c r="AW172" s="13" t="s">
        <v>33</v>
      </c>
      <c r="AX172" s="13" t="s">
        <v>72</v>
      </c>
      <c r="AY172" s="237" t="s">
        <v>141</v>
      </c>
    </row>
    <row r="173" s="15" customFormat="1">
      <c r="A173" s="15"/>
      <c r="B173" s="248"/>
      <c r="C173" s="249"/>
      <c r="D173" s="228" t="s">
        <v>153</v>
      </c>
      <c r="E173" s="250" t="s">
        <v>19</v>
      </c>
      <c r="F173" s="251" t="s">
        <v>177</v>
      </c>
      <c r="G173" s="249"/>
      <c r="H173" s="252">
        <v>750</v>
      </c>
      <c r="I173" s="253"/>
      <c r="J173" s="249"/>
      <c r="K173" s="249"/>
      <c r="L173" s="254"/>
      <c r="M173" s="255"/>
      <c r="N173" s="256"/>
      <c r="O173" s="256"/>
      <c r="P173" s="256"/>
      <c r="Q173" s="256"/>
      <c r="R173" s="256"/>
      <c r="S173" s="256"/>
      <c r="T173" s="25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8" t="s">
        <v>153</v>
      </c>
      <c r="AU173" s="258" t="s">
        <v>82</v>
      </c>
      <c r="AV173" s="15" t="s">
        <v>149</v>
      </c>
      <c r="AW173" s="15" t="s">
        <v>33</v>
      </c>
      <c r="AX173" s="15" t="s">
        <v>80</v>
      </c>
      <c r="AY173" s="258" t="s">
        <v>141</v>
      </c>
    </row>
    <row r="174" s="2" customFormat="1" ht="24.15" customHeight="1">
      <c r="A174" s="41"/>
      <c r="B174" s="42"/>
      <c r="C174" s="270" t="s">
        <v>345</v>
      </c>
      <c r="D174" s="270" t="s">
        <v>245</v>
      </c>
      <c r="E174" s="271" t="s">
        <v>1298</v>
      </c>
      <c r="F174" s="272" t="s">
        <v>1299</v>
      </c>
      <c r="G174" s="273" t="s">
        <v>1289</v>
      </c>
      <c r="H174" s="274">
        <v>21.600000000000001</v>
      </c>
      <c r="I174" s="275"/>
      <c r="J174" s="276">
        <f>ROUND(I174*H174,2)</f>
        <v>0</v>
      </c>
      <c r="K174" s="272" t="s">
        <v>148</v>
      </c>
      <c r="L174" s="277"/>
      <c r="M174" s="278" t="s">
        <v>19</v>
      </c>
      <c r="N174" s="279" t="s">
        <v>43</v>
      </c>
      <c r="O174" s="87"/>
      <c r="P174" s="217">
        <f>O174*H174</f>
        <v>0</v>
      </c>
      <c r="Q174" s="217">
        <v>0.55000000000000004</v>
      </c>
      <c r="R174" s="217">
        <f>Q174*H174</f>
        <v>11.880000000000003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355</v>
      </c>
      <c r="AT174" s="219" t="s">
        <v>245</v>
      </c>
      <c r="AU174" s="219" t="s">
        <v>82</v>
      </c>
      <c r="AY174" s="20" t="s">
        <v>141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80</v>
      </c>
      <c r="BK174" s="220">
        <f>ROUND(I174*H174,2)</f>
        <v>0</v>
      </c>
      <c r="BL174" s="20" t="s">
        <v>257</v>
      </c>
      <c r="BM174" s="219" t="s">
        <v>1300</v>
      </c>
    </row>
    <row r="175" s="13" customFormat="1">
      <c r="A175" s="13"/>
      <c r="B175" s="226"/>
      <c r="C175" s="227"/>
      <c r="D175" s="228" t="s">
        <v>153</v>
      </c>
      <c r="E175" s="229" t="s">
        <v>19</v>
      </c>
      <c r="F175" s="230" t="s">
        <v>1301</v>
      </c>
      <c r="G175" s="227"/>
      <c r="H175" s="231">
        <v>18</v>
      </c>
      <c r="I175" s="232"/>
      <c r="J175" s="227"/>
      <c r="K175" s="227"/>
      <c r="L175" s="233"/>
      <c r="M175" s="234"/>
      <c r="N175" s="235"/>
      <c r="O175" s="235"/>
      <c r="P175" s="235"/>
      <c r="Q175" s="235"/>
      <c r="R175" s="235"/>
      <c r="S175" s="235"/>
      <c r="T175" s="23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7" t="s">
        <v>153</v>
      </c>
      <c r="AU175" s="237" t="s">
        <v>82</v>
      </c>
      <c r="AV175" s="13" t="s">
        <v>82</v>
      </c>
      <c r="AW175" s="13" t="s">
        <v>33</v>
      </c>
      <c r="AX175" s="13" t="s">
        <v>80</v>
      </c>
      <c r="AY175" s="237" t="s">
        <v>141</v>
      </c>
    </row>
    <row r="176" s="13" customFormat="1">
      <c r="A176" s="13"/>
      <c r="B176" s="226"/>
      <c r="C176" s="227"/>
      <c r="D176" s="228" t="s">
        <v>153</v>
      </c>
      <c r="E176" s="227"/>
      <c r="F176" s="230" t="s">
        <v>1302</v>
      </c>
      <c r="G176" s="227"/>
      <c r="H176" s="231">
        <v>21.600000000000001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153</v>
      </c>
      <c r="AU176" s="237" t="s">
        <v>82</v>
      </c>
      <c r="AV176" s="13" t="s">
        <v>82</v>
      </c>
      <c r="AW176" s="13" t="s">
        <v>4</v>
      </c>
      <c r="AX176" s="13" t="s">
        <v>80</v>
      </c>
      <c r="AY176" s="237" t="s">
        <v>141</v>
      </c>
    </row>
    <row r="177" s="2" customFormat="1" ht="24.15" customHeight="1">
      <c r="A177" s="41"/>
      <c r="B177" s="42"/>
      <c r="C177" s="208" t="s">
        <v>350</v>
      </c>
      <c r="D177" s="208" t="s">
        <v>144</v>
      </c>
      <c r="E177" s="209" t="s">
        <v>1303</v>
      </c>
      <c r="F177" s="210" t="s">
        <v>1304</v>
      </c>
      <c r="G177" s="211" t="s">
        <v>196</v>
      </c>
      <c r="H177" s="212">
        <v>1300</v>
      </c>
      <c r="I177" s="213"/>
      <c r="J177" s="214">
        <f>ROUND(I177*H177,2)</f>
        <v>0</v>
      </c>
      <c r="K177" s="210" t="s">
        <v>148</v>
      </c>
      <c r="L177" s="47"/>
      <c r="M177" s="215" t="s">
        <v>19</v>
      </c>
      <c r="N177" s="216" t="s">
        <v>43</v>
      </c>
      <c r="O177" s="87"/>
      <c r="P177" s="217">
        <f>O177*H177</f>
        <v>0</v>
      </c>
      <c r="Q177" s="217">
        <v>2.0000000000000002E-05</v>
      </c>
      <c r="R177" s="217">
        <f>Q177*H177</f>
        <v>0.026000000000000002</v>
      </c>
      <c r="S177" s="217">
        <v>0</v>
      </c>
      <c r="T177" s="218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19" t="s">
        <v>257</v>
      </c>
      <c r="AT177" s="219" t="s">
        <v>144</v>
      </c>
      <c r="AU177" s="219" t="s">
        <v>82</v>
      </c>
      <c r="AY177" s="20" t="s">
        <v>141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20" t="s">
        <v>80</v>
      </c>
      <c r="BK177" s="220">
        <f>ROUND(I177*H177,2)</f>
        <v>0</v>
      </c>
      <c r="BL177" s="20" t="s">
        <v>257</v>
      </c>
      <c r="BM177" s="219" t="s">
        <v>1305</v>
      </c>
    </row>
    <row r="178" s="2" customFormat="1">
      <c r="A178" s="41"/>
      <c r="B178" s="42"/>
      <c r="C178" s="43"/>
      <c r="D178" s="221" t="s">
        <v>151</v>
      </c>
      <c r="E178" s="43"/>
      <c r="F178" s="222" t="s">
        <v>1306</v>
      </c>
      <c r="G178" s="43"/>
      <c r="H178" s="43"/>
      <c r="I178" s="223"/>
      <c r="J178" s="43"/>
      <c r="K178" s="43"/>
      <c r="L178" s="47"/>
      <c r="M178" s="224"/>
      <c r="N178" s="225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151</v>
      </c>
      <c r="AU178" s="20" t="s">
        <v>82</v>
      </c>
    </row>
    <row r="179" s="13" customFormat="1">
      <c r="A179" s="13"/>
      <c r="B179" s="226"/>
      <c r="C179" s="227"/>
      <c r="D179" s="228" t="s">
        <v>153</v>
      </c>
      <c r="E179" s="229" t="s">
        <v>19</v>
      </c>
      <c r="F179" s="230" t="s">
        <v>1307</v>
      </c>
      <c r="G179" s="227"/>
      <c r="H179" s="231">
        <v>1300</v>
      </c>
      <c r="I179" s="232"/>
      <c r="J179" s="227"/>
      <c r="K179" s="227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153</v>
      </c>
      <c r="AU179" s="237" t="s">
        <v>82</v>
      </c>
      <c r="AV179" s="13" t="s">
        <v>82</v>
      </c>
      <c r="AW179" s="13" t="s">
        <v>33</v>
      </c>
      <c r="AX179" s="13" t="s">
        <v>72</v>
      </c>
      <c r="AY179" s="237" t="s">
        <v>141</v>
      </c>
    </row>
    <row r="180" s="15" customFormat="1">
      <c r="A180" s="15"/>
      <c r="B180" s="248"/>
      <c r="C180" s="249"/>
      <c r="D180" s="228" t="s">
        <v>153</v>
      </c>
      <c r="E180" s="250" t="s">
        <v>19</v>
      </c>
      <c r="F180" s="251" t="s">
        <v>177</v>
      </c>
      <c r="G180" s="249"/>
      <c r="H180" s="252">
        <v>1300</v>
      </c>
      <c r="I180" s="253"/>
      <c r="J180" s="249"/>
      <c r="K180" s="249"/>
      <c r="L180" s="254"/>
      <c r="M180" s="255"/>
      <c r="N180" s="256"/>
      <c r="O180" s="256"/>
      <c r="P180" s="256"/>
      <c r="Q180" s="256"/>
      <c r="R180" s="256"/>
      <c r="S180" s="256"/>
      <c r="T180" s="257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8" t="s">
        <v>153</v>
      </c>
      <c r="AU180" s="258" t="s">
        <v>82</v>
      </c>
      <c r="AV180" s="15" t="s">
        <v>149</v>
      </c>
      <c r="AW180" s="15" t="s">
        <v>33</v>
      </c>
      <c r="AX180" s="15" t="s">
        <v>80</v>
      </c>
      <c r="AY180" s="258" t="s">
        <v>141</v>
      </c>
    </row>
    <row r="181" s="2" customFormat="1" ht="24.15" customHeight="1">
      <c r="A181" s="41"/>
      <c r="B181" s="42"/>
      <c r="C181" s="270" t="s">
        <v>355</v>
      </c>
      <c r="D181" s="270" t="s">
        <v>245</v>
      </c>
      <c r="E181" s="271" t="s">
        <v>1308</v>
      </c>
      <c r="F181" s="272" t="s">
        <v>1309</v>
      </c>
      <c r="G181" s="273" t="s">
        <v>1289</v>
      </c>
      <c r="H181" s="274">
        <v>3.4319999999999999</v>
      </c>
      <c r="I181" s="275"/>
      <c r="J181" s="276">
        <f>ROUND(I181*H181,2)</f>
        <v>0</v>
      </c>
      <c r="K181" s="272" t="s">
        <v>148</v>
      </c>
      <c r="L181" s="277"/>
      <c r="M181" s="278" t="s">
        <v>19</v>
      </c>
      <c r="N181" s="279" t="s">
        <v>43</v>
      </c>
      <c r="O181" s="87"/>
      <c r="P181" s="217">
        <f>O181*H181</f>
        <v>0</v>
      </c>
      <c r="Q181" s="217">
        <v>0.55000000000000004</v>
      </c>
      <c r="R181" s="217">
        <f>Q181*H181</f>
        <v>1.8876000000000002</v>
      </c>
      <c r="S181" s="217">
        <v>0</v>
      </c>
      <c r="T181" s="218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355</v>
      </c>
      <c r="AT181" s="219" t="s">
        <v>245</v>
      </c>
      <c r="AU181" s="219" t="s">
        <v>82</v>
      </c>
      <c r="AY181" s="20" t="s">
        <v>141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80</v>
      </c>
      <c r="BK181" s="220">
        <f>ROUND(I181*H181,2)</f>
        <v>0</v>
      </c>
      <c r="BL181" s="20" t="s">
        <v>257</v>
      </c>
      <c r="BM181" s="219" t="s">
        <v>1310</v>
      </c>
    </row>
    <row r="182" s="13" customFormat="1">
      <c r="A182" s="13"/>
      <c r="B182" s="226"/>
      <c r="C182" s="227"/>
      <c r="D182" s="228" t="s">
        <v>153</v>
      </c>
      <c r="E182" s="229" t="s">
        <v>19</v>
      </c>
      <c r="F182" s="230" t="s">
        <v>1311</v>
      </c>
      <c r="G182" s="227"/>
      <c r="H182" s="231">
        <v>3.1200000000000001</v>
      </c>
      <c r="I182" s="232"/>
      <c r="J182" s="227"/>
      <c r="K182" s="227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153</v>
      </c>
      <c r="AU182" s="237" t="s">
        <v>82</v>
      </c>
      <c r="AV182" s="13" t="s">
        <v>82</v>
      </c>
      <c r="AW182" s="13" t="s">
        <v>33</v>
      </c>
      <c r="AX182" s="13" t="s">
        <v>80</v>
      </c>
      <c r="AY182" s="237" t="s">
        <v>141</v>
      </c>
    </row>
    <row r="183" s="13" customFormat="1">
      <c r="A183" s="13"/>
      <c r="B183" s="226"/>
      <c r="C183" s="227"/>
      <c r="D183" s="228" t="s">
        <v>153</v>
      </c>
      <c r="E183" s="227"/>
      <c r="F183" s="230" t="s">
        <v>1312</v>
      </c>
      <c r="G183" s="227"/>
      <c r="H183" s="231">
        <v>3.4319999999999999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153</v>
      </c>
      <c r="AU183" s="237" t="s">
        <v>82</v>
      </c>
      <c r="AV183" s="13" t="s">
        <v>82</v>
      </c>
      <c r="AW183" s="13" t="s">
        <v>4</v>
      </c>
      <c r="AX183" s="13" t="s">
        <v>80</v>
      </c>
      <c r="AY183" s="237" t="s">
        <v>141</v>
      </c>
    </row>
    <row r="184" s="2" customFormat="1" ht="37.8" customHeight="1">
      <c r="A184" s="41"/>
      <c r="B184" s="42"/>
      <c r="C184" s="208" t="s">
        <v>361</v>
      </c>
      <c r="D184" s="208" t="s">
        <v>144</v>
      </c>
      <c r="E184" s="209" t="s">
        <v>1313</v>
      </c>
      <c r="F184" s="210" t="s">
        <v>1314</v>
      </c>
      <c r="G184" s="211" t="s">
        <v>1289</v>
      </c>
      <c r="H184" s="212">
        <v>25.032</v>
      </c>
      <c r="I184" s="213"/>
      <c r="J184" s="214">
        <f>ROUND(I184*H184,2)</f>
        <v>0</v>
      </c>
      <c r="K184" s="210" t="s">
        <v>148</v>
      </c>
      <c r="L184" s="47"/>
      <c r="M184" s="215" t="s">
        <v>19</v>
      </c>
      <c r="N184" s="216" t="s">
        <v>43</v>
      </c>
      <c r="O184" s="87"/>
      <c r="P184" s="217">
        <f>O184*H184</f>
        <v>0</v>
      </c>
      <c r="Q184" s="217">
        <v>0.023300000000000001</v>
      </c>
      <c r="R184" s="217">
        <f>Q184*H184</f>
        <v>0.58324560000000003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257</v>
      </c>
      <c r="AT184" s="219" t="s">
        <v>144</v>
      </c>
      <c r="AU184" s="219" t="s">
        <v>82</v>
      </c>
      <c r="AY184" s="20" t="s">
        <v>141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80</v>
      </c>
      <c r="BK184" s="220">
        <f>ROUND(I184*H184,2)</f>
        <v>0</v>
      </c>
      <c r="BL184" s="20" t="s">
        <v>257</v>
      </c>
      <c r="BM184" s="219" t="s">
        <v>1315</v>
      </c>
    </row>
    <row r="185" s="2" customFormat="1">
      <c r="A185" s="41"/>
      <c r="B185" s="42"/>
      <c r="C185" s="43"/>
      <c r="D185" s="221" t="s">
        <v>151</v>
      </c>
      <c r="E185" s="43"/>
      <c r="F185" s="222" t="s">
        <v>1316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151</v>
      </c>
      <c r="AU185" s="20" t="s">
        <v>82</v>
      </c>
    </row>
    <row r="186" s="2" customFormat="1" ht="49.05" customHeight="1">
      <c r="A186" s="41"/>
      <c r="B186" s="42"/>
      <c r="C186" s="208" t="s">
        <v>366</v>
      </c>
      <c r="D186" s="208" t="s">
        <v>144</v>
      </c>
      <c r="E186" s="209" t="s">
        <v>755</v>
      </c>
      <c r="F186" s="210" t="s">
        <v>756</v>
      </c>
      <c r="G186" s="211" t="s">
        <v>619</v>
      </c>
      <c r="H186" s="212">
        <v>14.407</v>
      </c>
      <c r="I186" s="213"/>
      <c r="J186" s="214">
        <f>ROUND(I186*H186,2)</f>
        <v>0</v>
      </c>
      <c r="K186" s="210" t="s">
        <v>148</v>
      </c>
      <c r="L186" s="47"/>
      <c r="M186" s="215" t="s">
        <v>19</v>
      </c>
      <c r="N186" s="216" t="s">
        <v>43</v>
      </c>
      <c r="O186" s="87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19" t="s">
        <v>257</v>
      </c>
      <c r="AT186" s="219" t="s">
        <v>144</v>
      </c>
      <c r="AU186" s="219" t="s">
        <v>82</v>
      </c>
      <c r="AY186" s="20" t="s">
        <v>141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20" t="s">
        <v>80</v>
      </c>
      <c r="BK186" s="220">
        <f>ROUND(I186*H186,2)</f>
        <v>0</v>
      </c>
      <c r="BL186" s="20" t="s">
        <v>257</v>
      </c>
      <c r="BM186" s="219" t="s">
        <v>1317</v>
      </c>
    </row>
    <row r="187" s="2" customFormat="1">
      <c r="A187" s="41"/>
      <c r="B187" s="42"/>
      <c r="C187" s="43"/>
      <c r="D187" s="221" t="s">
        <v>151</v>
      </c>
      <c r="E187" s="43"/>
      <c r="F187" s="222" t="s">
        <v>758</v>
      </c>
      <c r="G187" s="43"/>
      <c r="H187" s="43"/>
      <c r="I187" s="223"/>
      <c r="J187" s="43"/>
      <c r="K187" s="43"/>
      <c r="L187" s="47"/>
      <c r="M187" s="224"/>
      <c r="N187" s="225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151</v>
      </c>
      <c r="AU187" s="20" t="s">
        <v>82</v>
      </c>
    </row>
    <row r="188" s="12" customFormat="1" ht="22.8" customHeight="1">
      <c r="A188" s="12"/>
      <c r="B188" s="192"/>
      <c r="C188" s="193"/>
      <c r="D188" s="194" t="s">
        <v>71</v>
      </c>
      <c r="E188" s="206" t="s">
        <v>759</v>
      </c>
      <c r="F188" s="206" t="s">
        <v>760</v>
      </c>
      <c r="G188" s="193"/>
      <c r="H188" s="193"/>
      <c r="I188" s="196"/>
      <c r="J188" s="207">
        <f>BK188</f>
        <v>0</v>
      </c>
      <c r="K188" s="193"/>
      <c r="L188" s="198"/>
      <c r="M188" s="199"/>
      <c r="N188" s="200"/>
      <c r="O188" s="200"/>
      <c r="P188" s="201">
        <f>SUM(P189:P240)</f>
        <v>0</v>
      </c>
      <c r="Q188" s="200"/>
      <c r="R188" s="201">
        <f>SUM(R189:R240)</f>
        <v>6.811045</v>
      </c>
      <c r="S188" s="200"/>
      <c r="T188" s="202">
        <f>SUM(T189:T240)</f>
        <v>9.6272099999999998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3" t="s">
        <v>82</v>
      </c>
      <c r="AT188" s="204" t="s">
        <v>71</v>
      </c>
      <c r="AU188" s="204" t="s">
        <v>80</v>
      </c>
      <c r="AY188" s="203" t="s">
        <v>141</v>
      </c>
      <c r="BK188" s="205">
        <f>SUM(BK189:BK240)</f>
        <v>0</v>
      </c>
    </row>
    <row r="189" s="2" customFormat="1" ht="24.15" customHeight="1">
      <c r="A189" s="41"/>
      <c r="B189" s="42"/>
      <c r="C189" s="208" t="s">
        <v>371</v>
      </c>
      <c r="D189" s="208" t="s">
        <v>144</v>
      </c>
      <c r="E189" s="209" t="s">
        <v>1318</v>
      </c>
      <c r="F189" s="210" t="s">
        <v>1319</v>
      </c>
      <c r="G189" s="211" t="s">
        <v>147</v>
      </c>
      <c r="H189" s="212">
        <v>1250</v>
      </c>
      <c r="I189" s="213"/>
      <c r="J189" s="214">
        <f>ROUND(I189*H189,2)</f>
        <v>0</v>
      </c>
      <c r="K189" s="210" t="s">
        <v>148</v>
      </c>
      <c r="L189" s="47"/>
      <c r="M189" s="215" t="s">
        <v>19</v>
      </c>
      <c r="N189" s="216" t="s">
        <v>43</v>
      </c>
      <c r="O189" s="87"/>
      <c r="P189" s="217">
        <f>O189*H189</f>
        <v>0</v>
      </c>
      <c r="Q189" s="217">
        <v>0</v>
      </c>
      <c r="R189" s="217">
        <f>Q189*H189</f>
        <v>0</v>
      </c>
      <c r="S189" s="217">
        <v>0.00594</v>
      </c>
      <c r="T189" s="218">
        <f>S189*H189</f>
        <v>7.4249999999999998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9" t="s">
        <v>257</v>
      </c>
      <c r="AT189" s="219" t="s">
        <v>144</v>
      </c>
      <c r="AU189" s="219" t="s">
        <v>82</v>
      </c>
      <c r="AY189" s="20" t="s">
        <v>141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20" t="s">
        <v>80</v>
      </c>
      <c r="BK189" s="220">
        <f>ROUND(I189*H189,2)</f>
        <v>0</v>
      </c>
      <c r="BL189" s="20" t="s">
        <v>257</v>
      </c>
      <c r="BM189" s="219" t="s">
        <v>1320</v>
      </c>
    </row>
    <row r="190" s="2" customFormat="1">
      <c r="A190" s="41"/>
      <c r="B190" s="42"/>
      <c r="C190" s="43"/>
      <c r="D190" s="221" t="s">
        <v>151</v>
      </c>
      <c r="E190" s="43"/>
      <c r="F190" s="222" t="s">
        <v>1321</v>
      </c>
      <c r="G190" s="43"/>
      <c r="H190" s="43"/>
      <c r="I190" s="223"/>
      <c r="J190" s="43"/>
      <c r="K190" s="43"/>
      <c r="L190" s="47"/>
      <c r="M190" s="224"/>
      <c r="N190" s="225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151</v>
      </c>
      <c r="AU190" s="20" t="s">
        <v>82</v>
      </c>
    </row>
    <row r="191" s="13" customFormat="1">
      <c r="A191" s="13"/>
      <c r="B191" s="226"/>
      <c r="C191" s="227"/>
      <c r="D191" s="228" t="s">
        <v>153</v>
      </c>
      <c r="E191" s="229" t="s">
        <v>19</v>
      </c>
      <c r="F191" s="230" t="s">
        <v>1322</v>
      </c>
      <c r="G191" s="227"/>
      <c r="H191" s="231">
        <v>1250</v>
      </c>
      <c r="I191" s="232"/>
      <c r="J191" s="227"/>
      <c r="K191" s="227"/>
      <c r="L191" s="233"/>
      <c r="M191" s="234"/>
      <c r="N191" s="235"/>
      <c r="O191" s="235"/>
      <c r="P191" s="235"/>
      <c r="Q191" s="235"/>
      <c r="R191" s="235"/>
      <c r="S191" s="235"/>
      <c r="T191" s="23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7" t="s">
        <v>153</v>
      </c>
      <c r="AU191" s="237" t="s">
        <v>82</v>
      </c>
      <c r="AV191" s="13" t="s">
        <v>82</v>
      </c>
      <c r="AW191" s="13" t="s">
        <v>33</v>
      </c>
      <c r="AX191" s="13" t="s">
        <v>80</v>
      </c>
      <c r="AY191" s="237" t="s">
        <v>141</v>
      </c>
    </row>
    <row r="192" s="2" customFormat="1" ht="24.15" customHeight="1">
      <c r="A192" s="41"/>
      <c r="B192" s="42"/>
      <c r="C192" s="208" t="s">
        <v>376</v>
      </c>
      <c r="D192" s="208" t="s">
        <v>144</v>
      </c>
      <c r="E192" s="209" t="s">
        <v>1323</v>
      </c>
      <c r="F192" s="210" t="s">
        <v>1324</v>
      </c>
      <c r="G192" s="211" t="s">
        <v>196</v>
      </c>
      <c r="H192" s="212">
        <v>125</v>
      </c>
      <c r="I192" s="213"/>
      <c r="J192" s="214">
        <f>ROUND(I192*H192,2)</f>
        <v>0</v>
      </c>
      <c r="K192" s="210" t="s">
        <v>148</v>
      </c>
      <c r="L192" s="47"/>
      <c r="M192" s="215" t="s">
        <v>19</v>
      </c>
      <c r="N192" s="216" t="s">
        <v>43</v>
      </c>
      <c r="O192" s="87"/>
      <c r="P192" s="217">
        <f>O192*H192</f>
        <v>0</v>
      </c>
      <c r="Q192" s="217">
        <v>0</v>
      </c>
      <c r="R192" s="217">
        <f>Q192*H192</f>
        <v>0</v>
      </c>
      <c r="S192" s="217">
        <v>0.0018699999999999999</v>
      </c>
      <c r="T192" s="218">
        <f>S192*H192</f>
        <v>0.23374999999999999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257</v>
      </c>
      <c r="AT192" s="219" t="s">
        <v>144</v>
      </c>
      <c r="AU192" s="219" t="s">
        <v>82</v>
      </c>
      <c r="AY192" s="20" t="s">
        <v>141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80</v>
      </c>
      <c r="BK192" s="220">
        <f>ROUND(I192*H192,2)</f>
        <v>0</v>
      </c>
      <c r="BL192" s="20" t="s">
        <v>257</v>
      </c>
      <c r="BM192" s="219" t="s">
        <v>1325</v>
      </c>
    </row>
    <row r="193" s="2" customFormat="1">
      <c r="A193" s="41"/>
      <c r="B193" s="42"/>
      <c r="C193" s="43"/>
      <c r="D193" s="221" t="s">
        <v>151</v>
      </c>
      <c r="E193" s="43"/>
      <c r="F193" s="222" t="s">
        <v>1326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151</v>
      </c>
      <c r="AU193" s="20" t="s">
        <v>82</v>
      </c>
    </row>
    <row r="194" s="2" customFormat="1" ht="24.15" customHeight="1">
      <c r="A194" s="41"/>
      <c r="B194" s="42"/>
      <c r="C194" s="208" t="s">
        <v>380</v>
      </c>
      <c r="D194" s="208" t="s">
        <v>144</v>
      </c>
      <c r="E194" s="209" t="s">
        <v>1327</v>
      </c>
      <c r="F194" s="210" t="s">
        <v>1328</v>
      </c>
      <c r="G194" s="211" t="s">
        <v>196</v>
      </c>
      <c r="H194" s="212">
        <v>37.5</v>
      </c>
      <c r="I194" s="213"/>
      <c r="J194" s="214">
        <f>ROUND(I194*H194,2)</f>
        <v>0</v>
      </c>
      <c r="K194" s="210" t="s">
        <v>148</v>
      </c>
      <c r="L194" s="47"/>
      <c r="M194" s="215" t="s">
        <v>19</v>
      </c>
      <c r="N194" s="216" t="s">
        <v>43</v>
      </c>
      <c r="O194" s="87"/>
      <c r="P194" s="217">
        <f>O194*H194</f>
        <v>0</v>
      </c>
      <c r="Q194" s="217">
        <v>0</v>
      </c>
      <c r="R194" s="217">
        <f>Q194*H194</f>
        <v>0</v>
      </c>
      <c r="S194" s="217">
        <v>0.00348</v>
      </c>
      <c r="T194" s="218">
        <f>S194*H194</f>
        <v>0.13050000000000001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9" t="s">
        <v>257</v>
      </c>
      <c r="AT194" s="219" t="s">
        <v>144</v>
      </c>
      <c r="AU194" s="219" t="s">
        <v>82</v>
      </c>
      <c r="AY194" s="20" t="s">
        <v>141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20" t="s">
        <v>80</v>
      </c>
      <c r="BK194" s="220">
        <f>ROUND(I194*H194,2)</f>
        <v>0</v>
      </c>
      <c r="BL194" s="20" t="s">
        <v>257</v>
      </c>
      <c r="BM194" s="219" t="s">
        <v>1329</v>
      </c>
    </row>
    <row r="195" s="2" customFormat="1">
      <c r="A195" s="41"/>
      <c r="B195" s="42"/>
      <c r="C195" s="43"/>
      <c r="D195" s="221" t="s">
        <v>151</v>
      </c>
      <c r="E195" s="43"/>
      <c r="F195" s="222" t="s">
        <v>1330</v>
      </c>
      <c r="G195" s="43"/>
      <c r="H195" s="43"/>
      <c r="I195" s="223"/>
      <c r="J195" s="43"/>
      <c r="K195" s="43"/>
      <c r="L195" s="47"/>
      <c r="M195" s="224"/>
      <c r="N195" s="225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151</v>
      </c>
      <c r="AU195" s="20" t="s">
        <v>82</v>
      </c>
    </row>
    <row r="196" s="2" customFormat="1" ht="24.15" customHeight="1">
      <c r="A196" s="41"/>
      <c r="B196" s="42"/>
      <c r="C196" s="208" t="s">
        <v>384</v>
      </c>
      <c r="D196" s="208" t="s">
        <v>144</v>
      </c>
      <c r="E196" s="209" t="s">
        <v>1331</v>
      </c>
      <c r="F196" s="210" t="s">
        <v>1332</v>
      </c>
      <c r="G196" s="211" t="s">
        <v>196</v>
      </c>
      <c r="H196" s="212">
        <v>168</v>
      </c>
      <c r="I196" s="213"/>
      <c r="J196" s="214">
        <f>ROUND(I196*H196,2)</f>
        <v>0</v>
      </c>
      <c r="K196" s="210" t="s">
        <v>148</v>
      </c>
      <c r="L196" s="47"/>
      <c r="M196" s="215" t="s">
        <v>19</v>
      </c>
      <c r="N196" s="216" t="s">
        <v>43</v>
      </c>
      <c r="O196" s="87"/>
      <c r="P196" s="217">
        <f>O196*H196</f>
        <v>0</v>
      </c>
      <c r="Q196" s="217">
        <v>0</v>
      </c>
      <c r="R196" s="217">
        <f>Q196*H196</f>
        <v>0</v>
      </c>
      <c r="S196" s="217">
        <v>0.0017700000000000001</v>
      </c>
      <c r="T196" s="218">
        <f>S196*H196</f>
        <v>0.29736000000000001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9" t="s">
        <v>257</v>
      </c>
      <c r="AT196" s="219" t="s">
        <v>144</v>
      </c>
      <c r="AU196" s="219" t="s">
        <v>82</v>
      </c>
      <c r="AY196" s="20" t="s">
        <v>141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20" t="s">
        <v>80</v>
      </c>
      <c r="BK196" s="220">
        <f>ROUND(I196*H196,2)</f>
        <v>0</v>
      </c>
      <c r="BL196" s="20" t="s">
        <v>257</v>
      </c>
      <c r="BM196" s="219" t="s">
        <v>1333</v>
      </c>
    </row>
    <row r="197" s="2" customFormat="1">
      <c r="A197" s="41"/>
      <c r="B197" s="42"/>
      <c r="C197" s="43"/>
      <c r="D197" s="221" t="s">
        <v>151</v>
      </c>
      <c r="E197" s="43"/>
      <c r="F197" s="222" t="s">
        <v>1334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151</v>
      </c>
      <c r="AU197" s="20" t="s">
        <v>82</v>
      </c>
    </row>
    <row r="198" s="2" customFormat="1" ht="24.15" customHeight="1">
      <c r="A198" s="41"/>
      <c r="B198" s="42"/>
      <c r="C198" s="208" t="s">
        <v>389</v>
      </c>
      <c r="D198" s="208" t="s">
        <v>144</v>
      </c>
      <c r="E198" s="209" t="s">
        <v>1335</v>
      </c>
      <c r="F198" s="210" t="s">
        <v>1336</v>
      </c>
      <c r="G198" s="211" t="s">
        <v>735</v>
      </c>
      <c r="H198" s="212">
        <v>7</v>
      </c>
      <c r="I198" s="213"/>
      <c r="J198" s="214">
        <f>ROUND(I198*H198,2)</f>
        <v>0</v>
      </c>
      <c r="K198" s="210" t="s">
        <v>148</v>
      </c>
      <c r="L198" s="47"/>
      <c r="M198" s="215" t="s">
        <v>19</v>
      </c>
      <c r="N198" s="216" t="s">
        <v>43</v>
      </c>
      <c r="O198" s="87"/>
      <c r="P198" s="217">
        <f>O198*H198</f>
        <v>0</v>
      </c>
      <c r="Q198" s="217">
        <v>0</v>
      </c>
      <c r="R198" s="217">
        <f>Q198*H198</f>
        <v>0</v>
      </c>
      <c r="S198" s="217">
        <v>0.014999999999999999</v>
      </c>
      <c r="T198" s="218">
        <f>S198*H198</f>
        <v>0.105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19" t="s">
        <v>257</v>
      </c>
      <c r="AT198" s="219" t="s">
        <v>144</v>
      </c>
      <c r="AU198" s="219" t="s">
        <v>82</v>
      </c>
      <c r="AY198" s="20" t="s">
        <v>141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20" t="s">
        <v>80</v>
      </c>
      <c r="BK198" s="220">
        <f>ROUND(I198*H198,2)</f>
        <v>0</v>
      </c>
      <c r="BL198" s="20" t="s">
        <v>257</v>
      </c>
      <c r="BM198" s="219" t="s">
        <v>1337</v>
      </c>
    </row>
    <row r="199" s="2" customFormat="1">
      <c r="A199" s="41"/>
      <c r="B199" s="42"/>
      <c r="C199" s="43"/>
      <c r="D199" s="221" t="s">
        <v>151</v>
      </c>
      <c r="E199" s="43"/>
      <c r="F199" s="222" t="s">
        <v>1338</v>
      </c>
      <c r="G199" s="43"/>
      <c r="H199" s="43"/>
      <c r="I199" s="223"/>
      <c r="J199" s="43"/>
      <c r="K199" s="43"/>
      <c r="L199" s="47"/>
      <c r="M199" s="224"/>
      <c r="N199" s="225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151</v>
      </c>
      <c r="AU199" s="20" t="s">
        <v>82</v>
      </c>
    </row>
    <row r="200" s="2" customFormat="1" ht="24.15" customHeight="1">
      <c r="A200" s="41"/>
      <c r="B200" s="42"/>
      <c r="C200" s="208" t="s">
        <v>399</v>
      </c>
      <c r="D200" s="208" t="s">
        <v>144</v>
      </c>
      <c r="E200" s="209" t="s">
        <v>1339</v>
      </c>
      <c r="F200" s="210" t="s">
        <v>1340</v>
      </c>
      <c r="G200" s="211" t="s">
        <v>196</v>
      </c>
      <c r="H200" s="212">
        <v>52</v>
      </c>
      <c r="I200" s="213"/>
      <c r="J200" s="214">
        <f>ROUND(I200*H200,2)</f>
        <v>0</v>
      </c>
      <c r="K200" s="210" t="s">
        <v>148</v>
      </c>
      <c r="L200" s="47"/>
      <c r="M200" s="215" t="s">
        <v>19</v>
      </c>
      <c r="N200" s="216" t="s">
        <v>43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0.002</v>
      </c>
      <c r="T200" s="218">
        <f>S200*H200</f>
        <v>0.10400000000000001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257</v>
      </c>
      <c r="AT200" s="219" t="s">
        <v>144</v>
      </c>
      <c r="AU200" s="219" t="s">
        <v>82</v>
      </c>
      <c r="AY200" s="20" t="s">
        <v>141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80</v>
      </c>
      <c r="BK200" s="220">
        <f>ROUND(I200*H200,2)</f>
        <v>0</v>
      </c>
      <c r="BL200" s="20" t="s">
        <v>257</v>
      </c>
      <c r="BM200" s="219" t="s">
        <v>1341</v>
      </c>
    </row>
    <row r="201" s="2" customFormat="1">
      <c r="A201" s="41"/>
      <c r="B201" s="42"/>
      <c r="C201" s="43"/>
      <c r="D201" s="221" t="s">
        <v>151</v>
      </c>
      <c r="E201" s="43"/>
      <c r="F201" s="222" t="s">
        <v>1342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151</v>
      </c>
      <c r="AU201" s="20" t="s">
        <v>82</v>
      </c>
    </row>
    <row r="202" s="2" customFormat="1" ht="24.15" customHeight="1">
      <c r="A202" s="41"/>
      <c r="B202" s="42"/>
      <c r="C202" s="208" t="s">
        <v>407</v>
      </c>
      <c r="D202" s="208" t="s">
        <v>144</v>
      </c>
      <c r="E202" s="209" t="s">
        <v>1343</v>
      </c>
      <c r="F202" s="210" t="s">
        <v>1344</v>
      </c>
      <c r="G202" s="211" t="s">
        <v>196</v>
      </c>
      <c r="H202" s="212">
        <v>168</v>
      </c>
      <c r="I202" s="213"/>
      <c r="J202" s="214">
        <f>ROUND(I202*H202,2)</f>
        <v>0</v>
      </c>
      <c r="K202" s="210" t="s">
        <v>148</v>
      </c>
      <c r="L202" s="47"/>
      <c r="M202" s="215" t="s">
        <v>19</v>
      </c>
      <c r="N202" s="216" t="s">
        <v>43</v>
      </c>
      <c r="O202" s="87"/>
      <c r="P202" s="217">
        <f>O202*H202</f>
        <v>0</v>
      </c>
      <c r="Q202" s="217">
        <v>0</v>
      </c>
      <c r="R202" s="217">
        <f>Q202*H202</f>
        <v>0</v>
      </c>
      <c r="S202" s="217">
        <v>0.0060499999999999998</v>
      </c>
      <c r="T202" s="218">
        <f>S202*H202</f>
        <v>1.0164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257</v>
      </c>
      <c r="AT202" s="219" t="s">
        <v>144</v>
      </c>
      <c r="AU202" s="219" t="s">
        <v>82</v>
      </c>
      <c r="AY202" s="20" t="s">
        <v>141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80</v>
      </c>
      <c r="BK202" s="220">
        <f>ROUND(I202*H202,2)</f>
        <v>0</v>
      </c>
      <c r="BL202" s="20" t="s">
        <v>257</v>
      </c>
      <c r="BM202" s="219" t="s">
        <v>1345</v>
      </c>
    </row>
    <row r="203" s="2" customFormat="1">
      <c r="A203" s="41"/>
      <c r="B203" s="42"/>
      <c r="C203" s="43"/>
      <c r="D203" s="221" t="s">
        <v>151</v>
      </c>
      <c r="E203" s="43"/>
      <c r="F203" s="222" t="s">
        <v>1346</v>
      </c>
      <c r="G203" s="43"/>
      <c r="H203" s="43"/>
      <c r="I203" s="223"/>
      <c r="J203" s="43"/>
      <c r="K203" s="43"/>
      <c r="L203" s="47"/>
      <c r="M203" s="224"/>
      <c r="N203" s="225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151</v>
      </c>
      <c r="AU203" s="20" t="s">
        <v>82</v>
      </c>
    </row>
    <row r="204" s="2" customFormat="1" ht="16.5" customHeight="1">
      <c r="A204" s="41"/>
      <c r="B204" s="42"/>
      <c r="C204" s="208" t="s">
        <v>414</v>
      </c>
      <c r="D204" s="208" t="s">
        <v>144</v>
      </c>
      <c r="E204" s="209" t="s">
        <v>1347</v>
      </c>
      <c r="F204" s="210" t="s">
        <v>1348</v>
      </c>
      <c r="G204" s="211" t="s">
        <v>196</v>
      </c>
      <c r="H204" s="212">
        <v>80</v>
      </c>
      <c r="I204" s="213"/>
      <c r="J204" s="214">
        <f>ROUND(I204*H204,2)</f>
        <v>0</v>
      </c>
      <c r="K204" s="210" t="s">
        <v>148</v>
      </c>
      <c r="L204" s="47"/>
      <c r="M204" s="215" t="s">
        <v>19</v>
      </c>
      <c r="N204" s="216" t="s">
        <v>43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0.0039399999999999999</v>
      </c>
      <c r="T204" s="218">
        <f>S204*H204</f>
        <v>0.31519999999999998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257</v>
      </c>
      <c r="AT204" s="219" t="s">
        <v>144</v>
      </c>
      <c r="AU204" s="219" t="s">
        <v>82</v>
      </c>
      <c r="AY204" s="20" t="s">
        <v>141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80</v>
      </c>
      <c r="BK204" s="220">
        <f>ROUND(I204*H204,2)</f>
        <v>0</v>
      </c>
      <c r="BL204" s="20" t="s">
        <v>257</v>
      </c>
      <c r="BM204" s="219" t="s">
        <v>1349</v>
      </c>
    </row>
    <row r="205" s="2" customFormat="1">
      <c r="A205" s="41"/>
      <c r="B205" s="42"/>
      <c r="C205" s="43"/>
      <c r="D205" s="221" t="s">
        <v>151</v>
      </c>
      <c r="E205" s="43"/>
      <c r="F205" s="222" t="s">
        <v>1350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151</v>
      </c>
      <c r="AU205" s="20" t="s">
        <v>82</v>
      </c>
    </row>
    <row r="206" s="2" customFormat="1" ht="24.15" customHeight="1">
      <c r="A206" s="41"/>
      <c r="B206" s="42"/>
      <c r="C206" s="208" t="s">
        <v>420</v>
      </c>
      <c r="D206" s="208" t="s">
        <v>144</v>
      </c>
      <c r="E206" s="209" t="s">
        <v>1351</v>
      </c>
      <c r="F206" s="210" t="s">
        <v>1352</v>
      </c>
      <c r="G206" s="211" t="s">
        <v>196</v>
      </c>
      <c r="H206" s="212">
        <v>250</v>
      </c>
      <c r="I206" s="213"/>
      <c r="J206" s="214">
        <f>ROUND(I206*H206,2)</f>
        <v>0</v>
      </c>
      <c r="K206" s="210" t="s">
        <v>148</v>
      </c>
      <c r="L206" s="47"/>
      <c r="M206" s="215" t="s">
        <v>19</v>
      </c>
      <c r="N206" s="216" t="s">
        <v>43</v>
      </c>
      <c r="O206" s="87"/>
      <c r="P206" s="217">
        <f>O206*H206</f>
        <v>0</v>
      </c>
      <c r="Q206" s="217">
        <v>0.00063000000000000003</v>
      </c>
      <c r="R206" s="217">
        <f>Q206*H206</f>
        <v>0.1575</v>
      </c>
      <c r="S206" s="217">
        <v>0</v>
      </c>
      <c r="T206" s="218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19" t="s">
        <v>257</v>
      </c>
      <c r="AT206" s="219" t="s">
        <v>144</v>
      </c>
      <c r="AU206" s="219" t="s">
        <v>82</v>
      </c>
      <c r="AY206" s="20" t="s">
        <v>141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20" t="s">
        <v>80</v>
      </c>
      <c r="BK206" s="220">
        <f>ROUND(I206*H206,2)</f>
        <v>0</v>
      </c>
      <c r="BL206" s="20" t="s">
        <v>257</v>
      </c>
      <c r="BM206" s="219" t="s">
        <v>1353</v>
      </c>
    </row>
    <row r="207" s="2" customFormat="1">
      <c r="A207" s="41"/>
      <c r="B207" s="42"/>
      <c r="C207" s="43"/>
      <c r="D207" s="221" t="s">
        <v>151</v>
      </c>
      <c r="E207" s="43"/>
      <c r="F207" s="222" t="s">
        <v>1354</v>
      </c>
      <c r="G207" s="43"/>
      <c r="H207" s="43"/>
      <c r="I207" s="223"/>
      <c r="J207" s="43"/>
      <c r="K207" s="43"/>
      <c r="L207" s="47"/>
      <c r="M207" s="224"/>
      <c r="N207" s="225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82</v>
      </c>
    </row>
    <row r="208" s="2" customFormat="1" ht="21.75" customHeight="1">
      <c r="A208" s="41"/>
      <c r="B208" s="42"/>
      <c r="C208" s="208" t="s">
        <v>426</v>
      </c>
      <c r="D208" s="208" t="s">
        <v>144</v>
      </c>
      <c r="E208" s="209" t="s">
        <v>1355</v>
      </c>
      <c r="F208" s="210" t="s">
        <v>1356</v>
      </c>
      <c r="G208" s="211" t="s">
        <v>147</v>
      </c>
      <c r="H208" s="212">
        <v>1250</v>
      </c>
      <c r="I208" s="213"/>
      <c r="J208" s="214">
        <f>ROUND(I208*H208,2)</f>
        <v>0</v>
      </c>
      <c r="K208" s="210" t="s">
        <v>148</v>
      </c>
      <c r="L208" s="47"/>
      <c r="M208" s="215" t="s">
        <v>19</v>
      </c>
      <c r="N208" s="216" t="s">
        <v>43</v>
      </c>
      <c r="O208" s="87"/>
      <c r="P208" s="217">
        <f>O208*H208</f>
        <v>0</v>
      </c>
      <c r="Q208" s="217">
        <v>0</v>
      </c>
      <c r="R208" s="217">
        <f>Q208*H208</f>
        <v>0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257</v>
      </c>
      <c r="AT208" s="219" t="s">
        <v>144</v>
      </c>
      <c r="AU208" s="219" t="s">
        <v>82</v>
      </c>
      <c r="AY208" s="20" t="s">
        <v>141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80</v>
      </c>
      <c r="BK208" s="220">
        <f>ROUND(I208*H208,2)</f>
        <v>0</v>
      </c>
      <c r="BL208" s="20" t="s">
        <v>257</v>
      </c>
      <c r="BM208" s="219" t="s">
        <v>1357</v>
      </c>
    </row>
    <row r="209" s="2" customFormat="1">
      <c r="A209" s="41"/>
      <c r="B209" s="42"/>
      <c r="C209" s="43"/>
      <c r="D209" s="221" t="s">
        <v>151</v>
      </c>
      <c r="E209" s="43"/>
      <c r="F209" s="222" t="s">
        <v>1358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151</v>
      </c>
      <c r="AU209" s="20" t="s">
        <v>82</v>
      </c>
    </row>
    <row r="210" s="2" customFormat="1" ht="33" customHeight="1">
      <c r="A210" s="41"/>
      <c r="B210" s="42"/>
      <c r="C210" s="270" t="s">
        <v>431</v>
      </c>
      <c r="D210" s="270" t="s">
        <v>245</v>
      </c>
      <c r="E210" s="271" t="s">
        <v>1359</v>
      </c>
      <c r="F210" s="272" t="s">
        <v>1360</v>
      </c>
      <c r="G210" s="273" t="s">
        <v>147</v>
      </c>
      <c r="H210" s="274">
        <v>1437.5</v>
      </c>
      <c r="I210" s="275"/>
      <c r="J210" s="276">
        <f>ROUND(I210*H210,2)</f>
        <v>0</v>
      </c>
      <c r="K210" s="272" t="s">
        <v>148</v>
      </c>
      <c r="L210" s="277"/>
      <c r="M210" s="278" t="s">
        <v>19</v>
      </c>
      <c r="N210" s="279" t="s">
        <v>43</v>
      </c>
      <c r="O210" s="87"/>
      <c r="P210" s="217">
        <f>O210*H210</f>
        <v>0</v>
      </c>
      <c r="Q210" s="217">
        <v>0.00050000000000000001</v>
      </c>
      <c r="R210" s="217">
        <f>Q210*H210</f>
        <v>0.71875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355</v>
      </c>
      <c r="AT210" s="219" t="s">
        <v>245</v>
      </c>
      <c r="AU210" s="219" t="s">
        <v>82</v>
      </c>
      <c r="AY210" s="20" t="s">
        <v>141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80</v>
      </c>
      <c r="BK210" s="220">
        <f>ROUND(I210*H210,2)</f>
        <v>0</v>
      </c>
      <c r="BL210" s="20" t="s">
        <v>257</v>
      </c>
      <c r="BM210" s="219" t="s">
        <v>1361</v>
      </c>
    </row>
    <row r="211" s="13" customFormat="1">
      <c r="A211" s="13"/>
      <c r="B211" s="226"/>
      <c r="C211" s="227"/>
      <c r="D211" s="228" t="s">
        <v>153</v>
      </c>
      <c r="E211" s="227"/>
      <c r="F211" s="230" t="s">
        <v>1276</v>
      </c>
      <c r="G211" s="227"/>
      <c r="H211" s="231">
        <v>1437.5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153</v>
      </c>
      <c r="AU211" s="237" t="s">
        <v>82</v>
      </c>
      <c r="AV211" s="13" t="s">
        <v>82</v>
      </c>
      <c r="AW211" s="13" t="s">
        <v>4</v>
      </c>
      <c r="AX211" s="13" t="s">
        <v>80</v>
      </c>
      <c r="AY211" s="237" t="s">
        <v>141</v>
      </c>
    </row>
    <row r="212" s="2" customFormat="1" ht="37.8" customHeight="1">
      <c r="A212" s="41"/>
      <c r="B212" s="42"/>
      <c r="C212" s="208" t="s">
        <v>436</v>
      </c>
      <c r="D212" s="208" t="s">
        <v>144</v>
      </c>
      <c r="E212" s="209" t="s">
        <v>1362</v>
      </c>
      <c r="F212" s="210" t="s">
        <v>1363</v>
      </c>
      <c r="G212" s="211" t="s">
        <v>147</v>
      </c>
      <c r="H212" s="212">
        <v>1250</v>
      </c>
      <c r="I212" s="213"/>
      <c r="J212" s="214">
        <f>ROUND(I212*H212,2)</f>
        <v>0</v>
      </c>
      <c r="K212" s="210" t="s">
        <v>148</v>
      </c>
      <c r="L212" s="47"/>
      <c r="M212" s="215" t="s">
        <v>19</v>
      </c>
      <c r="N212" s="216" t="s">
        <v>43</v>
      </c>
      <c r="O212" s="87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257</v>
      </c>
      <c r="AT212" s="219" t="s">
        <v>144</v>
      </c>
      <c r="AU212" s="219" t="s">
        <v>82</v>
      </c>
      <c r="AY212" s="20" t="s">
        <v>141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80</v>
      </c>
      <c r="BK212" s="220">
        <f>ROUND(I212*H212,2)</f>
        <v>0</v>
      </c>
      <c r="BL212" s="20" t="s">
        <v>257</v>
      </c>
      <c r="BM212" s="219" t="s">
        <v>1364</v>
      </c>
    </row>
    <row r="213" s="2" customFormat="1">
      <c r="A213" s="41"/>
      <c r="B213" s="42"/>
      <c r="C213" s="43"/>
      <c r="D213" s="221" t="s">
        <v>151</v>
      </c>
      <c r="E213" s="43"/>
      <c r="F213" s="222" t="s">
        <v>1365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151</v>
      </c>
      <c r="AU213" s="20" t="s">
        <v>82</v>
      </c>
    </row>
    <row r="214" s="13" customFormat="1">
      <c r="A214" s="13"/>
      <c r="B214" s="226"/>
      <c r="C214" s="227"/>
      <c r="D214" s="228" t="s">
        <v>153</v>
      </c>
      <c r="E214" s="229" t="s">
        <v>19</v>
      </c>
      <c r="F214" s="230" t="s">
        <v>1272</v>
      </c>
      <c r="G214" s="227"/>
      <c r="H214" s="231">
        <v>1250</v>
      </c>
      <c r="I214" s="232"/>
      <c r="J214" s="227"/>
      <c r="K214" s="227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153</v>
      </c>
      <c r="AU214" s="237" t="s">
        <v>82</v>
      </c>
      <c r="AV214" s="13" t="s">
        <v>82</v>
      </c>
      <c r="AW214" s="13" t="s">
        <v>33</v>
      </c>
      <c r="AX214" s="13" t="s">
        <v>80</v>
      </c>
      <c r="AY214" s="237" t="s">
        <v>141</v>
      </c>
    </row>
    <row r="215" s="2" customFormat="1" ht="33" customHeight="1">
      <c r="A215" s="41"/>
      <c r="B215" s="42"/>
      <c r="C215" s="270" t="s">
        <v>441</v>
      </c>
      <c r="D215" s="270" t="s">
        <v>245</v>
      </c>
      <c r="E215" s="271" t="s">
        <v>1366</v>
      </c>
      <c r="F215" s="272" t="s">
        <v>1367</v>
      </c>
      <c r="G215" s="273" t="s">
        <v>147</v>
      </c>
      <c r="H215" s="274">
        <v>1437.5</v>
      </c>
      <c r="I215" s="275"/>
      <c r="J215" s="276">
        <f>ROUND(I215*H215,2)</f>
        <v>0</v>
      </c>
      <c r="K215" s="272" t="s">
        <v>148</v>
      </c>
      <c r="L215" s="277"/>
      <c r="M215" s="278" t="s">
        <v>19</v>
      </c>
      <c r="N215" s="279" t="s">
        <v>43</v>
      </c>
      <c r="O215" s="87"/>
      <c r="P215" s="217">
        <f>O215*H215</f>
        <v>0</v>
      </c>
      <c r="Q215" s="217">
        <v>0.0025999999999999999</v>
      </c>
      <c r="R215" s="217">
        <f>Q215*H215</f>
        <v>3.7374999999999998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355</v>
      </c>
      <c r="AT215" s="219" t="s">
        <v>245</v>
      </c>
      <c r="AU215" s="219" t="s">
        <v>82</v>
      </c>
      <c r="AY215" s="20" t="s">
        <v>141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80</v>
      </c>
      <c r="BK215" s="220">
        <f>ROUND(I215*H215,2)</f>
        <v>0</v>
      </c>
      <c r="BL215" s="20" t="s">
        <v>257</v>
      </c>
      <c r="BM215" s="219" t="s">
        <v>1368</v>
      </c>
    </row>
    <row r="216" s="13" customFormat="1">
      <c r="A216" s="13"/>
      <c r="B216" s="226"/>
      <c r="C216" s="227"/>
      <c r="D216" s="228" t="s">
        <v>153</v>
      </c>
      <c r="E216" s="227"/>
      <c r="F216" s="230" t="s">
        <v>1276</v>
      </c>
      <c r="G216" s="227"/>
      <c r="H216" s="231">
        <v>1437.5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153</v>
      </c>
      <c r="AU216" s="237" t="s">
        <v>82</v>
      </c>
      <c r="AV216" s="13" t="s">
        <v>82</v>
      </c>
      <c r="AW216" s="13" t="s">
        <v>4</v>
      </c>
      <c r="AX216" s="13" t="s">
        <v>80</v>
      </c>
      <c r="AY216" s="237" t="s">
        <v>141</v>
      </c>
    </row>
    <row r="217" s="2" customFormat="1" ht="33" customHeight="1">
      <c r="A217" s="41"/>
      <c r="B217" s="42"/>
      <c r="C217" s="208" t="s">
        <v>446</v>
      </c>
      <c r="D217" s="208" t="s">
        <v>144</v>
      </c>
      <c r="E217" s="209" t="s">
        <v>1369</v>
      </c>
      <c r="F217" s="210" t="s">
        <v>1370</v>
      </c>
      <c r="G217" s="211" t="s">
        <v>196</v>
      </c>
      <c r="H217" s="212">
        <v>125</v>
      </c>
      <c r="I217" s="213"/>
      <c r="J217" s="214">
        <f>ROUND(I217*H217,2)</f>
        <v>0</v>
      </c>
      <c r="K217" s="210" t="s">
        <v>148</v>
      </c>
      <c r="L217" s="47"/>
      <c r="M217" s="215" t="s">
        <v>19</v>
      </c>
      <c r="N217" s="216" t="s">
        <v>43</v>
      </c>
      <c r="O217" s="87"/>
      <c r="P217" s="217">
        <f>O217*H217</f>
        <v>0</v>
      </c>
      <c r="Q217" s="217">
        <v>0.00115</v>
      </c>
      <c r="R217" s="217">
        <f>Q217*H217</f>
        <v>0.14374999999999999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257</v>
      </c>
      <c r="AT217" s="219" t="s">
        <v>144</v>
      </c>
      <c r="AU217" s="219" t="s">
        <v>82</v>
      </c>
      <c r="AY217" s="20" t="s">
        <v>141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80</v>
      </c>
      <c r="BK217" s="220">
        <f>ROUND(I217*H217,2)</f>
        <v>0</v>
      </c>
      <c r="BL217" s="20" t="s">
        <v>257</v>
      </c>
      <c r="BM217" s="219" t="s">
        <v>1371</v>
      </c>
    </row>
    <row r="218" s="2" customFormat="1">
      <c r="A218" s="41"/>
      <c r="B218" s="42"/>
      <c r="C218" s="43"/>
      <c r="D218" s="221" t="s">
        <v>151</v>
      </c>
      <c r="E218" s="43"/>
      <c r="F218" s="222" t="s">
        <v>1372</v>
      </c>
      <c r="G218" s="43"/>
      <c r="H218" s="43"/>
      <c r="I218" s="223"/>
      <c r="J218" s="43"/>
      <c r="K218" s="43"/>
      <c r="L218" s="47"/>
      <c r="M218" s="224"/>
      <c r="N218" s="225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151</v>
      </c>
      <c r="AU218" s="20" t="s">
        <v>82</v>
      </c>
    </row>
    <row r="219" s="13" customFormat="1">
      <c r="A219" s="13"/>
      <c r="B219" s="226"/>
      <c r="C219" s="227"/>
      <c r="D219" s="228" t="s">
        <v>153</v>
      </c>
      <c r="E219" s="229" t="s">
        <v>19</v>
      </c>
      <c r="F219" s="230" t="s">
        <v>1373</v>
      </c>
      <c r="G219" s="227"/>
      <c r="H219" s="231">
        <v>125</v>
      </c>
      <c r="I219" s="232"/>
      <c r="J219" s="227"/>
      <c r="K219" s="227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153</v>
      </c>
      <c r="AU219" s="237" t="s">
        <v>82</v>
      </c>
      <c r="AV219" s="13" t="s">
        <v>82</v>
      </c>
      <c r="AW219" s="13" t="s">
        <v>33</v>
      </c>
      <c r="AX219" s="13" t="s">
        <v>80</v>
      </c>
      <c r="AY219" s="237" t="s">
        <v>141</v>
      </c>
    </row>
    <row r="220" s="2" customFormat="1" ht="24.15" customHeight="1">
      <c r="A220" s="41"/>
      <c r="B220" s="42"/>
      <c r="C220" s="208" t="s">
        <v>452</v>
      </c>
      <c r="D220" s="208" t="s">
        <v>144</v>
      </c>
      <c r="E220" s="209" t="s">
        <v>1374</v>
      </c>
      <c r="F220" s="210" t="s">
        <v>1375</v>
      </c>
      <c r="G220" s="211" t="s">
        <v>196</v>
      </c>
      <c r="H220" s="212">
        <v>37.5</v>
      </c>
      <c r="I220" s="213"/>
      <c r="J220" s="214">
        <f>ROUND(I220*H220,2)</f>
        <v>0</v>
      </c>
      <c r="K220" s="210" t="s">
        <v>148</v>
      </c>
      <c r="L220" s="47"/>
      <c r="M220" s="215" t="s">
        <v>19</v>
      </c>
      <c r="N220" s="216" t="s">
        <v>43</v>
      </c>
      <c r="O220" s="87"/>
      <c r="P220" s="217">
        <f>O220*H220</f>
        <v>0</v>
      </c>
      <c r="Q220" s="217">
        <v>0.0011100000000000001</v>
      </c>
      <c r="R220" s="217">
        <f>Q220*H220</f>
        <v>0.041625000000000002</v>
      </c>
      <c r="S220" s="217">
        <v>0</v>
      </c>
      <c r="T220" s="218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9" t="s">
        <v>257</v>
      </c>
      <c r="AT220" s="219" t="s">
        <v>144</v>
      </c>
      <c r="AU220" s="219" t="s">
        <v>82</v>
      </c>
      <c r="AY220" s="20" t="s">
        <v>141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80</v>
      </c>
      <c r="BK220" s="220">
        <f>ROUND(I220*H220,2)</f>
        <v>0</v>
      </c>
      <c r="BL220" s="20" t="s">
        <v>257</v>
      </c>
      <c r="BM220" s="219" t="s">
        <v>1376</v>
      </c>
    </row>
    <row r="221" s="2" customFormat="1">
      <c r="A221" s="41"/>
      <c r="B221" s="42"/>
      <c r="C221" s="43"/>
      <c r="D221" s="221" t="s">
        <v>151</v>
      </c>
      <c r="E221" s="43"/>
      <c r="F221" s="222" t="s">
        <v>1377</v>
      </c>
      <c r="G221" s="43"/>
      <c r="H221" s="43"/>
      <c r="I221" s="223"/>
      <c r="J221" s="43"/>
      <c r="K221" s="43"/>
      <c r="L221" s="47"/>
      <c r="M221" s="224"/>
      <c r="N221" s="225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151</v>
      </c>
      <c r="AU221" s="20" t="s">
        <v>82</v>
      </c>
    </row>
    <row r="222" s="2" customFormat="1" ht="24.15" customHeight="1">
      <c r="A222" s="41"/>
      <c r="B222" s="42"/>
      <c r="C222" s="208" t="s">
        <v>458</v>
      </c>
      <c r="D222" s="208" t="s">
        <v>144</v>
      </c>
      <c r="E222" s="209" t="s">
        <v>1378</v>
      </c>
      <c r="F222" s="210" t="s">
        <v>1379</v>
      </c>
      <c r="G222" s="211" t="s">
        <v>196</v>
      </c>
      <c r="H222" s="212">
        <v>24</v>
      </c>
      <c r="I222" s="213"/>
      <c r="J222" s="214">
        <f>ROUND(I222*H222,2)</f>
        <v>0</v>
      </c>
      <c r="K222" s="210" t="s">
        <v>148</v>
      </c>
      <c r="L222" s="47"/>
      <c r="M222" s="215" t="s">
        <v>19</v>
      </c>
      <c r="N222" s="216" t="s">
        <v>43</v>
      </c>
      <c r="O222" s="87"/>
      <c r="P222" s="217">
        <f>O222*H222</f>
        <v>0</v>
      </c>
      <c r="Q222" s="217">
        <v>0.00073999999999999999</v>
      </c>
      <c r="R222" s="217">
        <f>Q222*H222</f>
        <v>0.017759999999999998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257</v>
      </c>
      <c r="AT222" s="219" t="s">
        <v>144</v>
      </c>
      <c r="AU222" s="219" t="s">
        <v>82</v>
      </c>
      <c r="AY222" s="20" t="s">
        <v>141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80</v>
      </c>
      <c r="BK222" s="220">
        <f>ROUND(I222*H222,2)</f>
        <v>0</v>
      </c>
      <c r="BL222" s="20" t="s">
        <v>257</v>
      </c>
      <c r="BM222" s="219" t="s">
        <v>1380</v>
      </c>
    </row>
    <row r="223" s="2" customFormat="1">
      <c r="A223" s="41"/>
      <c r="B223" s="42"/>
      <c r="C223" s="43"/>
      <c r="D223" s="221" t="s">
        <v>151</v>
      </c>
      <c r="E223" s="43"/>
      <c r="F223" s="222" t="s">
        <v>1381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151</v>
      </c>
      <c r="AU223" s="20" t="s">
        <v>82</v>
      </c>
    </row>
    <row r="224" s="2" customFormat="1" ht="33" customHeight="1">
      <c r="A224" s="41"/>
      <c r="B224" s="42"/>
      <c r="C224" s="208" t="s">
        <v>463</v>
      </c>
      <c r="D224" s="208" t="s">
        <v>144</v>
      </c>
      <c r="E224" s="209" t="s">
        <v>1382</v>
      </c>
      <c r="F224" s="210" t="s">
        <v>1383</v>
      </c>
      <c r="G224" s="211" t="s">
        <v>196</v>
      </c>
      <c r="H224" s="212">
        <v>168</v>
      </c>
      <c r="I224" s="213"/>
      <c r="J224" s="214">
        <f>ROUND(I224*H224,2)</f>
        <v>0</v>
      </c>
      <c r="K224" s="210" t="s">
        <v>148</v>
      </c>
      <c r="L224" s="47"/>
      <c r="M224" s="215" t="s">
        <v>19</v>
      </c>
      <c r="N224" s="216" t="s">
        <v>43</v>
      </c>
      <c r="O224" s="87"/>
      <c r="P224" s="217">
        <f>O224*H224</f>
        <v>0</v>
      </c>
      <c r="Q224" s="217">
        <v>0.00088999999999999995</v>
      </c>
      <c r="R224" s="217">
        <f>Q224*H224</f>
        <v>0.14951999999999999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257</v>
      </c>
      <c r="AT224" s="219" t="s">
        <v>144</v>
      </c>
      <c r="AU224" s="219" t="s">
        <v>82</v>
      </c>
      <c r="AY224" s="20" t="s">
        <v>141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80</v>
      </c>
      <c r="BK224" s="220">
        <f>ROUND(I224*H224,2)</f>
        <v>0</v>
      </c>
      <c r="BL224" s="20" t="s">
        <v>257</v>
      </c>
      <c r="BM224" s="219" t="s">
        <v>1384</v>
      </c>
    </row>
    <row r="225" s="2" customFormat="1">
      <c r="A225" s="41"/>
      <c r="B225" s="42"/>
      <c r="C225" s="43"/>
      <c r="D225" s="221" t="s">
        <v>151</v>
      </c>
      <c r="E225" s="43"/>
      <c r="F225" s="222" t="s">
        <v>1385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151</v>
      </c>
      <c r="AU225" s="20" t="s">
        <v>82</v>
      </c>
    </row>
    <row r="226" s="2" customFormat="1" ht="37.8" customHeight="1">
      <c r="A226" s="41"/>
      <c r="B226" s="42"/>
      <c r="C226" s="208" t="s">
        <v>468</v>
      </c>
      <c r="D226" s="208" t="s">
        <v>144</v>
      </c>
      <c r="E226" s="209" t="s">
        <v>1386</v>
      </c>
      <c r="F226" s="210" t="s">
        <v>1387</v>
      </c>
      <c r="G226" s="211" t="s">
        <v>735</v>
      </c>
      <c r="H226" s="212">
        <v>7</v>
      </c>
      <c r="I226" s="213"/>
      <c r="J226" s="214">
        <f>ROUND(I226*H226,2)</f>
        <v>0</v>
      </c>
      <c r="K226" s="210" t="s">
        <v>148</v>
      </c>
      <c r="L226" s="47"/>
      <c r="M226" s="215" t="s">
        <v>19</v>
      </c>
      <c r="N226" s="216" t="s">
        <v>43</v>
      </c>
      <c r="O226" s="87"/>
      <c r="P226" s="217">
        <f>O226*H226</f>
        <v>0</v>
      </c>
      <c r="Q226" s="217">
        <v>0.0087100000000000007</v>
      </c>
      <c r="R226" s="217">
        <f>Q226*H226</f>
        <v>0.060970000000000003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257</v>
      </c>
      <c r="AT226" s="219" t="s">
        <v>144</v>
      </c>
      <c r="AU226" s="219" t="s">
        <v>82</v>
      </c>
      <c r="AY226" s="20" t="s">
        <v>141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80</v>
      </c>
      <c r="BK226" s="220">
        <f>ROUND(I226*H226,2)</f>
        <v>0</v>
      </c>
      <c r="BL226" s="20" t="s">
        <v>257</v>
      </c>
      <c r="BM226" s="219" t="s">
        <v>1388</v>
      </c>
    </row>
    <row r="227" s="2" customFormat="1">
      <c r="A227" s="41"/>
      <c r="B227" s="42"/>
      <c r="C227" s="43"/>
      <c r="D227" s="221" t="s">
        <v>151</v>
      </c>
      <c r="E227" s="43"/>
      <c r="F227" s="222" t="s">
        <v>1389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151</v>
      </c>
      <c r="AU227" s="20" t="s">
        <v>82</v>
      </c>
    </row>
    <row r="228" s="2" customFormat="1" ht="24.15" customHeight="1">
      <c r="A228" s="41"/>
      <c r="B228" s="42"/>
      <c r="C228" s="208" t="s">
        <v>474</v>
      </c>
      <c r="D228" s="208" t="s">
        <v>144</v>
      </c>
      <c r="E228" s="209" t="s">
        <v>1390</v>
      </c>
      <c r="F228" s="210" t="s">
        <v>1391</v>
      </c>
      <c r="G228" s="211" t="s">
        <v>196</v>
      </c>
      <c r="H228" s="212">
        <v>245</v>
      </c>
      <c r="I228" s="213"/>
      <c r="J228" s="214">
        <f>ROUND(I228*H228,2)</f>
        <v>0</v>
      </c>
      <c r="K228" s="210" t="s">
        <v>148</v>
      </c>
      <c r="L228" s="47"/>
      <c r="M228" s="215" t="s">
        <v>19</v>
      </c>
      <c r="N228" s="216" t="s">
        <v>43</v>
      </c>
      <c r="O228" s="87"/>
      <c r="P228" s="217">
        <f>O228*H228</f>
        <v>0</v>
      </c>
      <c r="Q228" s="217">
        <v>0.0028300000000000001</v>
      </c>
      <c r="R228" s="217">
        <f>Q228*H228</f>
        <v>0.69335000000000002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257</v>
      </c>
      <c r="AT228" s="219" t="s">
        <v>144</v>
      </c>
      <c r="AU228" s="219" t="s">
        <v>82</v>
      </c>
      <c r="AY228" s="20" t="s">
        <v>141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80</v>
      </c>
      <c r="BK228" s="220">
        <f>ROUND(I228*H228,2)</f>
        <v>0</v>
      </c>
      <c r="BL228" s="20" t="s">
        <v>257</v>
      </c>
      <c r="BM228" s="219" t="s">
        <v>1392</v>
      </c>
    </row>
    <row r="229" s="2" customFormat="1">
      <c r="A229" s="41"/>
      <c r="B229" s="42"/>
      <c r="C229" s="43"/>
      <c r="D229" s="221" t="s">
        <v>151</v>
      </c>
      <c r="E229" s="43"/>
      <c r="F229" s="222" t="s">
        <v>1393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151</v>
      </c>
      <c r="AU229" s="20" t="s">
        <v>82</v>
      </c>
    </row>
    <row r="230" s="2" customFormat="1" ht="37.8" customHeight="1">
      <c r="A230" s="41"/>
      <c r="B230" s="42"/>
      <c r="C230" s="208" t="s">
        <v>330</v>
      </c>
      <c r="D230" s="208" t="s">
        <v>144</v>
      </c>
      <c r="E230" s="209" t="s">
        <v>1394</v>
      </c>
      <c r="F230" s="210" t="s">
        <v>1395</v>
      </c>
      <c r="G230" s="211" t="s">
        <v>196</v>
      </c>
      <c r="H230" s="212">
        <v>168</v>
      </c>
      <c r="I230" s="213"/>
      <c r="J230" s="214">
        <f>ROUND(I230*H230,2)</f>
        <v>0</v>
      </c>
      <c r="K230" s="210" t="s">
        <v>148</v>
      </c>
      <c r="L230" s="47"/>
      <c r="M230" s="215" t="s">
        <v>19</v>
      </c>
      <c r="N230" s="216" t="s">
        <v>43</v>
      </c>
      <c r="O230" s="87"/>
      <c r="P230" s="217">
        <f>O230*H230</f>
        <v>0</v>
      </c>
      <c r="Q230" s="217">
        <v>0.0054900000000000001</v>
      </c>
      <c r="R230" s="217">
        <f>Q230*H230</f>
        <v>0.92232000000000003</v>
      </c>
      <c r="S230" s="217">
        <v>0</v>
      </c>
      <c r="T230" s="218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9" t="s">
        <v>257</v>
      </c>
      <c r="AT230" s="219" t="s">
        <v>144</v>
      </c>
      <c r="AU230" s="219" t="s">
        <v>82</v>
      </c>
      <c r="AY230" s="20" t="s">
        <v>141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20" t="s">
        <v>80</v>
      </c>
      <c r="BK230" s="220">
        <f>ROUND(I230*H230,2)</f>
        <v>0</v>
      </c>
      <c r="BL230" s="20" t="s">
        <v>257</v>
      </c>
      <c r="BM230" s="219" t="s">
        <v>1396</v>
      </c>
    </row>
    <row r="231" s="2" customFormat="1">
      <c r="A231" s="41"/>
      <c r="B231" s="42"/>
      <c r="C231" s="43"/>
      <c r="D231" s="221" t="s">
        <v>151</v>
      </c>
      <c r="E231" s="43"/>
      <c r="F231" s="222" t="s">
        <v>1397</v>
      </c>
      <c r="G231" s="43"/>
      <c r="H231" s="43"/>
      <c r="I231" s="223"/>
      <c r="J231" s="43"/>
      <c r="K231" s="43"/>
      <c r="L231" s="47"/>
      <c r="M231" s="224"/>
      <c r="N231" s="225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151</v>
      </c>
      <c r="AU231" s="20" t="s">
        <v>82</v>
      </c>
    </row>
    <row r="232" s="2" customFormat="1" ht="37.8" customHeight="1">
      <c r="A232" s="41"/>
      <c r="B232" s="42"/>
      <c r="C232" s="208" t="s">
        <v>485</v>
      </c>
      <c r="D232" s="208" t="s">
        <v>144</v>
      </c>
      <c r="E232" s="209" t="s">
        <v>1398</v>
      </c>
      <c r="F232" s="210" t="s">
        <v>1399</v>
      </c>
      <c r="G232" s="211" t="s">
        <v>196</v>
      </c>
      <c r="H232" s="212">
        <v>80</v>
      </c>
      <c r="I232" s="213"/>
      <c r="J232" s="214">
        <f>ROUND(I232*H232,2)</f>
        <v>0</v>
      </c>
      <c r="K232" s="210" t="s">
        <v>148</v>
      </c>
      <c r="L232" s="47"/>
      <c r="M232" s="215" t="s">
        <v>19</v>
      </c>
      <c r="N232" s="216" t="s">
        <v>43</v>
      </c>
      <c r="O232" s="87"/>
      <c r="P232" s="217">
        <f>O232*H232</f>
        <v>0</v>
      </c>
      <c r="Q232" s="217">
        <v>0.0020999999999999999</v>
      </c>
      <c r="R232" s="217">
        <f>Q232*H232</f>
        <v>0.16799999999999998</v>
      </c>
      <c r="S232" s="217">
        <v>0</v>
      </c>
      <c r="T232" s="218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9" t="s">
        <v>257</v>
      </c>
      <c r="AT232" s="219" t="s">
        <v>144</v>
      </c>
      <c r="AU232" s="219" t="s">
        <v>82</v>
      </c>
      <c r="AY232" s="20" t="s">
        <v>141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80</v>
      </c>
      <c r="BK232" s="220">
        <f>ROUND(I232*H232,2)</f>
        <v>0</v>
      </c>
      <c r="BL232" s="20" t="s">
        <v>257</v>
      </c>
      <c r="BM232" s="219" t="s">
        <v>1400</v>
      </c>
    </row>
    <row r="233" s="2" customFormat="1">
      <c r="A233" s="41"/>
      <c r="B233" s="42"/>
      <c r="C233" s="43"/>
      <c r="D233" s="221" t="s">
        <v>151</v>
      </c>
      <c r="E233" s="43"/>
      <c r="F233" s="222" t="s">
        <v>1401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151</v>
      </c>
      <c r="AU233" s="20" t="s">
        <v>82</v>
      </c>
    </row>
    <row r="234" s="2" customFormat="1" ht="24.15" customHeight="1">
      <c r="A234" s="41"/>
      <c r="B234" s="42"/>
      <c r="C234" s="208" t="s">
        <v>491</v>
      </c>
      <c r="D234" s="208" t="s">
        <v>144</v>
      </c>
      <c r="E234" s="209" t="s">
        <v>1402</v>
      </c>
      <c r="F234" s="210" t="s">
        <v>1403</v>
      </c>
      <c r="G234" s="211" t="s">
        <v>387</v>
      </c>
      <c r="H234" s="212">
        <v>22</v>
      </c>
      <c r="I234" s="213"/>
      <c r="J234" s="214">
        <f>ROUND(I234*H234,2)</f>
        <v>0</v>
      </c>
      <c r="K234" s="210" t="s">
        <v>19</v>
      </c>
      <c r="L234" s="47"/>
      <c r="M234" s="215" t="s">
        <v>19</v>
      </c>
      <c r="N234" s="216" t="s">
        <v>43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257</v>
      </c>
      <c r="AT234" s="219" t="s">
        <v>144</v>
      </c>
      <c r="AU234" s="219" t="s">
        <v>82</v>
      </c>
      <c r="AY234" s="20" t="s">
        <v>141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80</v>
      </c>
      <c r="BK234" s="220">
        <f>ROUND(I234*H234,2)</f>
        <v>0</v>
      </c>
      <c r="BL234" s="20" t="s">
        <v>257</v>
      </c>
      <c r="BM234" s="219" t="s">
        <v>1404</v>
      </c>
    </row>
    <row r="235" s="2" customFormat="1" ht="24.15" customHeight="1">
      <c r="A235" s="41"/>
      <c r="B235" s="42"/>
      <c r="C235" s="208" t="s">
        <v>500</v>
      </c>
      <c r="D235" s="208" t="s">
        <v>144</v>
      </c>
      <c r="E235" s="209" t="s">
        <v>1405</v>
      </c>
      <c r="F235" s="210" t="s">
        <v>1406</v>
      </c>
      <c r="G235" s="211" t="s">
        <v>353</v>
      </c>
      <c r="H235" s="212">
        <v>2</v>
      </c>
      <c r="I235" s="213"/>
      <c r="J235" s="214">
        <f>ROUND(I235*H235,2)</f>
        <v>0</v>
      </c>
      <c r="K235" s="210" t="s">
        <v>19</v>
      </c>
      <c r="L235" s="47"/>
      <c r="M235" s="215" t="s">
        <v>19</v>
      </c>
      <c r="N235" s="216" t="s">
        <v>43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149</v>
      </c>
      <c r="AT235" s="219" t="s">
        <v>144</v>
      </c>
      <c r="AU235" s="219" t="s">
        <v>82</v>
      </c>
      <c r="AY235" s="20" t="s">
        <v>141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80</v>
      </c>
      <c r="BK235" s="220">
        <f>ROUND(I235*H235,2)</f>
        <v>0</v>
      </c>
      <c r="BL235" s="20" t="s">
        <v>149</v>
      </c>
      <c r="BM235" s="219" t="s">
        <v>1407</v>
      </c>
    </row>
    <row r="236" s="2" customFormat="1" ht="33" customHeight="1">
      <c r="A236" s="41"/>
      <c r="B236" s="42"/>
      <c r="C236" s="208" t="s">
        <v>506</v>
      </c>
      <c r="D236" s="208" t="s">
        <v>144</v>
      </c>
      <c r="E236" s="209" t="s">
        <v>1408</v>
      </c>
      <c r="F236" s="210" t="s">
        <v>1409</v>
      </c>
      <c r="G236" s="211" t="s">
        <v>1410</v>
      </c>
      <c r="H236" s="212">
        <v>7</v>
      </c>
      <c r="I236" s="213"/>
      <c r="J236" s="214">
        <f>ROUND(I236*H236,2)</f>
        <v>0</v>
      </c>
      <c r="K236" s="210" t="s">
        <v>19</v>
      </c>
      <c r="L236" s="47"/>
      <c r="M236" s="215" t="s">
        <v>19</v>
      </c>
      <c r="N236" s="216" t="s">
        <v>43</v>
      </c>
      <c r="O236" s="87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149</v>
      </c>
      <c r="AT236" s="219" t="s">
        <v>144</v>
      </c>
      <c r="AU236" s="219" t="s">
        <v>82</v>
      </c>
      <c r="AY236" s="20" t="s">
        <v>141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80</v>
      </c>
      <c r="BK236" s="220">
        <f>ROUND(I236*H236,2)</f>
        <v>0</v>
      </c>
      <c r="BL236" s="20" t="s">
        <v>149</v>
      </c>
      <c r="BM236" s="219" t="s">
        <v>1411</v>
      </c>
    </row>
    <row r="237" s="2" customFormat="1" ht="33" customHeight="1">
      <c r="A237" s="41"/>
      <c r="B237" s="42"/>
      <c r="C237" s="208" t="s">
        <v>514</v>
      </c>
      <c r="D237" s="208" t="s">
        <v>144</v>
      </c>
      <c r="E237" s="209" t="s">
        <v>1412</v>
      </c>
      <c r="F237" s="210" t="s">
        <v>1413</v>
      </c>
      <c r="G237" s="211" t="s">
        <v>1410</v>
      </c>
      <c r="H237" s="212">
        <v>35</v>
      </c>
      <c r="I237" s="213"/>
      <c r="J237" s="214">
        <f>ROUND(I237*H237,2)</f>
        <v>0</v>
      </c>
      <c r="K237" s="210" t="s">
        <v>19</v>
      </c>
      <c r="L237" s="47"/>
      <c r="M237" s="215" t="s">
        <v>19</v>
      </c>
      <c r="N237" s="216" t="s">
        <v>43</v>
      </c>
      <c r="O237" s="87"/>
      <c r="P237" s="217">
        <f>O237*H237</f>
        <v>0</v>
      </c>
      <c r="Q237" s="217">
        <v>0</v>
      </c>
      <c r="R237" s="217">
        <f>Q237*H237</f>
        <v>0</v>
      </c>
      <c r="S237" s="217">
        <v>0</v>
      </c>
      <c r="T237" s="218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19" t="s">
        <v>149</v>
      </c>
      <c r="AT237" s="219" t="s">
        <v>144</v>
      </c>
      <c r="AU237" s="219" t="s">
        <v>82</v>
      </c>
      <c r="AY237" s="20" t="s">
        <v>141</v>
      </c>
      <c r="BE237" s="220">
        <f>IF(N237="základní",J237,0)</f>
        <v>0</v>
      </c>
      <c r="BF237" s="220">
        <f>IF(N237="snížená",J237,0)</f>
        <v>0</v>
      </c>
      <c r="BG237" s="220">
        <f>IF(N237="zákl. přenesená",J237,0)</f>
        <v>0</v>
      </c>
      <c r="BH237" s="220">
        <f>IF(N237="sníž. přenesená",J237,0)</f>
        <v>0</v>
      </c>
      <c r="BI237" s="220">
        <f>IF(N237="nulová",J237,0)</f>
        <v>0</v>
      </c>
      <c r="BJ237" s="20" t="s">
        <v>80</v>
      </c>
      <c r="BK237" s="220">
        <f>ROUND(I237*H237,2)</f>
        <v>0</v>
      </c>
      <c r="BL237" s="20" t="s">
        <v>149</v>
      </c>
      <c r="BM237" s="219" t="s">
        <v>1414</v>
      </c>
    </row>
    <row r="238" s="2" customFormat="1" ht="21.75" customHeight="1">
      <c r="A238" s="41"/>
      <c r="B238" s="42"/>
      <c r="C238" s="208" t="s">
        <v>523</v>
      </c>
      <c r="D238" s="208" t="s">
        <v>144</v>
      </c>
      <c r="E238" s="209" t="s">
        <v>1415</v>
      </c>
      <c r="F238" s="210" t="s">
        <v>1416</v>
      </c>
      <c r="G238" s="211" t="s">
        <v>353</v>
      </c>
      <c r="H238" s="212">
        <v>1</v>
      </c>
      <c r="I238" s="213"/>
      <c r="J238" s="214">
        <f>ROUND(I238*H238,2)</f>
        <v>0</v>
      </c>
      <c r="K238" s="210" t="s">
        <v>19</v>
      </c>
      <c r="L238" s="47"/>
      <c r="M238" s="215" t="s">
        <v>19</v>
      </c>
      <c r="N238" s="216" t="s">
        <v>43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257</v>
      </c>
      <c r="AT238" s="219" t="s">
        <v>144</v>
      </c>
      <c r="AU238" s="219" t="s">
        <v>82</v>
      </c>
      <c r="AY238" s="20" t="s">
        <v>141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80</v>
      </c>
      <c r="BK238" s="220">
        <f>ROUND(I238*H238,2)</f>
        <v>0</v>
      </c>
      <c r="BL238" s="20" t="s">
        <v>257</v>
      </c>
      <c r="BM238" s="219" t="s">
        <v>1417</v>
      </c>
    </row>
    <row r="239" s="2" customFormat="1" ht="49.05" customHeight="1">
      <c r="A239" s="41"/>
      <c r="B239" s="42"/>
      <c r="C239" s="208" t="s">
        <v>529</v>
      </c>
      <c r="D239" s="208" t="s">
        <v>144</v>
      </c>
      <c r="E239" s="209" t="s">
        <v>793</v>
      </c>
      <c r="F239" s="210" t="s">
        <v>794</v>
      </c>
      <c r="G239" s="211" t="s">
        <v>619</v>
      </c>
      <c r="H239" s="212">
        <v>6.8109999999999999</v>
      </c>
      <c r="I239" s="213"/>
      <c r="J239" s="214">
        <f>ROUND(I239*H239,2)</f>
        <v>0</v>
      </c>
      <c r="K239" s="210" t="s">
        <v>148</v>
      </c>
      <c r="L239" s="47"/>
      <c r="M239" s="215" t="s">
        <v>19</v>
      </c>
      <c r="N239" s="216" t="s">
        <v>43</v>
      </c>
      <c r="O239" s="87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257</v>
      </c>
      <c r="AT239" s="219" t="s">
        <v>144</v>
      </c>
      <c r="AU239" s="219" t="s">
        <v>82</v>
      </c>
      <c r="AY239" s="20" t="s">
        <v>141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80</v>
      </c>
      <c r="BK239" s="220">
        <f>ROUND(I239*H239,2)</f>
        <v>0</v>
      </c>
      <c r="BL239" s="20" t="s">
        <v>257</v>
      </c>
      <c r="BM239" s="219" t="s">
        <v>1418</v>
      </c>
    </row>
    <row r="240" s="2" customFormat="1">
      <c r="A240" s="41"/>
      <c r="B240" s="42"/>
      <c r="C240" s="43"/>
      <c r="D240" s="221" t="s">
        <v>151</v>
      </c>
      <c r="E240" s="43"/>
      <c r="F240" s="222" t="s">
        <v>796</v>
      </c>
      <c r="G240" s="43"/>
      <c r="H240" s="43"/>
      <c r="I240" s="223"/>
      <c r="J240" s="43"/>
      <c r="K240" s="43"/>
      <c r="L240" s="47"/>
      <c r="M240" s="224"/>
      <c r="N240" s="225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151</v>
      </c>
      <c r="AU240" s="20" t="s">
        <v>82</v>
      </c>
    </row>
    <row r="241" s="12" customFormat="1" ht="22.8" customHeight="1">
      <c r="A241" s="12"/>
      <c r="B241" s="192"/>
      <c r="C241" s="193"/>
      <c r="D241" s="194" t="s">
        <v>71</v>
      </c>
      <c r="E241" s="206" t="s">
        <v>1419</v>
      </c>
      <c r="F241" s="206" t="s">
        <v>1420</v>
      </c>
      <c r="G241" s="193"/>
      <c r="H241" s="193"/>
      <c r="I241" s="196"/>
      <c r="J241" s="207">
        <f>BK241</f>
        <v>0</v>
      </c>
      <c r="K241" s="193"/>
      <c r="L241" s="198"/>
      <c r="M241" s="199"/>
      <c r="N241" s="200"/>
      <c r="O241" s="200"/>
      <c r="P241" s="201">
        <f>SUM(P242:P252)</f>
        <v>0</v>
      </c>
      <c r="Q241" s="200"/>
      <c r="R241" s="201">
        <f>SUM(R242:R252)</f>
        <v>0.25570000000000004</v>
      </c>
      <c r="S241" s="200"/>
      <c r="T241" s="202">
        <f>SUM(T242:T252)</f>
        <v>0.52500000000000002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3" t="s">
        <v>82</v>
      </c>
      <c r="AT241" s="204" t="s">
        <v>71</v>
      </c>
      <c r="AU241" s="204" t="s">
        <v>80</v>
      </c>
      <c r="AY241" s="203" t="s">
        <v>141</v>
      </c>
      <c r="BK241" s="205">
        <f>SUM(BK242:BK252)</f>
        <v>0</v>
      </c>
    </row>
    <row r="242" s="2" customFormat="1" ht="16.5" customHeight="1">
      <c r="A242" s="41"/>
      <c r="B242" s="42"/>
      <c r="C242" s="208" t="s">
        <v>535</v>
      </c>
      <c r="D242" s="208" t="s">
        <v>144</v>
      </c>
      <c r="E242" s="209" t="s">
        <v>1421</v>
      </c>
      <c r="F242" s="210" t="s">
        <v>1422</v>
      </c>
      <c r="G242" s="211" t="s">
        <v>196</v>
      </c>
      <c r="H242" s="212">
        <v>32</v>
      </c>
      <c r="I242" s="213"/>
      <c r="J242" s="214">
        <f>ROUND(I242*H242,2)</f>
        <v>0</v>
      </c>
      <c r="K242" s="210" t="s">
        <v>148</v>
      </c>
      <c r="L242" s="47"/>
      <c r="M242" s="215" t="s">
        <v>19</v>
      </c>
      <c r="N242" s="216" t="s">
        <v>43</v>
      </c>
      <c r="O242" s="87"/>
      <c r="P242" s="217">
        <f>O242*H242</f>
        <v>0</v>
      </c>
      <c r="Q242" s="217">
        <v>0</v>
      </c>
      <c r="R242" s="217">
        <f>Q242*H242</f>
        <v>0</v>
      </c>
      <c r="S242" s="217">
        <v>0</v>
      </c>
      <c r="T242" s="218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19" t="s">
        <v>257</v>
      </c>
      <c r="AT242" s="219" t="s">
        <v>144</v>
      </c>
      <c r="AU242" s="219" t="s">
        <v>82</v>
      </c>
      <c r="AY242" s="20" t="s">
        <v>141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20" t="s">
        <v>80</v>
      </c>
      <c r="BK242" s="220">
        <f>ROUND(I242*H242,2)</f>
        <v>0</v>
      </c>
      <c r="BL242" s="20" t="s">
        <v>257</v>
      </c>
      <c r="BM242" s="219" t="s">
        <v>1423</v>
      </c>
    </row>
    <row r="243" s="2" customFormat="1">
      <c r="A243" s="41"/>
      <c r="B243" s="42"/>
      <c r="C243" s="43"/>
      <c r="D243" s="221" t="s">
        <v>151</v>
      </c>
      <c r="E243" s="43"/>
      <c r="F243" s="222" t="s">
        <v>1424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151</v>
      </c>
      <c r="AU243" s="20" t="s">
        <v>82</v>
      </c>
    </row>
    <row r="244" s="2" customFormat="1" ht="24.15" customHeight="1">
      <c r="A244" s="41"/>
      <c r="B244" s="42"/>
      <c r="C244" s="270" t="s">
        <v>541</v>
      </c>
      <c r="D244" s="270" t="s">
        <v>245</v>
      </c>
      <c r="E244" s="271" t="s">
        <v>1425</v>
      </c>
      <c r="F244" s="272" t="s">
        <v>1426</v>
      </c>
      <c r="G244" s="273" t="s">
        <v>735</v>
      </c>
      <c r="H244" s="274">
        <v>11</v>
      </c>
      <c r="I244" s="275"/>
      <c r="J244" s="276">
        <f>ROUND(I244*H244,2)</f>
        <v>0</v>
      </c>
      <c r="K244" s="272" t="s">
        <v>19</v>
      </c>
      <c r="L244" s="277"/>
      <c r="M244" s="278" t="s">
        <v>19</v>
      </c>
      <c r="N244" s="279" t="s">
        <v>43</v>
      </c>
      <c r="O244" s="87"/>
      <c r="P244" s="217">
        <f>O244*H244</f>
        <v>0</v>
      </c>
      <c r="Q244" s="217">
        <v>0.0058999999999999999</v>
      </c>
      <c r="R244" s="217">
        <f>Q244*H244</f>
        <v>0.064899999999999999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355</v>
      </c>
      <c r="AT244" s="219" t="s">
        <v>245</v>
      </c>
      <c r="AU244" s="219" t="s">
        <v>82</v>
      </c>
      <c r="AY244" s="20" t="s">
        <v>141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80</v>
      </c>
      <c r="BK244" s="220">
        <f>ROUND(I244*H244,2)</f>
        <v>0</v>
      </c>
      <c r="BL244" s="20" t="s">
        <v>257</v>
      </c>
      <c r="BM244" s="219" t="s">
        <v>1427</v>
      </c>
    </row>
    <row r="245" s="2" customFormat="1" ht="24.15" customHeight="1">
      <c r="A245" s="41"/>
      <c r="B245" s="42"/>
      <c r="C245" s="270" t="s">
        <v>547</v>
      </c>
      <c r="D245" s="270" t="s">
        <v>245</v>
      </c>
      <c r="E245" s="271" t="s">
        <v>1428</v>
      </c>
      <c r="F245" s="272" t="s">
        <v>1429</v>
      </c>
      <c r="G245" s="273" t="s">
        <v>735</v>
      </c>
      <c r="H245" s="274">
        <v>4</v>
      </c>
      <c r="I245" s="275"/>
      <c r="J245" s="276">
        <f>ROUND(I245*H245,2)</f>
        <v>0</v>
      </c>
      <c r="K245" s="272" t="s">
        <v>19</v>
      </c>
      <c r="L245" s="277"/>
      <c r="M245" s="278" t="s">
        <v>19</v>
      </c>
      <c r="N245" s="279" t="s">
        <v>43</v>
      </c>
      <c r="O245" s="87"/>
      <c r="P245" s="217">
        <f>O245*H245</f>
        <v>0</v>
      </c>
      <c r="Q245" s="217">
        <v>0.011900000000000001</v>
      </c>
      <c r="R245" s="217">
        <f>Q245*H245</f>
        <v>0.047600000000000003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355</v>
      </c>
      <c r="AT245" s="219" t="s">
        <v>245</v>
      </c>
      <c r="AU245" s="219" t="s">
        <v>82</v>
      </c>
      <c r="AY245" s="20" t="s">
        <v>141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80</v>
      </c>
      <c r="BK245" s="220">
        <f>ROUND(I245*H245,2)</f>
        <v>0</v>
      </c>
      <c r="BL245" s="20" t="s">
        <v>257</v>
      </c>
      <c r="BM245" s="219" t="s">
        <v>1430</v>
      </c>
    </row>
    <row r="246" s="2" customFormat="1" ht="24.15" customHeight="1">
      <c r="A246" s="41"/>
      <c r="B246" s="42"/>
      <c r="C246" s="270" t="s">
        <v>551</v>
      </c>
      <c r="D246" s="270" t="s">
        <v>245</v>
      </c>
      <c r="E246" s="271" t="s">
        <v>1431</v>
      </c>
      <c r="F246" s="272" t="s">
        <v>1432</v>
      </c>
      <c r="G246" s="273" t="s">
        <v>735</v>
      </c>
      <c r="H246" s="274">
        <v>5</v>
      </c>
      <c r="I246" s="275"/>
      <c r="J246" s="276">
        <f>ROUND(I246*H246,2)</f>
        <v>0</v>
      </c>
      <c r="K246" s="272" t="s">
        <v>19</v>
      </c>
      <c r="L246" s="277"/>
      <c r="M246" s="278" t="s">
        <v>19</v>
      </c>
      <c r="N246" s="279" t="s">
        <v>43</v>
      </c>
      <c r="O246" s="87"/>
      <c r="P246" s="217">
        <f>O246*H246</f>
        <v>0</v>
      </c>
      <c r="Q246" s="217">
        <v>0.017899999999999999</v>
      </c>
      <c r="R246" s="217">
        <f>Q246*H246</f>
        <v>0.089499999999999996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355</v>
      </c>
      <c r="AT246" s="219" t="s">
        <v>245</v>
      </c>
      <c r="AU246" s="219" t="s">
        <v>82</v>
      </c>
      <c r="AY246" s="20" t="s">
        <v>141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80</v>
      </c>
      <c r="BK246" s="220">
        <f>ROUND(I246*H246,2)</f>
        <v>0</v>
      </c>
      <c r="BL246" s="20" t="s">
        <v>257</v>
      </c>
      <c r="BM246" s="219" t="s">
        <v>1433</v>
      </c>
    </row>
    <row r="247" s="2" customFormat="1" ht="24.15" customHeight="1">
      <c r="A247" s="41"/>
      <c r="B247" s="42"/>
      <c r="C247" s="270" t="s">
        <v>555</v>
      </c>
      <c r="D247" s="270" t="s">
        <v>245</v>
      </c>
      <c r="E247" s="271" t="s">
        <v>1434</v>
      </c>
      <c r="F247" s="272" t="s">
        <v>1435</v>
      </c>
      <c r="G247" s="273" t="s">
        <v>735</v>
      </c>
      <c r="H247" s="274">
        <v>1</v>
      </c>
      <c r="I247" s="275"/>
      <c r="J247" s="276">
        <f>ROUND(I247*H247,2)</f>
        <v>0</v>
      </c>
      <c r="K247" s="272" t="s">
        <v>19</v>
      </c>
      <c r="L247" s="277"/>
      <c r="M247" s="278" t="s">
        <v>19</v>
      </c>
      <c r="N247" s="279" t="s">
        <v>43</v>
      </c>
      <c r="O247" s="87"/>
      <c r="P247" s="217">
        <f>O247*H247</f>
        <v>0</v>
      </c>
      <c r="Q247" s="217">
        <v>0.017899999999999999</v>
      </c>
      <c r="R247" s="217">
        <f>Q247*H247</f>
        <v>0.017899999999999999</v>
      </c>
      <c r="S247" s="217">
        <v>0</v>
      </c>
      <c r="T247" s="218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9" t="s">
        <v>355</v>
      </c>
      <c r="AT247" s="219" t="s">
        <v>245</v>
      </c>
      <c r="AU247" s="219" t="s">
        <v>82</v>
      </c>
      <c r="AY247" s="20" t="s">
        <v>141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80</v>
      </c>
      <c r="BK247" s="220">
        <f>ROUND(I247*H247,2)</f>
        <v>0</v>
      </c>
      <c r="BL247" s="20" t="s">
        <v>257</v>
      </c>
      <c r="BM247" s="219" t="s">
        <v>1436</v>
      </c>
    </row>
    <row r="248" s="2" customFormat="1" ht="24.15" customHeight="1">
      <c r="A248" s="41"/>
      <c r="B248" s="42"/>
      <c r="C248" s="270" t="s">
        <v>559</v>
      </c>
      <c r="D248" s="270" t="s">
        <v>245</v>
      </c>
      <c r="E248" s="271" t="s">
        <v>1437</v>
      </c>
      <c r="F248" s="272" t="s">
        <v>1438</v>
      </c>
      <c r="G248" s="273" t="s">
        <v>735</v>
      </c>
      <c r="H248" s="274">
        <v>2</v>
      </c>
      <c r="I248" s="275"/>
      <c r="J248" s="276">
        <f>ROUND(I248*H248,2)</f>
        <v>0</v>
      </c>
      <c r="K248" s="272" t="s">
        <v>19</v>
      </c>
      <c r="L248" s="277"/>
      <c r="M248" s="278" t="s">
        <v>19</v>
      </c>
      <c r="N248" s="279" t="s">
        <v>43</v>
      </c>
      <c r="O248" s="87"/>
      <c r="P248" s="217">
        <f>O248*H248</f>
        <v>0</v>
      </c>
      <c r="Q248" s="217">
        <v>0.017899999999999999</v>
      </c>
      <c r="R248" s="217">
        <f>Q248*H248</f>
        <v>0.035799999999999998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355</v>
      </c>
      <c r="AT248" s="219" t="s">
        <v>245</v>
      </c>
      <c r="AU248" s="219" t="s">
        <v>82</v>
      </c>
      <c r="AY248" s="20" t="s">
        <v>141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80</v>
      </c>
      <c r="BK248" s="220">
        <f>ROUND(I248*H248,2)</f>
        <v>0</v>
      </c>
      <c r="BL248" s="20" t="s">
        <v>257</v>
      </c>
      <c r="BM248" s="219" t="s">
        <v>1439</v>
      </c>
    </row>
    <row r="249" s="2" customFormat="1" ht="16.5" customHeight="1">
      <c r="A249" s="41"/>
      <c r="B249" s="42"/>
      <c r="C249" s="208" t="s">
        <v>563</v>
      </c>
      <c r="D249" s="208" t="s">
        <v>144</v>
      </c>
      <c r="E249" s="209" t="s">
        <v>1440</v>
      </c>
      <c r="F249" s="210" t="s">
        <v>1441</v>
      </c>
      <c r="G249" s="211" t="s">
        <v>196</v>
      </c>
      <c r="H249" s="212">
        <v>15</v>
      </c>
      <c r="I249" s="213"/>
      <c r="J249" s="214">
        <f>ROUND(I249*H249,2)</f>
        <v>0</v>
      </c>
      <c r="K249" s="210" t="s">
        <v>148</v>
      </c>
      <c r="L249" s="47"/>
      <c r="M249" s="215" t="s">
        <v>19</v>
      </c>
      <c r="N249" s="216" t="s">
        <v>43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0.035000000000000003</v>
      </c>
      <c r="T249" s="218">
        <f>S249*H249</f>
        <v>0.52500000000000002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257</v>
      </c>
      <c r="AT249" s="219" t="s">
        <v>144</v>
      </c>
      <c r="AU249" s="219" t="s">
        <v>82</v>
      </c>
      <c r="AY249" s="20" t="s">
        <v>141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80</v>
      </c>
      <c r="BK249" s="220">
        <f>ROUND(I249*H249,2)</f>
        <v>0</v>
      </c>
      <c r="BL249" s="20" t="s">
        <v>257</v>
      </c>
      <c r="BM249" s="219" t="s">
        <v>1442</v>
      </c>
    </row>
    <row r="250" s="2" customFormat="1">
      <c r="A250" s="41"/>
      <c r="B250" s="42"/>
      <c r="C250" s="43"/>
      <c r="D250" s="221" t="s">
        <v>151</v>
      </c>
      <c r="E250" s="43"/>
      <c r="F250" s="222" t="s">
        <v>1443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151</v>
      </c>
      <c r="AU250" s="20" t="s">
        <v>82</v>
      </c>
    </row>
    <row r="251" s="2" customFormat="1" ht="49.05" customHeight="1">
      <c r="A251" s="41"/>
      <c r="B251" s="42"/>
      <c r="C251" s="208" t="s">
        <v>567</v>
      </c>
      <c r="D251" s="208" t="s">
        <v>144</v>
      </c>
      <c r="E251" s="209" t="s">
        <v>1444</v>
      </c>
      <c r="F251" s="210" t="s">
        <v>1445</v>
      </c>
      <c r="G251" s="211" t="s">
        <v>619</v>
      </c>
      <c r="H251" s="212">
        <v>0.25600000000000001</v>
      </c>
      <c r="I251" s="213"/>
      <c r="J251" s="214">
        <f>ROUND(I251*H251,2)</f>
        <v>0</v>
      </c>
      <c r="K251" s="210" t="s">
        <v>148</v>
      </c>
      <c r="L251" s="47"/>
      <c r="M251" s="215" t="s">
        <v>19</v>
      </c>
      <c r="N251" s="216" t="s">
        <v>43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257</v>
      </c>
      <c r="AT251" s="219" t="s">
        <v>144</v>
      </c>
      <c r="AU251" s="219" t="s">
        <v>82</v>
      </c>
      <c r="AY251" s="20" t="s">
        <v>141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80</v>
      </c>
      <c r="BK251" s="220">
        <f>ROUND(I251*H251,2)</f>
        <v>0</v>
      </c>
      <c r="BL251" s="20" t="s">
        <v>257</v>
      </c>
      <c r="BM251" s="219" t="s">
        <v>1446</v>
      </c>
    </row>
    <row r="252" s="2" customFormat="1">
      <c r="A252" s="41"/>
      <c r="B252" s="42"/>
      <c r="C252" s="43"/>
      <c r="D252" s="221" t="s">
        <v>151</v>
      </c>
      <c r="E252" s="43"/>
      <c r="F252" s="222" t="s">
        <v>1447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151</v>
      </c>
      <c r="AU252" s="20" t="s">
        <v>82</v>
      </c>
    </row>
    <row r="253" s="12" customFormat="1" ht="22.8" customHeight="1">
      <c r="A253" s="12"/>
      <c r="B253" s="192"/>
      <c r="C253" s="193"/>
      <c r="D253" s="194" t="s">
        <v>71</v>
      </c>
      <c r="E253" s="206" t="s">
        <v>1448</v>
      </c>
      <c r="F253" s="206" t="s">
        <v>1449</v>
      </c>
      <c r="G253" s="193"/>
      <c r="H253" s="193"/>
      <c r="I253" s="196"/>
      <c r="J253" s="207">
        <f>BK253</f>
        <v>0</v>
      </c>
      <c r="K253" s="193"/>
      <c r="L253" s="198"/>
      <c r="M253" s="199"/>
      <c r="N253" s="200"/>
      <c r="O253" s="200"/>
      <c r="P253" s="201">
        <f>SUM(P254:P272)</f>
        <v>0</v>
      </c>
      <c r="Q253" s="200"/>
      <c r="R253" s="201">
        <f>SUM(R254:R272)</f>
        <v>0</v>
      </c>
      <c r="S253" s="200"/>
      <c r="T253" s="202">
        <f>SUM(T254:T272)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3" t="s">
        <v>80</v>
      </c>
      <c r="AT253" s="204" t="s">
        <v>71</v>
      </c>
      <c r="AU253" s="204" t="s">
        <v>80</v>
      </c>
      <c r="AY253" s="203" t="s">
        <v>141</v>
      </c>
      <c r="BK253" s="205">
        <f>SUM(BK254:BK272)</f>
        <v>0</v>
      </c>
    </row>
    <row r="254" s="2" customFormat="1" ht="16.5" customHeight="1">
      <c r="A254" s="41"/>
      <c r="B254" s="42"/>
      <c r="C254" s="208" t="s">
        <v>571</v>
      </c>
      <c r="D254" s="208" t="s">
        <v>144</v>
      </c>
      <c r="E254" s="209" t="s">
        <v>1450</v>
      </c>
      <c r="F254" s="210" t="s">
        <v>1451</v>
      </c>
      <c r="G254" s="211" t="s">
        <v>196</v>
      </c>
      <c r="H254" s="212">
        <v>450</v>
      </c>
      <c r="I254" s="213"/>
      <c r="J254" s="214">
        <f>ROUND(I254*H254,2)</f>
        <v>0</v>
      </c>
      <c r="K254" s="210" t="s">
        <v>19</v>
      </c>
      <c r="L254" s="47"/>
      <c r="M254" s="215" t="s">
        <v>19</v>
      </c>
      <c r="N254" s="216" t="s">
        <v>43</v>
      </c>
      <c r="O254" s="87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149</v>
      </c>
      <c r="AT254" s="219" t="s">
        <v>144</v>
      </c>
      <c r="AU254" s="219" t="s">
        <v>82</v>
      </c>
      <c r="AY254" s="20" t="s">
        <v>141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80</v>
      </c>
      <c r="BK254" s="220">
        <f>ROUND(I254*H254,2)</f>
        <v>0</v>
      </c>
      <c r="BL254" s="20" t="s">
        <v>149</v>
      </c>
      <c r="BM254" s="219" t="s">
        <v>1452</v>
      </c>
    </row>
    <row r="255" s="2" customFormat="1" ht="16.5" customHeight="1">
      <c r="A255" s="41"/>
      <c r="B255" s="42"/>
      <c r="C255" s="208" t="s">
        <v>575</v>
      </c>
      <c r="D255" s="208" t="s">
        <v>144</v>
      </c>
      <c r="E255" s="209" t="s">
        <v>1453</v>
      </c>
      <c r="F255" s="210" t="s">
        <v>1454</v>
      </c>
      <c r="G255" s="211" t="s">
        <v>387</v>
      </c>
      <c r="H255" s="212">
        <v>130</v>
      </c>
      <c r="I255" s="213"/>
      <c r="J255" s="214">
        <f>ROUND(I255*H255,2)</f>
        <v>0</v>
      </c>
      <c r="K255" s="210" t="s">
        <v>19</v>
      </c>
      <c r="L255" s="47"/>
      <c r="M255" s="215" t="s">
        <v>19</v>
      </c>
      <c r="N255" s="216" t="s">
        <v>43</v>
      </c>
      <c r="O255" s="87"/>
      <c r="P255" s="217">
        <f>O255*H255</f>
        <v>0</v>
      </c>
      <c r="Q255" s="217">
        <v>0</v>
      </c>
      <c r="R255" s="217">
        <f>Q255*H255</f>
        <v>0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149</v>
      </c>
      <c r="AT255" s="219" t="s">
        <v>144</v>
      </c>
      <c r="AU255" s="219" t="s">
        <v>82</v>
      </c>
      <c r="AY255" s="20" t="s">
        <v>141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80</v>
      </c>
      <c r="BK255" s="220">
        <f>ROUND(I255*H255,2)</f>
        <v>0</v>
      </c>
      <c r="BL255" s="20" t="s">
        <v>149</v>
      </c>
      <c r="BM255" s="219" t="s">
        <v>1455</v>
      </c>
    </row>
    <row r="256" s="2" customFormat="1" ht="16.5" customHeight="1">
      <c r="A256" s="41"/>
      <c r="B256" s="42"/>
      <c r="C256" s="208" t="s">
        <v>579</v>
      </c>
      <c r="D256" s="208" t="s">
        <v>144</v>
      </c>
      <c r="E256" s="209" t="s">
        <v>1456</v>
      </c>
      <c r="F256" s="210" t="s">
        <v>1457</v>
      </c>
      <c r="G256" s="211" t="s">
        <v>196</v>
      </c>
      <c r="H256" s="212">
        <v>150</v>
      </c>
      <c r="I256" s="213"/>
      <c r="J256" s="214">
        <f>ROUND(I256*H256,2)</f>
        <v>0</v>
      </c>
      <c r="K256" s="210" t="s">
        <v>19</v>
      </c>
      <c r="L256" s="47"/>
      <c r="M256" s="215" t="s">
        <v>19</v>
      </c>
      <c r="N256" s="216" t="s">
        <v>43</v>
      </c>
      <c r="O256" s="87"/>
      <c r="P256" s="217">
        <f>O256*H256</f>
        <v>0</v>
      </c>
      <c r="Q256" s="217">
        <v>0</v>
      </c>
      <c r="R256" s="217">
        <f>Q256*H256</f>
        <v>0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149</v>
      </c>
      <c r="AT256" s="219" t="s">
        <v>144</v>
      </c>
      <c r="AU256" s="219" t="s">
        <v>82</v>
      </c>
      <c r="AY256" s="20" t="s">
        <v>141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80</v>
      </c>
      <c r="BK256" s="220">
        <f>ROUND(I256*H256,2)</f>
        <v>0</v>
      </c>
      <c r="BL256" s="20" t="s">
        <v>149</v>
      </c>
      <c r="BM256" s="219" t="s">
        <v>1458</v>
      </c>
    </row>
    <row r="257" s="2" customFormat="1" ht="16.5" customHeight="1">
      <c r="A257" s="41"/>
      <c r="B257" s="42"/>
      <c r="C257" s="208" t="s">
        <v>583</v>
      </c>
      <c r="D257" s="208" t="s">
        <v>144</v>
      </c>
      <c r="E257" s="209" t="s">
        <v>1459</v>
      </c>
      <c r="F257" s="210" t="s">
        <v>1460</v>
      </c>
      <c r="G257" s="211" t="s">
        <v>387</v>
      </c>
      <c r="H257" s="212">
        <v>13</v>
      </c>
      <c r="I257" s="213"/>
      <c r="J257" s="214">
        <f>ROUND(I257*H257,2)</f>
        <v>0</v>
      </c>
      <c r="K257" s="210" t="s">
        <v>19</v>
      </c>
      <c r="L257" s="47"/>
      <c r="M257" s="215" t="s">
        <v>19</v>
      </c>
      <c r="N257" s="216" t="s">
        <v>43</v>
      </c>
      <c r="O257" s="87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149</v>
      </c>
      <c r="AT257" s="219" t="s">
        <v>144</v>
      </c>
      <c r="AU257" s="219" t="s">
        <v>82</v>
      </c>
      <c r="AY257" s="20" t="s">
        <v>141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80</v>
      </c>
      <c r="BK257" s="220">
        <f>ROUND(I257*H257,2)</f>
        <v>0</v>
      </c>
      <c r="BL257" s="20" t="s">
        <v>149</v>
      </c>
      <c r="BM257" s="219" t="s">
        <v>1461</v>
      </c>
    </row>
    <row r="258" s="2" customFormat="1" ht="16.5" customHeight="1">
      <c r="A258" s="41"/>
      <c r="B258" s="42"/>
      <c r="C258" s="208" t="s">
        <v>589</v>
      </c>
      <c r="D258" s="208" t="s">
        <v>144</v>
      </c>
      <c r="E258" s="209" t="s">
        <v>1462</v>
      </c>
      <c r="F258" s="210" t="s">
        <v>1463</v>
      </c>
      <c r="G258" s="211" t="s">
        <v>387</v>
      </c>
      <c r="H258" s="212">
        <v>150</v>
      </c>
      <c r="I258" s="213"/>
      <c r="J258" s="214">
        <f>ROUND(I258*H258,2)</f>
        <v>0</v>
      </c>
      <c r="K258" s="210" t="s">
        <v>19</v>
      </c>
      <c r="L258" s="47"/>
      <c r="M258" s="215" t="s">
        <v>19</v>
      </c>
      <c r="N258" s="216" t="s">
        <v>43</v>
      </c>
      <c r="O258" s="87"/>
      <c r="P258" s="217">
        <f>O258*H258</f>
        <v>0</v>
      </c>
      <c r="Q258" s="217">
        <v>0</v>
      </c>
      <c r="R258" s="217">
        <f>Q258*H258</f>
        <v>0</v>
      </c>
      <c r="S258" s="217">
        <v>0</v>
      </c>
      <c r="T258" s="218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19" t="s">
        <v>149</v>
      </c>
      <c r="AT258" s="219" t="s">
        <v>144</v>
      </c>
      <c r="AU258" s="219" t="s">
        <v>82</v>
      </c>
      <c r="AY258" s="20" t="s">
        <v>141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20" t="s">
        <v>80</v>
      </c>
      <c r="BK258" s="220">
        <f>ROUND(I258*H258,2)</f>
        <v>0</v>
      </c>
      <c r="BL258" s="20" t="s">
        <v>149</v>
      </c>
      <c r="BM258" s="219" t="s">
        <v>1464</v>
      </c>
    </row>
    <row r="259" s="2" customFormat="1" ht="16.5" customHeight="1">
      <c r="A259" s="41"/>
      <c r="B259" s="42"/>
      <c r="C259" s="208" t="s">
        <v>593</v>
      </c>
      <c r="D259" s="208" t="s">
        <v>144</v>
      </c>
      <c r="E259" s="209" t="s">
        <v>1465</v>
      </c>
      <c r="F259" s="210" t="s">
        <v>1466</v>
      </c>
      <c r="G259" s="211" t="s">
        <v>387</v>
      </c>
      <c r="H259" s="212">
        <v>30</v>
      </c>
      <c r="I259" s="213"/>
      <c r="J259" s="214">
        <f>ROUND(I259*H259,2)</f>
        <v>0</v>
      </c>
      <c r="K259" s="210" t="s">
        <v>19</v>
      </c>
      <c r="L259" s="47"/>
      <c r="M259" s="215" t="s">
        <v>19</v>
      </c>
      <c r="N259" s="216" t="s">
        <v>43</v>
      </c>
      <c r="O259" s="87"/>
      <c r="P259" s="217">
        <f>O259*H259</f>
        <v>0</v>
      </c>
      <c r="Q259" s="217">
        <v>0</v>
      </c>
      <c r="R259" s="217">
        <f>Q259*H259</f>
        <v>0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149</v>
      </c>
      <c r="AT259" s="219" t="s">
        <v>144</v>
      </c>
      <c r="AU259" s="219" t="s">
        <v>82</v>
      </c>
      <c r="AY259" s="20" t="s">
        <v>141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80</v>
      </c>
      <c r="BK259" s="220">
        <f>ROUND(I259*H259,2)</f>
        <v>0</v>
      </c>
      <c r="BL259" s="20" t="s">
        <v>149</v>
      </c>
      <c r="BM259" s="219" t="s">
        <v>1467</v>
      </c>
    </row>
    <row r="260" s="2" customFormat="1" ht="16.5" customHeight="1">
      <c r="A260" s="41"/>
      <c r="B260" s="42"/>
      <c r="C260" s="208" t="s">
        <v>597</v>
      </c>
      <c r="D260" s="208" t="s">
        <v>144</v>
      </c>
      <c r="E260" s="209" t="s">
        <v>1468</v>
      </c>
      <c r="F260" s="210" t="s">
        <v>1469</v>
      </c>
      <c r="G260" s="211" t="s">
        <v>353</v>
      </c>
      <c r="H260" s="212">
        <v>10</v>
      </c>
      <c r="I260" s="213"/>
      <c r="J260" s="214">
        <f>ROUND(I260*H260,2)</f>
        <v>0</v>
      </c>
      <c r="K260" s="210" t="s">
        <v>19</v>
      </c>
      <c r="L260" s="47"/>
      <c r="M260" s="215" t="s">
        <v>19</v>
      </c>
      <c r="N260" s="216" t="s">
        <v>43</v>
      </c>
      <c r="O260" s="87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19" t="s">
        <v>149</v>
      </c>
      <c r="AT260" s="219" t="s">
        <v>144</v>
      </c>
      <c r="AU260" s="219" t="s">
        <v>82</v>
      </c>
      <c r="AY260" s="20" t="s">
        <v>141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20" t="s">
        <v>80</v>
      </c>
      <c r="BK260" s="220">
        <f>ROUND(I260*H260,2)</f>
        <v>0</v>
      </c>
      <c r="BL260" s="20" t="s">
        <v>149</v>
      </c>
      <c r="BM260" s="219" t="s">
        <v>1470</v>
      </c>
    </row>
    <row r="261" s="2" customFormat="1" ht="49.05" customHeight="1">
      <c r="A261" s="41"/>
      <c r="B261" s="42"/>
      <c r="C261" s="208" t="s">
        <v>602</v>
      </c>
      <c r="D261" s="208" t="s">
        <v>144</v>
      </c>
      <c r="E261" s="209" t="s">
        <v>1471</v>
      </c>
      <c r="F261" s="210" t="s">
        <v>1472</v>
      </c>
      <c r="G261" s="211" t="s">
        <v>387</v>
      </c>
      <c r="H261" s="212">
        <v>2</v>
      </c>
      <c r="I261" s="213"/>
      <c r="J261" s="214">
        <f>ROUND(I261*H261,2)</f>
        <v>0</v>
      </c>
      <c r="K261" s="210" t="s">
        <v>19</v>
      </c>
      <c r="L261" s="47"/>
      <c r="M261" s="215" t="s">
        <v>19</v>
      </c>
      <c r="N261" s="216" t="s">
        <v>43</v>
      </c>
      <c r="O261" s="87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19" t="s">
        <v>1473</v>
      </c>
      <c r="AT261" s="219" t="s">
        <v>144</v>
      </c>
      <c r="AU261" s="219" t="s">
        <v>82</v>
      </c>
      <c r="AY261" s="20" t="s">
        <v>141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20" t="s">
        <v>80</v>
      </c>
      <c r="BK261" s="220">
        <f>ROUND(I261*H261,2)</f>
        <v>0</v>
      </c>
      <c r="BL261" s="20" t="s">
        <v>1473</v>
      </c>
      <c r="BM261" s="219" t="s">
        <v>1474</v>
      </c>
    </row>
    <row r="262" s="2" customFormat="1" ht="16.5" customHeight="1">
      <c r="A262" s="41"/>
      <c r="B262" s="42"/>
      <c r="C262" s="208" t="s">
        <v>606</v>
      </c>
      <c r="D262" s="208" t="s">
        <v>144</v>
      </c>
      <c r="E262" s="209" t="s">
        <v>1475</v>
      </c>
      <c r="F262" s="210" t="s">
        <v>1476</v>
      </c>
      <c r="G262" s="211" t="s">
        <v>387</v>
      </c>
      <c r="H262" s="212">
        <v>10</v>
      </c>
      <c r="I262" s="213"/>
      <c r="J262" s="214">
        <f>ROUND(I262*H262,2)</f>
        <v>0</v>
      </c>
      <c r="K262" s="210" t="s">
        <v>19</v>
      </c>
      <c r="L262" s="47"/>
      <c r="M262" s="215" t="s">
        <v>19</v>
      </c>
      <c r="N262" s="216" t="s">
        <v>43</v>
      </c>
      <c r="O262" s="87"/>
      <c r="P262" s="217">
        <f>O262*H262</f>
        <v>0</v>
      </c>
      <c r="Q262" s="217">
        <v>0</v>
      </c>
      <c r="R262" s="217">
        <f>Q262*H262</f>
        <v>0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149</v>
      </c>
      <c r="AT262" s="219" t="s">
        <v>144</v>
      </c>
      <c r="AU262" s="219" t="s">
        <v>82</v>
      </c>
      <c r="AY262" s="20" t="s">
        <v>141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80</v>
      </c>
      <c r="BK262" s="220">
        <f>ROUND(I262*H262,2)</f>
        <v>0</v>
      </c>
      <c r="BL262" s="20" t="s">
        <v>149</v>
      </c>
      <c r="BM262" s="219" t="s">
        <v>1477</v>
      </c>
    </row>
    <row r="263" s="2" customFormat="1" ht="16.5" customHeight="1">
      <c r="A263" s="41"/>
      <c r="B263" s="42"/>
      <c r="C263" s="208" t="s">
        <v>610</v>
      </c>
      <c r="D263" s="208" t="s">
        <v>144</v>
      </c>
      <c r="E263" s="209" t="s">
        <v>1478</v>
      </c>
      <c r="F263" s="210" t="s">
        <v>1479</v>
      </c>
      <c r="G263" s="211" t="s">
        <v>353</v>
      </c>
      <c r="H263" s="212">
        <v>1</v>
      </c>
      <c r="I263" s="213"/>
      <c r="J263" s="214">
        <f>ROUND(I263*H263,2)</f>
        <v>0</v>
      </c>
      <c r="K263" s="210" t="s">
        <v>19</v>
      </c>
      <c r="L263" s="47"/>
      <c r="M263" s="215" t="s">
        <v>19</v>
      </c>
      <c r="N263" s="216" t="s">
        <v>43</v>
      </c>
      <c r="O263" s="87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19" t="s">
        <v>149</v>
      </c>
      <c r="AT263" s="219" t="s">
        <v>144</v>
      </c>
      <c r="AU263" s="219" t="s">
        <v>82</v>
      </c>
      <c r="AY263" s="20" t="s">
        <v>141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20" t="s">
        <v>80</v>
      </c>
      <c r="BK263" s="220">
        <f>ROUND(I263*H263,2)</f>
        <v>0</v>
      </c>
      <c r="BL263" s="20" t="s">
        <v>149</v>
      </c>
      <c r="BM263" s="219" t="s">
        <v>1480</v>
      </c>
    </row>
    <row r="264" s="2" customFormat="1" ht="16.5" customHeight="1">
      <c r="A264" s="41"/>
      <c r="B264" s="42"/>
      <c r="C264" s="208" t="s">
        <v>616</v>
      </c>
      <c r="D264" s="208" t="s">
        <v>144</v>
      </c>
      <c r="E264" s="209" t="s">
        <v>1481</v>
      </c>
      <c r="F264" s="210" t="s">
        <v>1482</v>
      </c>
      <c r="G264" s="211" t="s">
        <v>387</v>
      </c>
      <c r="H264" s="212">
        <v>13</v>
      </c>
      <c r="I264" s="213"/>
      <c r="J264" s="214">
        <f>ROUND(I264*H264,2)</f>
        <v>0</v>
      </c>
      <c r="K264" s="210" t="s">
        <v>19</v>
      </c>
      <c r="L264" s="47"/>
      <c r="M264" s="215" t="s">
        <v>19</v>
      </c>
      <c r="N264" s="216" t="s">
        <v>43</v>
      </c>
      <c r="O264" s="87"/>
      <c r="P264" s="217">
        <f>O264*H264</f>
        <v>0</v>
      </c>
      <c r="Q264" s="217">
        <v>0</v>
      </c>
      <c r="R264" s="217">
        <f>Q264*H264</f>
        <v>0</v>
      </c>
      <c r="S264" s="217">
        <v>0</v>
      </c>
      <c r="T264" s="218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19" t="s">
        <v>149</v>
      </c>
      <c r="AT264" s="219" t="s">
        <v>144</v>
      </c>
      <c r="AU264" s="219" t="s">
        <v>82</v>
      </c>
      <c r="AY264" s="20" t="s">
        <v>141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20" t="s">
        <v>80</v>
      </c>
      <c r="BK264" s="220">
        <f>ROUND(I264*H264,2)</f>
        <v>0</v>
      </c>
      <c r="BL264" s="20" t="s">
        <v>149</v>
      </c>
      <c r="BM264" s="219" t="s">
        <v>1483</v>
      </c>
    </row>
    <row r="265" s="2" customFormat="1" ht="16.5" customHeight="1">
      <c r="A265" s="41"/>
      <c r="B265" s="42"/>
      <c r="C265" s="208" t="s">
        <v>622</v>
      </c>
      <c r="D265" s="208" t="s">
        <v>144</v>
      </c>
      <c r="E265" s="209" t="s">
        <v>1484</v>
      </c>
      <c r="F265" s="210" t="s">
        <v>1485</v>
      </c>
      <c r="G265" s="211" t="s">
        <v>387</v>
      </c>
      <c r="H265" s="212">
        <v>13</v>
      </c>
      <c r="I265" s="213"/>
      <c r="J265" s="214">
        <f>ROUND(I265*H265,2)</f>
        <v>0</v>
      </c>
      <c r="K265" s="210" t="s">
        <v>19</v>
      </c>
      <c r="L265" s="47"/>
      <c r="M265" s="215" t="s">
        <v>19</v>
      </c>
      <c r="N265" s="216" t="s">
        <v>43</v>
      </c>
      <c r="O265" s="87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149</v>
      </c>
      <c r="AT265" s="219" t="s">
        <v>144</v>
      </c>
      <c r="AU265" s="219" t="s">
        <v>82</v>
      </c>
      <c r="AY265" s="20" t="s">
        <v>141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80</v>
      </c>
      <c r="BK265" s="220">
        <f>ROUND(I265*H265,2)</f>
        <v>0</v>
      </c>
      <c r="BL265" s="20" t="s">
        <v>149</v>
      </c>
      <c r="BM265" s="219" t="s">
        <v>1486</v>
      </c>
    </row>
    <row r="266" s="2" customFormat="1" ht="16.5" customHeight="1">
      <c r="A266" s="41"/>
      <c r="B266" s="42"/>
      <c r="C266" s="208" t="s">
        <v>627</v>
      </c>
      <c r="D266" s="208" t="s">
        <v>144</v>
      </c>
      <c r="E266" s="209" t="s">
        <v>1487</v>
      </c>
      <c r="F266" s="210" t="s">
        <v>1488</v>
      </c>
      <c r="G266" s="211" t="s">
        <v>387</v>
      </c>
      <c r="H266" s="212">
        <v>13</v>
      </c>
      <c r="I266" s="213"/>
      <c r="J266" s="214">
        <f>ROUND(I266*H266,2)</f>
        <v>0</v>
      </c>
      <c r="K266" s="210" t="s">
        <v>19</v>
      </c>
      <c r="L266" s="47"/>
      <c r="M266" s="215" t="s">
        <v>19</v>
      </c>
      <c r="N266" s="216" t="s">
        <v>43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149</v>
      </c>
      <c r="AT266" s="219" t="s">
        <v>144</v>
      </c>
      <c r="AU266" s="219" t="s">
        <v>82</v>
      </c>
      <c r="AY266" s="20" t="s">
        <v>141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80</v>
      </c>
      <c r="BK266" s="220">
        <f>ROUND(I266*H266,2)</f>
        <v>0</v>
      </c>
      <c r="BL266" s="20" t="s">
        <v>149</v>
      </c>
      <c r="BM266" s="219" t="s">
        <v>1489</v>
      </c>
    </row>
    <row r="267" s="2" customFormat="1" ht="16.5" customHeight="1">
      <c r="A267" s="41"/>
      <c r="B267" s="42"/>
      <c r="C267" s="208" t="s">
        <v>633</v>
      </c>
      <c r="D267" s="208" t="s">
        <v>144</v>
      </c>
      <c r="E267" s="209" t="s">
        <v>1490</v>
      </c>
      <c r="F267" s="210" t="s">
        <v>1491</v>
      </c>
      <c r="G267" s="211" t="s">
        <v>387</v>
      </c>
      <c r="H267" s="212">
        <v>13</v>
      </c>
      <c r="I267" s="213"/>
      <c r="J267" s="214">
        <f>ROUND(I267*H267,2)</f>
        <v>0</v>
      </c>
      <c r="K267" s="210" t="s">
        <v>19</v>
      </c>
      <c r="L267" s="47"/>
      <c r="M267" s="215" t="s">
        <v>19</v>
      </c>
      <c r="N267" s="216" t="s">
        <v>43</v>
      </c>
      <c r="O267" s="87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149</v>
      </c>
      <c r="AT267" s="219" t="s">
        <v>144</v>
      </c>
      <c r="AU267" s="219" t="s">
        <v>82</v>
      </c>
      <c r="AY267" s="20" t="s">
        <v>141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80</v>
      </c>
      <c r="BK267" s="220">
        <f>ROUND(I267*H267,2)</f>
        <v>0</v>
      </c>
      <c r="BL267" s="20" t="s">
        <v>149</v>
      </c>
      <c r="BM267" s="219" t="s">
        <v>1492</v>
      </c>
    </row>
    <row r="268" s="2" customFormat="1" ht="16.5" customHeight="1">
      <c r="A268" s="41"/>
      <c r="B268" s="42"/>
      <c r="C268" s="208" t="s">
        <v>638</v>
      </c>
      <c r="D268" s="208" t="s">
        <v>144</v>
      </c>
      <c r="E268" s="209" t="s">
        <v>1493</v>
      </c>
      <c r="F268" s="210" t="s">
        <v>1494</v>
      </c>
      <c r="G268" s="211" t="s">
        <v>353</v>
      </c>
      <c r="H268" s="212">
        <v>1</v>
      </c>
      <c r="I268" s="213"/>
      <c r="J268" s="214">
        <f>ROUND(I268*H268,2)</f>
        <v>0</v>
      </c>
      <c r="K268" s="210" t="s">
        <v>19</v>
      </c>
      <c r="L268" s="47"/>
      <c r="M268" s="215" t="s">
        <v>19</v>
      </c>
      <c r="N268" s="216" t="s">
        <v>43</v>
      </c>
      <c r="O268" s="87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19" t="s">
        <v>149</v>
      </c>
      <c r="AT268" s="219" t="s">
        <v>144</v>
      </c>
      <c r="AU268" s="219" t="s">
        <v>82</v>
      </c>
      <c r="AY268" s="20" t="s">
        <v>141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20" t="s">
        <v>80</v>
      </c>
      <c r="BK268" s="220">
        <f>ROUND(I268*H268,2)</f>
        <v>0</v>
      </c>
      <c r="BL268" s="20" t="s">
        <v>149</v>
      </c>
      <c r="BM268" s="219" t="s">
        <v>1495</v>
      </c>
    </row>
    <row r="269" s="2" customFormat="1" ht="24.15" customHeight="1">
      <c r="A269" s="41"/>
      <c r="B269" s="42"/>
      <c r="C269" s="208" t="s">
        <v>644</v>
      </c>
      <c r="D269" s="208" t="s">
        <v>144</v>
      </c>
      <c r="E269" s="209" t="s">
        <v>1496</v>
      </c>
      <c r="F269" s="210" t="s">
        <v>1497</v>
      </c>
      <c r="G269" s="211" t="s">
        <v>387</v>
      </c>
      <c r="H269" s="212">
        <v>4</v>
      </c>
      <c r="I269" s="213"/>
      <c r="J269" s="214">
        <f>ROUND(I269*H269,2)</f>
        <v>0</v>
      </c>
      <c r="K269" s="210" t="s">
        <v>19</v>
      </c>
      <c r="L269" s="47"/>
      <c r="M269" s="215" t="s">
        <v>19</v>
      </c>
      <c r="N269" s="216" t="s">
        <v>43</v>
      </c>
      <c r="O269" s="87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19" t="s">
        <v>149</v>
      </c>
      <c r="AT269" s="219" t="s">
        <v>144</v>
      </c>
      <c r="AU269" s="219" t="s">
        <v>82</v>
      </c>
      <c r="AY269" s="20" t="s">
        <v>141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20" t="s">
        <v>80</v>
      </c>
      <c r="BK269" s="220">
        <f>ROUND(I269*H269,2)</f>
        <v>0</v>
      </c>
      <c r="BL269" s="20" t="s">
        <v>149</v>
      </c>
      <c r="BM269" s="219" t="s">
        <v>1498</v>
      </c>
    </row>
    <row r="270" s="2" customFormat="1" ht="16.5" customHeight="1">
      <c r="A270" s="41"/>
      <c r="B270" s="42"/>
      <c r="C270" s="208" t="s">
        <v>649</v>
      </c>
      <c r="D270" s="208" t="s">
        <v>144</v>
      </c>
      <c r="E270" s="209" t="s">
        <v>1499</v>
      </c>
      <c r="F270" s="210" t="s">
        <v>1500</v>
      </c>
      <c r="G270" s="211" t="s">
        <v>353</v>
      </c>
      <c r="H270" s="212">
        <v>1</v>
      </c>
      <c r="I270" s="213"/>
      <c r="J270" s="214">
        <f>ROUND(I270*H270,2)</f>
        <v>0</v>
      </c>
      <c r="K270" s="210" t="s">
        <v>19</v>
      </c>
      <c r="L270" s="47"/>
      <c r="M270" s="215" t="s">
        <v>19</v>
      </c>
      <c r="N270" s="216" t="s">
        <v>43</v>
      </c>
      <c r="O270" s="87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9" t="s">
        <v>149</v>
      </c>
      <c r="AT270" s="219" t="s">
        <v>144</v>
      </c>
      <c r="AU270" s="219" t="s">
        <v>82</v>
      </c>
      <c r="AY270" s="20" t="s">
        <v>141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80</v>
      </c>
      <c r="BK270" s="220">
        <f>ROUND(I270*H270,2)</f>
        <v>0</v>
      </c>
      <c r="BL270" s="20" t="s">
        <v>149</v>
      </c>
      <c r="BM270" s="219" t="s">
        <v>1501</v>
      </c>
    </row>
    <row r="271" s="2" customFormat="1" ht="37.8" customHeight="1">
      <c r="A271" s="41"/>
      <c r="B271" s="42"/>
      <c r="C271" s="208" t="s">
        <v>654</v>
      </c>
      <c r="D271" s="208" t="s">
        <v>144</v>
      </c>
      <c r="E271" s="209" t="s">
        <v>1502</v>
      </c>
      <c r="F271" s="210" t="s">
        <v>1503</v>
      </c>
      <c r="G271" s="211" t="s">
        <v>353</v>
      </c>
      <c r="H271" s="212">
        <v>1</v>
      </c>
      <c r="I271" s="213"/>
      <c r="J271" s="214">
        <f>ROUND(I271*H271,2)</f>
        <v>0</v>
      </c>
      <c r="K271" s="210" t="s">
        <v>19</v>
      </c>
      <c r="L271" s="47"/>
      <c r="M271" s="215" t="s">
        <v>19</v>
      </c>
      <c r="N271" s="216" t="s">
        <v>43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149</v>
      </c>
      <c r="AT271" s="219" t="s">
        <v>144</v>
      </c>
      <c r="AU271" s="219" t="s">
        <v>82</v>
      </c>
      <c r="AY271" s="20" t="s">
        <v>141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80</v>
      </c>
      <c r="BK271" s="220">
        <f>ROUND(I271*H271,2)</f>
        <v>0</v>
      </c>
      <c r="BL271" s="20" t="s">
        <v>149</v>
      </c>
      <c r="BM271" s="219" t="s">
        <v>1504</v>
      </c>
    </row>
    <row r="272" s="2" customFormat="1" ht="33" customHeight="1">
      <c r="A272" s="41"/>
      <c r="B272" s="42"/>
      <c r="C272" s="208" t="s">
        <v>659</v>
      </c>
      <c r="D272" s="208" t="s">
        <v>144</v>
      </c>
      <c r="E272" s="209" t="s">
        <v>1505</v>
      </c>
      <c r="F272" s="210" t="s">
        <v>1506</v>
      </c>
      <c r="G272" s="211" t="s">
        <v>353</v>
      </c>
      <c r="H272" s="212">
        <v>1</v>
      </c>
      <c r="I272" s="213"/>
      <c r="J272" s="214">
        <f>ROUND(I272*H272,2)</f>
        <v>0</v>
      </c>
      <c r="K272" s="210" t="s">
        <v>19</v>
      </c>
      <c r="L272" s="47"/>
      <c r="M272" s="284" t="s">
        <v>19</v>
      </c>
      <c r="N272" s="285" t="s">
        <v>43</v>
      </c>
      <c r="O272" s="282"/>
      <c r="P272" s="286">
        <f>O272*H272</f>
        <v>0</v>
      </c>
      <c r="Q272" s="286">
        <v>0</v>
      </c>
      <c r="R272" s="286">
        <f>Q272*H272</f>
        <v>0</v>
      </c>
      <c r="S272" s="286">
        <v>0</v>
      </c>
      <c r="T272" s="287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149</v>
      </c>
      <c r="AT272" s="219" t="s">
        <v>144</v>
      </c>
      <c r="AU272" s="219" t="s">
        <v>82</v>
      </c>
      <c r="AY272" s="20" t="s">
        <v>141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80</v>
      </c>
      <c r="BK272" s="220">
        <f>ROUND(I272*H272,2)</f>
        <v>0</v>
      </c>
      <c r="BL272" s="20" t="s">
        <v>149</v>
      </c>
      <c r="BM272" s="219" t="s">
        <v>1507</v>
      </c>
    </row>
    <row r="273" s="2" customFormat="1" ht="6.96" customHeight="1">
      <c r="A273" s="41"/>
      <c r="B273" s="62"/>
      <c r="C273" s="63"/>
      <c r="D273" s="63"/>
      <c r="E273" s="63"/>
      <c r="F273" s="63"/>
      <c r="G273" s="63"/>
      <c r="H273" s="63"/>
      <c r="I273" s="63"/>
      <c r="J273" s="63"/>
      <c r="K273" s="63"/>
      <c r="L273" s="47"/>
      <c r="M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</row>
  </sheetData>
  <sheetProtection sheet="1" autoFilter="0" formatColumns="0" formatRows="0" objects="1" scenarios="1" spinCount="100000" saltValue="pmgGfrY2CWsvv6Cyy9D+JO5PYLALb+2cgnVU9cT5WJl7qowDZIBXJdedKtJntY8/AkisLNEJlMGaKNCeNUtLMA==" hashValue="BQyXypr47tSiZ4lmSefK6/pTTcbxTDhodopUIpDsNlT17BO/w5epnLNsvBpPxQlZTTKU7igLDcIF3cvESXukTw==" algorithmName="SHA-512" password="CC35"/>
  <autoFilter ref="C92:K272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7" r:id="rId1" display="https://podminky.urs.cz/item/CS_URS_2024_01/113106121"/>
    <hyperlink ref="F101" r:id="rId2" display="https://podminky.urs.cz/item/CS_URS_2024_01/113107124"/>
    <hyperlink ref="F106" r:id="rId3" display="https://podminky.urs.cz/item/CS_URS_2024_01/319202115"/>
    <hyperlink ref="F109" r:id="rId4" display="https://podminky.urs.cz/item/CS_URS_2024_01/451577777"/>
    <hyperlink ref="F113" r:id="rId5" display="https://podminky.urs.cz/item/CS_URS_2024_01/564750001"/>
    <hyperlink ref="F115" r:id="rId6" display="https://podminky.urs.cz/item/CS_URS_2024_01/564861011"/>
    <hyperlink ref="F117" r:id="rId7" display="https://podminky.urs.cz/item/CS_URS_2024_01/596211120"/>
    <hyperlink ref="F119" r:id="rId8" display="https://podminky.urs.cz/item/CS_URS_2024_01/596211125"/>
    <hyperlink ref="F121" r:id="rId9" display="https://podminky.urs.cz/item/CS_URS_2024_01/979054441"/>
    <hyperlink ref="F132" r:id="rId10" display="https://podminky.urs.cz/item/CS_URS_2024_01/765192001"/>
    <hyperlink ref="F134" r:id="rId11" display="https://podminky.urs.cz/item/CS_URS_2024_01/952901111"/>
    <hyperlink ref="F138" r:id="rId12" display="https://podminky.urs.cz/item/CS_URS_2024_01/997013213"/>
    <hyperlink ref="F140" r:id="rId13" display="https://podminky.urs.cz/item/CS_URS_2024_01/997013501"/>
    <hyperlink ref="F142" r:id="rId14" display="https://podminky.urs.cz/item/CS_URS_2024_01/997013509"/>
    <hyperlink ref="F145" r:id="rId15" display="https://podminky.urs.cz/item/CS_URS_2024_01/997013631"/>
    <hyperlink ref="F147" r:id="rId16" display="https://podminky.urs.cz/item/CS_URS_2024_01/997013655"/>
    <hyperlink ref="F149" r:id="rId17" display="https://podminky.urs.cz/item/CS_URS_2024_01/997013841"/>
    <hyperlink ref="F152" r:id="rId18" display="https://podminky.urs.cz/item/CS_URS_2024_01/998011003"/>
    <hyperlink ref="F156" r:id="rId19" display="https://podminky.urs.cz/item/CS_URS_2024_01/713191114"/>
    <hyperlink ref="F161" r:id="rId20" display="https://podminky.urs.cz/item/CS_URS_2024_01/998713103"/>
    <hyperlink ref="F164" r:id="rId21" display="https://podminky.urs.cz/item/CS_URS_2024_01/721249109"/>
    <hyperlink ref="F168" r:id="rId22" display="https://podminky.urs.cz/item/CS_URS_2024_01/762083111"/>
    <hyperlink ref="F170" r:id="rId23" display="https://podminky.urs.cz/item/CS_URS_2024_01/762341250"/>
    <hyperlink ref="F178" r:id="rId24" display="https://podminky.urs.cz/item/CS_URS_2024_01/762342511"/>
    <hyperlink ref="F185" r:id="rId25" display="https://podminky.urs.cz/item/CS_URS_2024_01/762395000"/>
    <hyperlink ref="F187" r:id="rId26" display="https://podminky.urs.cz/item/CS_URS_2024_01/998762103"/>
    <hyperlink ref="F190" r:id="rId27" display="https://podminky.urs.cz/item/CS_URS_2024_01/764001821"/>
    <hyperlink ref="F193" r:id="rId28" display="https://podminky.urs.cz/item/CS_URS_2024_01/764001861"/>
    <hyperlink ref="F195" r:id="rId29" display="https://podminky.urs.cz/item/CS_URS_2024_01/764001891"/>
    <hyperlink ref="F197" r:id="rId30" display="https://podminky.urs.cz/item/CS_URS_2024_01/764002812"/>
    <hyperlink ref="F199" r:id="rId31" display="https://podminky.urs.cz/item/CS_URS_2024_01/764002821"/>
    <hyperlink ref="F201" r:id="rId32" display="https://podminky.urs.cz/item/CS_URS_2024_01/764002831"/>
    <hyperlink ref="F203" r:id="rId33" display="https://podminky.urs.cz/item/CS_URS_2024_01/764004821"/>
    <hyperlink ref="F205" r:id="rId34" display="https://podminky.urs.cz/item/CS_URS_2024_01/764004861"/>
    <hyperlink ref="F207" r:id="rId35" display="https://podminky.urs.cz/item/CS_URS_2024_01/764021448"/>
    <hyperlink ref="F209" r:id="rId36" display="https://podminky.urs.cz/item/CS_URS_2024_01/764002414"/>
    <hyperlink ref="F213" r:id="rId37" display="https://podminky.urs.cz/item/CS_URS_2024_01/764101173"/>
    <hyperlink ref="F218" r:id="rId38" display="https://podminky.urs.cz/item/CS_URS_2024_01/764221405"/>
    <hyperlink ref="F221" r:id="rId39" display="https://podminky.urs.cz/item/CS_URS_2024_01/764221466"/>
    <hyperlink ref="F223" r:id="rId40" display="https://podminky.urs.cz/item/CS_URS_2024_01/764222404"/>
    <hyperlink ref="F225" r:id="rId41" display="https://podminky.urs.cz/item/CS_URS_2024_01/764222435"/>
    <hyperlink ref="F227" r:id="rId42" display="https://podminky.urs.cz/item/CS_URS_2024_01/764223451"/>
    <hyperlink ref="F229" r:id="rId43" display="https://podminky.urs.cz/item/CS_URS_2024_01/764223456"/>
    <hyperlink ref="F231" r:id="rId44" display="https://podminky.urs.cz/item/CS_URS_2024_01/764513406"/>
    <hyperlink ref="F233" r:id="rId45" display="https://podminky.urs.cz/item/CS_URS_2024_01/764518623"/>
    <hyperlink ref="F240" r:id="rId46" display="https://podminky.urs.cz/item/CS_URS_2024_01/998764103"/>
    <hyperlink ref="F243" r:id="rId47" display="https://podminky.urs.cz/item/CS_URS_2024_01/767851104"/>
    <hyperlink ref="F250" r:id="rId48" display="https://podminky.urs.cz/item/CS_URS_2024_01/767851803"/>
    <hyperlink ref="F252" r:id="rId49" display="https://podminky.urs.cz/item/CS_URS_2024_01/9987671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Snížení energetické náročnosti DM a ŠJ ul. Denisova 212, Jičín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1508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27. 3. 2024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ROUND(J81,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ROUND((SUM(BE81:BE140)),  2)</f>
        <v>0</v>
      </c>
      <c r="G33" s="41"/>
      <c r="H33" s="41"/>
      <c r="I33" s="152">
        <v>0.20999999999999999</v>
      </c>
      <c r="J33" s="151">
        <f>ROUND(((SUM(BE81:BE140))*I33),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ROUND((SUM(BF81:BF140)),  2)</f>
        <v>0</v>
      </c>
      <c r="G34" s="41"/>
      <c r="H34" s="41"/>
      <c r="I34" s="152">
        <v>0.12</v>
      </c>
      <c r="J34" s="151">
        <f>ROUND(((SUM(BF81:BF140))*I34),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ROUND((SUM(BG81:BG140)),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ROUND((SUM(BH81:BH140)),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ROUND((SUM(BI81:BI140)),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Snížení energetické náročnosti DM a ŠJ ul. Denisova 212, Jičín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 xml:space="preserve">03 - Osvětlení - výměna vnitřních svítidel 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p.č.st.663,k.ú. Jičín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Královehradecký kraj,Pivovarské náměstí 1245/2,HK</v>
      </c>
      <c r="G54" s="43"/>
      <c r="H54" s="43"/>
      <c r="I54" s="35" t="s">
        <v>31</v>
      </c>
      <c r="J54" s="39" t="str">
        <f>E21</f>
        <v xml:space="preserve">Projecticon s.r.o.,A.Kopeckého 151,Nový Hrádek 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108</v>
      </c>
      <c r="D57" s="166"/>
      <c r="E57" s="166"/>
      <c r="F57" s="166"/>
      <c r="G57" s="166"/>
      <c r="H57" s="166"/>
      <c r="I57" s="166"/>
      <c r="J57" s="167" t="s">
        <v>109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J82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1509</v>
      </c>
      <c r="E61" s="178"/>
      <c r="F61" s="178"/>
      <c r="G61" s="178"/>
      <c r="H61" s="178"/>
      <c r="I61" s="178"/>
      <c r="J61" s="179">
        <f>J83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8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126</v>
      </c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4" t="str">
        <f>E7</f>
        <v>Snížení energetické náročnosti DM a ŠJ ul. Denisova 212, Jičín</v>
      </c>
      <c r="F71" s="35"/>
      <c r="G71" s="35"/>
      <c r="H71" s="35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105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 xml:space="preserve">03 - Osvětlení - výměna vnitřních svítidel </v>
      </c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p.č.st.663,k.ú. Jičín</v>
      </c>
      <c r="G75" s="43"/>
      <c r="H75" s="43"/>
      <c r="I75" s="35" t="s">
        <v>23</v>
      </c>
      <c r="J75" s="75" t="str">
        <f>IF(J12="","",J12)</f>
        <v>27. 3. 2024</v>
      </c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40.05" customHeight="1">
      <c r="A77" s="41"/>
      <c r="B77" s="42"/>
      <c r="C77" s="35" t="s">
        <v>25</v>
      </c>
      <c r="D77" s="43"/>
      <c r="E77" s="43"/>
      <c r="F77" s="30" t="str">
        <f>E15</f>
        <v>Královehradecký kraj,Pivovarské náměstí 1245/2,HK</v>
      </c>
      <c r="G77" s="43"/>
      <c r="H77" s="43"/>
      <c r="I77" s="35" t="s">
        <v>31</v>
      </c>
      <c r="J77" s="39" t="str">
        <f>E21</f>
        <v xml:space="preserve">Projecticon s.r.o.,A.Kopeckého 151,Nový Hrádek </v>
      </c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29</v>
      </c>
      <c r="D78" s="43"/>
      <c r="E78" s="43"/>
      <c r="F78" s="30" t="str">
        <f>IF(E18="","",E18)</f>
        <v>Vyplň údaj</v>
      </c>
      <c r="G78" s="43"/>
      <c r="H78" s="43"/>
      <c r="I78" s="35" t="s">
        <v>34</v>
      </c>
      <c r="J78" s="39" t="str">
        <f>E24</f>
        <v xml:space="preserve"> 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1"/>
      <c r="B80" s="182"/>
      <c r="C80" s="183" t="s">
        <v>127</v>
      </c>
      <c r="D80" s="184" t="s">
        <v>57</v>
      </c>
      <c r="E80" s="184" t="s">
        <v>53</v>
      </c>
      <c r="F80" s="184" t="s">
        <v>54</v>
      </c>
      <c r="G80" s="184" t="s">
        <v>128</v>
      </c>
      <c r="H80" s="184" t="s">
        <v>129</v>
      </c>
      <c r="I80" s="184" t="s">
        <v>130</v>
      </c>
      <c r="J80" s="184" t="s">
        <v>109</v>
      </c>
      <c r="K80" s="185" t="s">
        <v>131</v>
      </c>
      <c r="L80" s="186"/>
      <c r="M80" s="95" t="s">
        <v>19</v>
      </c>
      <c r="N80" s="96" t="s">
        <v>42</v>
      </c>
      <c r="O80" s="96" t="s">
        <v>132</v>
      </c>
      <c r="P80" s="96" t="s">
        <v>133</v>
      </c>
      <c r="Q80" s="96" t="s">
        <v>134</v>
      </c>
      <c r="R80" s="96" t="s">
        <v>135</v>
      </c>
      <c r="S80" s="96" t="s">
        <v>136</v>
      </c>
      <c r="T80" s="97" t="s">
        <v>137</v>
      </c>
      <c r="U80" s="181"/>
      <c r="V80" s="181"/>
      <c r="W80" s="181"/>
      <c r="X80" s="181"/>
      <c r="Y80" s="181"/>
      <c r="Z80" s="181"/>
      <c r="AA80" s="181"/>
      <c r="AB80" s="181"/>
      <c r="AC80" s="181"/>
      <c r="AD80" s="181"/>
      <c r="AE80" s="181"/>
    </row>
    <row r="81" s="2" customFormat="1" ht="22.8" customHeight="1">
      <c r="A81" s="41"/>
      <c r="B81" s="42"/>
      <c r="C81" s="102" t="s">
        <v>138</v>
      </c>
      <c r="D81" s="43"/>
      <c r="E81" s="43"/>
      <c r="F81" s="43"/>
      <c r="G81" s="43"/>
      <c r="H81" s="43"/>
      <c r="I81" s="43"/>
      <c r="J81" s="187">
        <f>BK81</f>
        <v>0</v>
      </c>
      <c r="K81" s="43"/>
      <c r="L81" s="47"/>
      <c r="M81" s="98"/>
      <c r="N81" s="188"/>
      <c r="O81" s="99"/>
      <c r="P81" s="189">
        <f>P82</f>
        <v>0</v>
      </c>
      <c r="Q81" s="99"/>
      <c r="R81" s="189">
        <f>R82</f>
        <v>0</v>
      </c>
      <c r="S81" s="99"/>
      <c r="T81" s="190">
        <f>T82</f>
        <v>0.2457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110</v>
      </c>
      <c r="BK81" s="191">
        <f>BK82</f>
        <v>0</v>
      </c>
    </row>
    <row r="82" s="12" customFormat="1" ht="25.92" customHeight="1">
      <c r="A82" s="12"/>
      <c r="B82" s="192"/>
      <c r="C82" s="193"/>
      <c r="D82" s="194" t="s">
        <v>71</v>
      </c>
      <c r="E82" s="195" t="s">
        <v>676</v>
      </c>
      <c r="F82" s="195" t="s">
        <v>677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P83</f>
        <v>0</v>
      </c>
      <c r="Q82" s="200"/>
      <c r="R82" s="201">
        <f>R83</f>
        <v>0</v>
      </c>
      <c r="S82" s="200"/>
      <c r="T82" s="202">
        <f>T83</f>
        <v>0.2457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3" t="s">
        <v>82</v>
      </c>
      <c r="AT82" s="204" t="s">
        <v>71</v>
      </c>
      <c r="AU82" s="204" t="s">
        <v>72</v>
      </c>
      <c r="AY82" s="203" t="s">
        <v>141</v>
      </c>
      <c r="BK82" s="205">
        <f>BK83</f>
        <v>0</v>
      </c>
    </row>
    <row r="83" s="12" customFormat="1" ht="22.8" customHeight="1">
      <c r="A83" s="12"/>
      <c r="B83" s="192"/>
      <c r="C83" s="193"/>
      <c r="D83" s="194" t="s">
        <v>71</v>
      </c>
      <c r="E83" s="206" t="s">
        <v>1510</v>
      </c>
      <c r="F83" s="206" t="s">
        <v>1511</v>
      </c>
      <c r="G83" s="193"/>
      <c r="H83" s="193"/>
      <c r="I83" s="196"/>
      <c r="J83" s="207">
        <f>BK83</f>
        <v>0</v>
      </c>
      <c r="K83" s="193"/>
      <c r="L83" s="198"/>
      <c r="M83" s="199"/>
      <c r="N83" s="200"/>
      <c r="O83" s="200"/>
      <c r="P83" s="201">
        <f>SUM(P84:P140)</f>
        <v>0</v>
      </c>
      <c r="Q83" s="200"/>
      <c r="R83" s="201">
        <f>SUM(R84:R140)</f>
        <v>0</v>
      </c>
      <c r="S83" s="200"/>
      <c r="T83" s="202">
        <f>SUM(T84:T140)</f>
        <v>0.2457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82</v>
      </c>
      <c r="AT83" s="204" t="s">
        <v>71</v>
      </c>
      <c r="AU83" s="204" t="s">
        <v>80</v>
      </c>
      <c r="AY83" s="203" t="s">
        <v>141</v>
      </c>
      <c r="BK83" s="205">
        <f>SUM(BK84:BK140)</f>
        <v>0</v>
      </c>
    </row>
    <row r="84" s="2" customFormat="1" ht="37.8" customHeight="1">
      <c r="A84" s="41"/>
      <c r="B84" s="42"/>
      <c r="C84" s="208" t="s">
        <v>80</v>
      </c>
      <c r="D84" s="208" t="s">
        <v>144</v>
      </c>
      <c r="E84" s="209" t="s">
        <v>1512</v>
      </c>
      <c r="F84" s="210" t="s">
        <v>1513</v>
      </c>
      <c r="G84" s="211" t="s">
        <v>735</v>
      </c>
      <c r="H84" s="212">
        <v>189</v>
      </c>
      <c r="I84" s="213"/>
      <c r="J84" s="214">
        <f>ROUND(I84*H84,2)</f>
        <v>0</v>
      </c>
      <c r="K84" s="210" t="s">
        <v>148</v>
      </c>
      <c r="L84" s="47"/>
      <c r="M84" s="215" t="s">
        <v>19</v>
      </c>
      <c r="N84" s="216" t="s">
        <v>43</v>
      </c>
      <c r="O84" s="87"/>
      <c r="P84" s="217">
        <f>O84*H84</f>
        <v>0</v>
      </c>
      <c r="Q84" s="217">
        <v>0</v>
      </c>
      <c r="R84" s="217">
        <f>Q84*H84</f>
        <v>0</v>
      </c>
      <c r="S84" s="217">
        <v>0.0012999999999999999</v>
      </c>
      <c r="T84" s="218">
        <f>S84*H84</f>
        <v>0.2457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9" t="s">
        <v>257</v>
      </c>
      <c r="AT84" s="219" t="s">
        <v>144</v>
      </c>
      <c r="AU84" s="219" t="s">
        <v>82</v>
      </c>
      <c r="AY84" s="20" t="s">
        <v>141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20" t="s">
        <v>80</v>
      </c>
      <c r="BK84" s="220">
        <f>ROUND(I84*H84,2)</f>
        <v>0</v>
      </c>
      <c r="BL84" s="20" t="s">
        <v>257</v>
      </c>
      <c r="BM84" s="219" t="s">
        <v>1514</v>
      </c>
    </row>
    <row r="85" s="2" customFormat="1">
      <c r="A85" s="41"/>
      <c r="B85" s="42"/>
      <c r="C85" s="43"/>
      <c r="D85" s="221" t="s">
        <v>151</v>
      </c>
      <c r="E85" s="43"/>
      <c r="F85" s="222" t="s">
        <v>1515</v>
      </c>
      <c r="G85" s="43"/>
      <c r="H85" s="43"/>
      <c r="I85" s="223"/>
      <c r="J85" s="43"/>
      <c r="K85" s="43"/>
      <c r="L85" s="47"/>
      <c r="M85" s="224"/>
      <c r="N85" s="225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151</v>
      </c>
      <c r="AU85" s="20" t="s">
        <v>82</v>
      </c>
    </row>
    <row r="86" s="2" customFormat="1" ht="49.05" customHeight="1">
      <c r="A86" s="41"/>
      <c r="B86" s="42"/>
      <c r="C86" s="208" t="s">
        <v>82</v>
      </c>
      <c r="D86" s="208" t="s">
        <v>144</v>
      </c>
      <c r="E86" s="209" t="s">
        <v>1516</v>
      </c>
      <c r="F86" s="210" t="s">
        <v>1517</v>
      </c>
      <c r="G86" s="211" t="s">
        <v>735</v>
      </c>
      <c r="H86" s="212">
        <v>190</v>
      </c>
      <c r="I86" s="213"/>
      <c r="J86" s="214">
        <f>ROUND(I86*H86,2)</f>
        <v>0</v>
      </c>
      <c r="K86" s="210" t="s">
        <v>148</v>
      </c>
      <c r="L86" s="47"/>
      <c r="M86" s="215" t="s">
        <v>19</v>
      </c>
      <c r="N86" s="216" t="s">
        <v>43</v>
      </c>
      <c r="O86" s="87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257</v>
      </c>
      <c r="AT86" s="219" t="s">
        <v>144</v>
      </c>
      <c r="AU86" s="219" t="s">
        <v>82</v>
      </c>
      <c r="AY86" s="20" t="s">
        <v>141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80</v>
      </c>
      <c r="BK86" s="220">
        <f>ROUND(I86*H86,2)</f>
        <v>0</v>
      </c>
      <c r="BL86" s="20" t="s">
        <v>257</v>
      </c>
      <c r="BM86" s="219" t="s">
        <v>1518</v>
      </c>
    </row>
    <row r="87" s="2" customFormat="1">
      <c r="A87" s="41"/>
      <c r="B87" s="42"/>
      <c r="C87" s="43"/>
      <c r="D87" s="221" t="s">
        <v>151</v>
      </c>
      <c r="E87" s="43"/>
      <c r="F87" s="222" t="s">
        <v>1519</v>
      </c>
      <c r="G87" s="43"/>
      <c r="H87" s="43"/>
      <c r="I87" s="223"/>
      <c r="J87" s="43"/>
      <c r="K87" s="43"/>
      <c r="L87" s="47"/>
      <c r="M87" s="224"/>
      <c r="N87" s="225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151</v>
      </c>
      <c r="AU87" s="20" t="s">
        <v>82</v>
      </c>
    </row>
    <row r="88" s="2" customFormat="1" ht="44.25" customHeight="1">
      <c r="A88" s="41"/>
      <c r="B88" s="42"/>
      <c r="C88" s="270" t="s">
        <v>142</v>
      </c>
      <c r="D88" s="270" t="s">
        <v>245</v>
      </c>
      <c r="E88" s="271" t="s">
        <v>1520</v>
      </c>
      <c r="F88" s="272" t="s">
        <v>1521</v>
      </c>
      <c r="G88" s="273" t="s">
        <v>387</v>
      </c>
      <c r="H88" s="274">
        <v>14</v>
      </c>
      <c r="I88" s="275"/>
      <c r="J88" s="276">
        <f>ROUND(I88*H88,2)</f>
        <v>0</v>
      </c>
      <c r="K88" s="272" t="s">
        <v>19</v>
      </c>
      <c r="L88" s="277"/>
      <c r="M88" s="278" t="s">
        <v>19</v>
      </c>
      <c r="N88" s="279" t="s">
        <v>43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355</v>
      </c>
      <c r="AT88" s="219" t="s">
        <v>245</v>
      </c>
      <c r="AU88" s="219" t="s">
        <v>82</v>
      </c>
      <c r="AY88" s="20" t="s">
        <v>141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80</v>
      </c>
      <c r="BK88" s="220">
        <f>ROUND(I88*H88,2)</f>
        <v>0</v>
      </c>
      <c r="BL88" s="20" t="s">
        <v>257</v>
      </c>
      <c r="BM88" s="219" t="s">
        <v>1522</v>
      </c>
    </row>
    <row r="89" s="13" customFormat="1">
      <c r="A89" s="13"/>
      <c r="B89" s="226"/>
      <c r="C89" s="227"/>
      <c r="D89" s="228" t="s">
        <v>153</v>
      </c>
      <c r="E89" s="229" t="s">
        <v>19</v>
      </c>
      <c r="F89" s="230" t="s">
        <v>1523</v>
      </c>
      <c r="G89" s="227"/>
      <c r="H89" s="231">
        <v>14</v>
      </c>
      <c r="I89" s="232"/>
      <c r="J89" s="227"/>
      <c r="K89" s="227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153</v>
      </c>
      <c r="AU89" s="237" t="s">
        <v>82</v>
      </c>
      <c r="AV89" s="13" t="s">
        <v>82</v>
      </c>
      <c r="AW89" s="13" t="s">
        <v>33</v>
      </c>
      <c r="AX89" s="13" t="s">
        <v>80</v>
      </c>
      <c r="AY89" s="237" t="s">
        <v>141</v>
      </c>
    </row>
    <row r="90" s="2" customFormat="1" ht="44.25" customHeight="1">
      <c r="A90" s="41"/>
      <c r="B90" s="42"/>
      <c r="C90" s="270" t="s">
        <v>149</v>
      </c>
      <c r="D90" s="270" t="s">
        <v>245</v>
      </c>
      <c r="E90" s="271" t="s">
        <v>1524</v>
      </c>
      <c r="F90" s="272" t="s">
        <v>1525</v>
      </c>
      <c r="G90" s="273" t="s">
        <v>387</v>
      </c>
      <c r="H90" s="274">
        <v>8</v>
      </c>
      <c r="I90" s="275"/>
      <c r="J90" s="276">
        <f>ROUND(I90*H90,2)</f>
        <v>0</v>
      </c>
      <c r="K90" s="272" t="s">
        <v>19</v>
      </c>
      <c r="L90" s="277"/>
      <c r="M90" s="278" t="s">
        <v>19</v>
      </c>
      <c r="N90" s="279" t="s">
        <v>43</v>
      </c>
      <c r="O90" s="87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355</v>
      </c>
      <c r="AT90" s="219" t="s">
        <v>245</v>
      </c>
      <c r="AU90" s="219" t="s">
        <v>82</v>
      </c>
      <c r="AY90" s="20" t="s">
        <v>141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80</v>
      </c>
      <c r="BK90" s="220">
        <f>ROUND(I90*H90,2)</f>
        <v>0</v>
      </c>
      <c r="BL90" s="20" t="s">
        <v>257</v>
      </c>
      <c r="BM90" s="219" t="s">
        <v>1526</v>
      </c>
    </row>
    <row r="91" s="13" customFormat="1">
      <c r="A91" s="13"/>
      <c r="B91" s="226"/>
      <c r="C91" s="227"/>
      <c r="D91" s="228" t="s">
        <v>153</v>
      </c>
      <c r="E91" s="229" t="s">
        <v>19</v>
      </c>
      <c r="F91" s="230" t="s">
        <v>1527</v>
      </c>
      <c r="G91" s="227"/>
      <c r="H91" s="231">
        <v>8</v>
      </c>
      <c r="I91" s="232"/>
      <c r="J91" s="227"/>
      <c r="K91" s="227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153</v>
      </c>
      <c r="AU91" s="237" t="s">
        <v>82</v>
      </c>
      <c r="AV91" s="13" t="s">
        <v>82</v>
      </c>
      <c r="AW91" s="13" t="s">
        <v>33</v>
      </c>
      <c r="AX91" s="13" t="s">
        <v>80</v>
      </c>
      <c r="AY91" s="237" t="s">
        <v>141</v>
      </c>
    </row>
    <row r="92" s="2" customFormat="1" ht="44.25" customHeight="1">
      <c r="A92" s="41"/>
      <c r="B92" s="42"/>
      <c r="C92" s="270" t="s">
        <v>170</v>
      </c>
      <c r="D92" s="270" t="s">
        <v>245</v>
      </c>
      <c r="E92" s="271" t="s">
        <v>1528</v>
      </c>
      <c r="F92" s="272" t="s">
        <v>1529</v>
      </c>
      <c r="G92" s="273" t="s">
        <v>387</v>
      </c>
      <c r="H92" s="274">
        <v>6</v>
      </c>
      <c r="I92" s="275"/>
      <c r="J92" s="276">
        <f>ROUND(I92*H92,2)</f>
        <v>0</v>
      </c>
      <c r="K92" s="272" t="s">
        <v>19</v>
      </c>
      <c r="L92" s="277"/>
      <c r="M92" s="278" t="s">
        <v>19</v>
      </c>
      <c r="N92" s="279" t="s">
        <v>43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355</v>
      </c>
      <c r="AT92" s="219" t="s">
        <v>245</v>
      </c>
      <c r="AU92" s="219" t="s">
        <v>82</v>
      </c>
      <c r="AY92" s="20" t="s">
        <v>141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80</v>
      </c>
      <c r="BK92" s="220">
        <f>ROUND(I92*H92,2)</f>
        <v>0</v>
      </c>
      <c r="BL92" s="20" t="s">
        <v>257</v>
      </c>
      <c r="BM92" s="219" t="s">
        <v>1530</v>
      </c>
    </row>
    <row r="93" s="13" customFormat="1">
      <c r="A93" s="13"/>
      <c r="B93" s="226"/>
      <c r="C93" s="227"/>
      <c r="D93" s="228" t="s">
        <v>153</v>
      </c>
      <c r="E93" s="229" t="s">
        <v>19</v>
      </c>
      <c r="F93" s="230" t="s">
        <v>1531</v>
      </c>
      <c r="G93" s="227"/>
      <c r="H93" s="231">
        <v>6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153</v>
      </c>
      <c r="AU93" s="237" t="s">
        <v>82</v>
      </c>
      <c r="AV93" s="13" t="s">
        <v>82</v>
      </c>
      <c r="AW93" s="13" t="s">
        <v>33</v>
      </c>
      <c r="AX93" s="13" t="s">
        <v>80</v>
      </c>
      <c r="AY93" s="237" t="s">
        <v>141</v>
      </c>
    </row>
    <row r="94" s="2" customFormat="1" ht="44.25" customHeight="1">
      <c r="A94" s="41"/>
      <c r="B94" s="42"/>
      <c r="C94" s="270" t="s">
        <v>155</v>
      </c>
      <c r="D94" s="270" t="s">
        <v>245</v>
      </c>
      <c r="E94" s="271" t="s">
        <v>1532</v>
      </c>
      <c r="F94" s="272" t="s">
        <v>1533</v>
      </c>
      <c r="G94" s="273" t="s">
        <v>387</v>
      </c>
      <c r="H94" s="274">
        <v>8</v>
      </c>
      <c r="I94" s="275"/>
      <c r="J94" s="276">
        <f>ROUND(I94*H94,2)</f>
        <v>0</v>
      </c>
      <c r="K94" s="272" t="s">
        <v>19</v>
      </c>
      <c r="L94" s="277"/>
      <c r="M94" s="278" t="s">
        <v>19</v>
      </c>
      <c r="N94" s="279" t="s">
        <v>43</v>
      </c>
      <c r="O94" s="87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355</v>
      </c>
      <c r="AT94" s="219" t="s">
        <v>245</v>
      </c>
      <c r="AU94" s="219" t="s">
        <v>82</v>
      </c>
      <c r="AY94" s="20" t="s">
        <v>141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80</v>
      </c>
      <c r="BK94" s="220">
        <f>ROUND(I94*H94,2)</f>
        <v>0</v>
      </c>
      <c r="BL94" s="20" t="s">
        <v>257</v>
      </c>
      <c r="BM94" s="219" t="s">
        <v>1534</v>
      </c>
    </row>
    <row r="95" s="13" customFormat="1">
      <c r="A95" s="13"/>
      <c r="B95" s="226"/>
      <c r="C95" s="227"/>
      <c r="D95" s="228" t="s">
        <v>153</v>
      </c>
      <c r="E95" s="229" t="s">
        <v>19</v>
      </c>
      <c r="F95" s="230" t="s">
        <v>1535</v>
      </c>
      <c r="G95" s="227"/>
      <c r="H95" s="231">
        <v>6</v>
      </c>
      <c r="I95" s="232"/>
      <c r="J95" s="227"/>
      <c r="K95" s="227"/>
      <c r="L95" s="233"/>
      <c r="M95" s="234"/>
      <c r="N95" s="235"/>
      <c r="O95" s="235"/>
      <c r="P95" s="235"/>
      <c r="Q95" s="235"/>
      <c r="R95" s="235"/>
      <c r="S95" s="235"/>
      <c r="T95" s="236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7" t="s">
        <v>153</v>
      </c>
      <c r="AU95" s="237" t="s">
        <v>82</v>
      </c>
      <c r="AV95" s="13" t="s">
        <v>82</v>
      </c>
      <c r="AW95" s="13" t="s">
        <v>33</v>
      </c>
      <c r="AX95" s="13" t="s">
        <v>72</v>
      </c>
      <c r="AY95" s="237" t="s">
        <v>141</v>
      </c>
    </row>
    <row r="96" s="13" customFormat="1">
      <c r="A96" s="13"/>
      <c r="B96" s="226"/>
      <c r="C96" s="227"/>
      <c r="D96" s="228" t="s">
        <v>153</v>
      </c>
      <c r="E96" s="229" t="s">
        <v>19</v>
      </c>
      <c r="F96" s="230" t="s">
        <v>1536</v>
      </c>
      <c r="G96" s="227"/>
      <c r="H96" s="231">
        <v>2</v>
      </c>
      <c r="I96" s="232"/>
      <c r="J96" s="227"/>
      <c r="K96" s="227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153</v>
      </c>
      <c r="AU96" s="237" t="s">
        <v>82</v>
      </c>
      <c r="AV96" s="13" t="s">
        <v>82</v>
      </c>
      <c r="AW96" s="13" t="s">
        <v>33</v>
      </c>
      <c r="AX96" s="13" t="s">
        <v>72</v>
      </c>
      <c r="AY96" s="237" t="s">
        <v>141</v>
      </c>
    </row>
    <row r="97" s="15" customFormat="1">
      <c r="A97" s="15"/>
      <c r="B97" s="248"/>
      <c r="C97" s="249"/>
      <c r="D97" s="228" t="s">
        <v>153</v>
      </c>
      <c r="E97" s="250" t="s">
        <v>19</v>
      </c>
      <c r="F97" s="251" t="s">
        <v>177</v>
      </c>
      <c r="G97" s="249"/>
      <c r="H97" s="252">
        <v>8</v>
      </c>
      <c r="I97" s="253"/>
      <c r="J97" s="249"/>
      <c r="K97" s="249"/>
      <c r="L97" s="254"/>
      <c r="M97" s="255"/>
      <c r="N97" s="256"/>
      <c r="O97" s="256"/>
      <c r="P97" s="256"/>
      <c r="Q97" s="256"/>
      <c r="R97" s="256"/>
      <c r="S97" s="256"/>
      <c r="T97" s="257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8" t="s">
        <v>153</v>
      </c>
      <c r="AU97" s="258" t="s">
        <v>82</v>
      </c>
      <c r="AV97" s="15" t="s">
        <v>149</v>
      </c>
      <c r="AW97" s="15" t="s">
        <v>33</v>
      </c>
      <c r="AX97" s="15" t="s">
        <v>80</v>
      </c>
      <c r="AY97" s="258" t="s">
        <v>141</v>
      </c>
    </row>
    <row r="98" s="2" customFormat="1" ht="44.25" customHeight="1">
      <c r="A98" s="41"/>
      <c r="B98" s="42"/>
      <c r="C98" s="270" t="s">
        <v>182</v>
      </c>
      <c r="D98" s="270" t="s">
        <v>245</v>
      </c>
      <c r="E98" s="271" t="s">
        <v>1537</v>
      </c>
      <c r="F98" s="272" t="s">
        <v>1538</v>
      </c>
      <c r="G98" s="273" t="s">
        <v>387</v>
      </c>
      <c r="H98" s="274">
        <v>9</v>
      </c>
      <c r="I98" s="275"/>
      <c r="J98" s="276">
        <f>ROUND(I98*H98,2)</f>
        <v>0</v>
      </c>
      <c r="K98" s="272" t="s">
        <v>19</v>
      </c>
      <c r="L98" s="277"/>
      <c r="M98" s="278" t="s">
        <v>19</v>
      </c>
      <c r="N98" s="279" t="s">
        <v>43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355</v>
      </c>
      <c r="AT98" s="219" t="s">
        <v>245</v>
      </c>
      <c r="AU98" s="219" t="s">
        <v>82</v>
      </c>
      <c r="AY98" s="20" t="s">
        <v>141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80</v>
      </c>
      <c r="BK98" s="220">
        <f>ROUND(I98*H98,2)</f>
        <v>0</v>
      </c>
      <c r="BL98" s="20" t="s">
        <v>257</v>
      </c>
      <c r="BM98" s="219" t="s">
        <v>1539</v>
      </c>
    </row>
    <row r="99" s="13" customFormat="1">
      <c r="A99" s="13"/>
      <c r="B99" s="226"/>
      <c r="C99" s="227"/>
      <c r="D99" s="228" t="s">
        <v>153</v>
      </c>
      <c r="E99" s="229" t="s">
        <v>19</v>
      </c>
      <c r="F99" s="230" t="s">
        <v>1540</v>
      </c>
      <c r="G99" s="227"/>
      <c r="H99" s="231">
        <v>4</v>
      </c>
      <c r="I99" s="232"/>
      <c r="J99" s="227"/>
      <c r="K99" s="227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153</v>
      </c>
      <c r="AU99" s="237" t="s">
        <v>82</v>
      </c>
      <c r="AV99" s="13" t="s">
        <v>82</v>
      </c>
      <c r="AW99" s="13" t="s">
        <v>33</v>
      </c>
      <c r="AX99" s="13" t="s">
        <v>72</v>
      </c>
      <c r="AY99" s="237" t="s">
        <v>141</v>
      </c>
    </row>
    <row r="100" s="13" customFormat="1">
      <c r="A100" s="13"/>
      <c r="B100" s="226"/>
      <c r="C100" s="227"/>
      <c r="D100" s="228" t="s">
        <v>153</v>
      </c>
      <c r="E100" s="229" t="s">
        <v>19</v>
      </c>
      <c r="F100" s="230" t="s">
        <v>1541</v>
      </c>
      <c r="G100" s="227"/>
      <c r="H100" s="231">
        <v>5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153</v>
      </c>
      <c r="AU100" s="237" t="s">
        <v>82</v>
      </c>
      <c r="AV100" s="13" t="s">
        <v>82</v>
      </c>
      <c r="AW100" s="13" t="s">
        <v>33</v>
      </c>
      <c r="AX100" s="13" t="s">
        <v>72</v>
      </c>
      <c r="AY100" s="237" t="s">
        <v>141</v>
      </c>
    </row>
    <row r="101" s="15" customFormat="1">
      <c r="A101" s="15"/>
      <c r="B101" s="248"/>
      <c r="C101" s="249"/>
      <c r="D101" s="228" t="s">
        <v>153</v>
      </c>
      <c r="E101" s="250" t="s">
        <v>19</v>
      </c>
      <c r="F101" s="251" t="s">
        <v>177</v>
      </c>
      <c r="G101" s="249"/>
      <c r="H101" s="252">
        <v>9</v>
      </c>
      <c r="I101" s="253"/>
      <c r="J101" s="249"/>
      <c r="K101" s="249"/>
      <c r="L101" s="254"/>
      <c r="M101" s="255"/>
      <c r="N101" s="256"/>
      <c r="O101" s="256"/>
      <c r="P101" s="256"/>
      <c r="Q101" s="256"/>
      <c r="R101" s="256"/>
      <c r="S101" s="256"/>
      <c r="T101" s="257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8" t="s">
        <v>153</v>
      </c>
      <c r="AU101" s="258" t="s">
        <v>82</v>
      </c>
      <c r="AV101" s="15" t="s">
        <v>149</v>
      </c>
      <c r="AW101" s="15" t="s">
        <v>33</v>
      </c>
      <c r="AX101" s="15" t="s">
        <v>80</v>
      </c>
      <c r="AY101" s="258" t="s">
        <v>141</v>
      </c>
    </row>
    <row r="102" s="2" customFormat="1" ht="44.25" customHeight="1">
      <c r="A102" s="41"/>
      <c r="B102" s="42"/>
      <c r="C102" s="270" t="s">
        <v>188</v>
      </c>
      <c r="D102" s="270" t="s">
        <v>245</v>
      </c>
      <c r="E102" s="271" t="s">
        <v>1542</v>
      </c>
      <c r="F102" s="272" t="s">
        <v>1543</v>
      </c>
      <c r="G102" s="273" t="s">
        <v>387</v>
      </c>
      <c r="H102" s="274">
        <v>11</v>
      </c>
      <c r="I102" s="275"/>
      <c r="J102" s="276">
        <f>ROUND(I102*H102,2)</f>
        <v>0</v>
      </c>
      <c r="K102" s="272" t="s">
        <v>19</v>
      </c>
      <c r="L102" s="277"/>
      <c r="M102" s="278" t="s">
        <v>19</v>
      </c>
      <c r="N102" s="279" t="s">
        <v>43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355</v>
      </c>
      <c r="AT102" s="219" t="s">
        <v>245</v>
      </c>
      <c r="AU102" s="219" t="s">
        <v>82</v>
      </c>
      <c r="AY102" s="20" t="s">
        <v>141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80</v>
      </c>
      <c r="BK102" s="220">
        <f>ROUND(I102*H102,2)</f>
        <v>0</v>
      </c>
      <c r="BL102" s="20" t="s">
        <v>257</v>
      </c>
      <c r="BM102" s="219" t="s">
        <v>1544</v>
      </c>
    </row>
    <row r="103" s="13" customFormat="1">
      <c r="A103" s="13"/>
      <c r="B103" s="226"/>
      <c r="C103" s="227"/>
      <c r="D103" s="228" t="s">
        <v>153</v>
      </c>
      <c r="E103" s="229" t="s">
        <v>19</v>
      </c>
      <c r="F103" s="230" t="s">
        <v>1545</v>
      </c>
      <c r="G103" s="227"/>
      <c r="H103" s="231">
        <v>11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153</v>
      </c>
      <c r="AU103" s="237" t="s">
        <v>82</v>
      </c>
      <c r="AV103" s="13" t="s">
        <v>82</v>
      </c>
      <c r="AW103" s="13" t="s">
        <v>33</v>
      </c>
      <c r="AX103" s="13" t="s">
        <v>80</v>
      </c>
      <c r="AY103" s="237" t="s">
        <v>141</v>
      </c>
    </row>
    <row r="104" s="2" customFormat="1" ht="44.25" customHeight="1">
      <c r="A104" s="41"/>
      <c r="B104" s="42"/>
      <c r="C104" s="270" t="s">
        <v>193</v>
      </c>
      <c r="D104" s="270" t="s">
        <v>245</v>
      </c>
      <c r="E104" s="271" t="s">
        <v>1546</v>
      </c>
      <c r="F104" s="272" t="s">
        <v>1547</v>
      </c>
      <c r="G104" s="273" t="s">
        <v>387</v>
      </c>
      <c r="H104" s="274">
        <v>2</v>
      </c>
      <c r="I104" s="275"/>
      <c r="J104" s="276">
        <f>ROUND(I104*H104,2)</f>
        <v>0</v>
      </c>
      <c r="K104" s="272" t="s">
        <v>19</v>
      </c>
      <c r="L104" s="277"/>
      <c r="M104" s="278" t="s">
        <v>19</v>
      </c>
      <c r="N104" s="279" t="s">
        <v>43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355</v>
      </c>
      <c r="AT104" s="219" t="s">
        <v>245</v>
      </c>
      <c r="AU104" s="219" t="s">
        <v>82</v>
      </c>
      <c r="AY104" s="20" t="s">
        <v>141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80</v>
      </c>
      <c r="BK104" s="220">
        <f>ROUND(I104*H104,2)</f>
        <v>0</v>
      </c>
      <c r="BL104" s="20" t="s">
        <v>257</v>
      </c>
      <c r="BM104" s="219" t="s">
        <v>1548</v>
      </c>
    </row>
    <row r="105" s="13" customFormat="1">
      <c r="A105" s="13"/>
      <c r="B105" s="226"/>
      <c r="C105" s="227"/>
      <c r="D105" s="228" t="s">
        <v>153</v>
      </c>
      <c r="E105" s="229" t="s">
        <v>19</v>
      </c>
      <c r="F105" s="230" t="s">
        <v>1549</v>
      </c>
      <c r="G105" s="227"/>
      <c r="H105" s="231">
        <v>2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153</v>
      </c>
      <c r="AU105" s="237" t="s">
        <v>82</v>
      </c>
      <c r="AV105" s="13" t="s">
        <v>82</v>
      </c>
      <c r="AW105" s="13" t="s">
        <v>33</v>
      </c>
      <c r="AX105" s="13" t="s">
        <v>80</v>
      </c>
      <c r="AY105" s="237" t="s">
        <v>141</v>
      </c>
    </row>
    <row r="106" s="2" customFormat="1" ht="44.25" customHeight="1">
      <c r="A106" s="41"/>
      <c r="B106" s="42"/>
      <c r="C106" s="270" t="s">
        <v>211</v>
      </c>
      <c r="D106" s="270" t="s">
        <v>245</v>
      </c>
      <c r="E106" s="271" t="s">
        <v>1550</v>
      </c>
      <c r="F106" s="272" t="s">
        <v>1551</v>
      </c>
      <c r="G106" s="273" t="s">
        <v>387</v>
      </c>
      <c r="H106" s="274">
        <v>1</v>
      </c>
      <c r="I106" s="275"/>
      <c r="J106" s="276">
        <f>ROUND(I106*H106,2)</f>
        <v>0</v>
      </c>
      <c r="K106" s="272" t="s">
        <v>19</v>
      </c>
      <c r="L106" s="277"/>
      <c r="M106" s="278" t="s">
        <v>19</v>
      </c>
      <c r="N106" s="279" t="s">
        <v>43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355</v>
      </c>
      <c r="AT106" s="219" t="s">
        <v>245</v>
      </c>
      <c r="AU106" s="219" t="s">
        <v>82</v>
      </c>
      <c r="AY106" s="20" t="s">
        <v>141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80</v>
      </c>
      <c r="BK106" s="220">
        <f>ROUND(I106*H106,2)</f>
        <v>0</v>
      </c>
      <c r="BL106" s="20" t="s">
        <v>257</v>
      </c>
      <c r="BM106" s="219" t="s">
        <v>1552</v>
      </c>
    </row>
    <row r="107" s="13" customFormat="1">
      <c r="A107" s="13"/>
      <c r="B107" s="226"/>
      <c r="C107" s="227"/>
      <c r="D107" s="228" t="s">
        <v>153</v>
      </c>
      <c r="E107" s="229" t="s">
        <v>19</v>
      </c>
      <c r="F107" s="230" t="s">
        <v>1553</v>
      </c>
      <c r="G107" s="227"/>
      <c r="H107" s="231">
        <v>1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153</v>
      </c>
      <c r="AU107" s="237" t="s">
        <v>82</v>
      </c>
      <c r="AV107" s="13" t="s">
        <v>82</v>
      </c>
      <c r="AW107" s="13" t="s">
        <v>33</v>
      </c>
      <c r="AX107" s="13" t="s">
        <v>80</v>
      </c>
      <c r="AY107" s="237" t="s">
        <v>141</v>
      </c>
    </row>
    <row r="108" s="2" customFormat="1" ht="44.25" customHeight="1">
      <c r="A108" s="41"/>
      <c r="B108" s="42"/>
      <c r="C108" s="270" t="s">
        <v>218</v>
      </c>
      <c r="D108" s="270" t="s">
        <v>245</v>
      </c>
      <c r="E108" s="271" t="s">
        <v>1554</v>
      </c>
      <c r="F108" s="272" t="s">
        <v>1555</v>
      </c>
      <c r="G108" s="273" t="s">
        <v>387</v>
      </c>
      <c r="H108" s="274">
        <v>6</v>
      </c>
      <c r="I108" s="275"/>
      <c r="J108" s="276">
        <f>ROUND(I108*H108,2)</f>
        <v>0</v>
      </c>
      <c r="K108" s="272" t="s">
        <v>19</v>
      </c>
      <c r="L108" s="277"/>
      <c r="M108" s="278" t="s">
        <v>19</v>
      </c>
      <c r="N108" s="279" t="s">
        <v>43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355</v>
      </c>
      <c r="AT108" s="219" t="s">
        <v>245</v>
      </c>
      <c r="AU108" s="219" t="s">
        <v>82</v>
      </c>
      <c r="AY108" s="20" t="s">
        <v>141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80</v>
      </c>
      <c r="BK108" s="220">
        <f>ROUND(I108*H108,2)</f>
        <v>0</v>
      </c>
      <c r="BL108" s="20" t="s">
        <v>257</v>
      </c>
      <c r="BM108" s="219" t="s">
        <v>1556</v>
      </c>
    </row>
    <row r="109" s="13" customFormat="1">
      <c r="A109" s="13"/>
      <c r="B109" s="226"/>
      <c r="C109" s="227"/>
      <c r="D109" s="228" t="s">
        <v>153</v>
      </c>
      <c r="E109" s="229" t="s">
        <v>19</v>
      </c>
      <c r="F109" s="230" t="s">
        <v>1557</v>
      </c>
      <c r="G109" s="227"/>
      <c r="H109" s="231">
        <v>4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153</v>
      </c>
      <c r="AU109" s="237" t="s">
        <v>82</v>
      </c>
      <c r="AV109" s="13" t="s">
        <v>82</v>
      </c>
      <c r="AW109" s="13" t="s">
        <v>33</v>
      </c>
      <c r="AX109" s="13" t="s">
        <v>72</v>
      </c>
      <c r="AY109" s="237" t="s">
        <v>141</v>
      </c>
    </row>
    <row r="110" s="13" customFormat="1">
      <c r="A110" s="13"/>
      <c r="B110" s="226"/>
      <c r="C110" s="227"/>
      <c r="D110" s="228" t="s">
        <v>153</v>
      </c>
      <c r="E110" s="229" t="s">
        <v>19</v>
      </c>
      <c r="F110" s="230" t="s">
        <v>1549</v>
      </c>
      <c r="G110" s="227"/>
      <c r="H110" s="231">
        <v>2</v>
      </c>
      <c r="I110" s="232"/>
      <c r="J110" s="227"/>
      <c r="K110" s="227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153</v>
      </c>
      <c r="AU110" s="237" t="s">
        <v>82</v>
      </c>
      <c r="AV110" s="13" t="s">
        <v>82</v>
      </c>
      <c r="AW110" s="13" t="s">
        <v>33</v>
      </c>
      <c r="AX110" s="13" t="s">
        <v>72</v>
      </c>
      <c r="AY110" s="237" t="s">
        <v>141</v>
      </c>
    </row>
    <row r="111" s="15" customFormat="1">
      <c r="A111" s="15"/>
      <c r="B111" s="248"/>
      <c r="C111" s="249"/>
      <c r="D111" s="228" t="s">
        <v>153</v>
      </c>
      <c r="E111" s="250" t="s">
        <v>19</v>
      </c>
      <c r="F111" s="251" t="s">
        <v>177</v>
      </c>
      <c r="G111" s="249"/>
      <c r="H111" s="252">
        <v>6</v>
      </c>
      <c r="I111" s="253"/>
      <c r="J111" s="249"/>
      <c r="K111" s="249"/>
      <c r="L111" s="254"/>
      <c r="M111" s="255"/>
      <c r="N111" s="256"/>
      <c r="O111" s="256"/>
      <c r="P111" s="256"/>
      <c r="Q111" s="256"/>
      <c r="R111" s="256"/>
      <c r="S111" s="256"/>
      <c r="T111" s="257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8" t="s">
        <v>153</v>
      </c>
      <c r="AU111" s="258" t="s">
        <v>82</v>
      </c>
      <c r="AV111" s="15" t="s">
        <v>149</v>
      </c>
      <c r="AW111" s="15" t="s">
        <v>33</v>
      </c>
      <c r="AX111" s="15" t="s">
        <v>80</v>
      </c>
      <c r="AY111" s="258" t="s">
        <v>141</v>
      </c>
    </row>
    <row r="112" s="2" customFormat="1" ht="44.25" customHeight="1">
      <c r="A112" s="41"/>
      <c r="B112" s="42"/>
      <c r="C112" s="270" t="s">
        <v>8</v>
      </c>
      <c r="D112" s="270" t="s">
        <v>245</v>
      </c>
      <c r="E112" s="271" t="s">
        <v>1558</v>
      </c>
      <c r="F112" s="272" t="s">
        <v>1559</v>
      </c>
      <c r="G112" s="273" t="s">
        <v>387</v>
      </c>
      <c r="H112" s="274">
        <v>2</v>
      </c>
      <c r="I112" s="275"/>
      <c r="J112" s="276">
        <f>ROUND(I112*H112,2)</f>
        <v>0</v>
      </c>
      <c r="K112" s="272" t="s">
        <v>19</v>
      </c>
      <c r="L112" s="277"/>
      <c r="M112" s="278" t="s">
        <v>19</v>
      </c>
      <c r="N112" s="279" t="s">
        <v>43</v>
      </c>
      <c r="O112" s="87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355</v>
      </c>
      <c r="AT112" s="219" t="s">
        <v>245</v>
      </c>
      <c r="AU112" s="219" t="s">
        <v>82</v>
      </c>
      <c r="AY112" s="20" t="s">
        <v>141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80</v>
      </c>
      <c r="BK112" s="220">
        <f>ROUND(I112*H112,2)</f>
        <v>0</v>
      </c>
      <c r="BL112" s="20" t="s">
        <v>257</v>
      </c>
      <c r="BM112" s="219" t="s">
        <v>1560</v>
      </c>
    </row>
    <row r="113" s="13" customFormat="1">
      <c r="A113" s="13"/>
      <c r="B113" s="226"/>
      <c r="C113" s="227"/>
      <c r="D113" s="228" t="s">
        <v>153</v>
      </c>
      <c r="E113" s="229" t="s">
        <v>19</v>
      </c>
      <c r="F113" s="230" t="s">
        <v>1561</v>
      </c>
      <c r="G113" s="227"/>
      <c r="H113" s="231">
        <v>2</v>
      </c>
      <c r="I113" s="232"/>
      <c r="J113" s="227"/>
      <c r="K113" s="227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153</v>
      </c>
      <c r="AU113" s="237" t="s">
        <v>82</v>
      </c>
      <c r="AV113" s="13" t="s">
        <v>82</v>
      </c>
      <c r="AW113" s="13" t="s">
        <v>33</v>
      </c>
      <c r="AX113" s="13" t="s">
        <v>80</v>
      </c>
      <c r="AY113" s="237" t="s">
        <v>141</v>
      </c>
    </row>
    <row r="114" s="2" customFormat="1" ht="44.25" customHeight="1">
      <c r="A114" s="41"/>
      <c r="B114" s="42"/>
      <c r="C114" s="270" t="s">
        <v>227</v>
      </c>
      <c r="D114" s="270" t="s">
        <v>245</v>
      </c>
      <c r="E114" s="271" t="s">
        <v>1562</v>
      </c>
      <c r="F114" s="272" t="s">
        <v>1563</v>
      </c>
      <c r="G114" s="273" t="s">
        <v>387</v>
      </c>
      <c r="H114" s="274">
        <v>2</v>
      </c>
      <c r="I114" s="275"/>
      <c r="J114" s="276">
        <f>ROUND(I114*H114,2)</f>
        <v>0</v>
      </c>
      <c r="K114" s="272" t="s">
        <v>19</v>
      </c>
      <c r="L114" s="277"/>
      <c r="M114" s="278" t="s">
        <v>19</v>
      </c>
      <c r="N114" s="279" t="s">
        <v>43</v>
      </c>
      <c r="O114" s="87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355</v>
      </c>
      <c r="AT114" s="219" t="s">
        <v>245</v>
      </c>
      <c r="AU114" s="219" t="s">
        <v>82</v>
      </c>
      <c r="AY114" s="20" t="s">
        <v>141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80</v>
      </c>
      <c r="BK114" s="220">
        <f>ROUND(I114*H114,2)</f>
        <v>0</v>
      </c>
      <c r="BL114" s="20" t="s">
        <v>257</v>
      </c>
      <c r="BM114" s="219" t="s">
        <v>1564</v>
      </c>
    </row>
    <row r="115" s="13" customFormat="1">
      <c r="A115" s="13"/>
      <c r="B115" s="226"/>
      <c r="C115" s="227"/>
      <c r="D115" s="228" t="s">
        <v>153</v>
      </c>
      <c r="E115" s="229" t="s">
        <v>19</v>
      </c>
      <c r="F115" s="230" t="s">
        <v>1565</v>
      </c>
      <c r="G115" s="227"/>
      <c r="H115" s="231">
        <v>2</v>
      </c>
      <c r="I115" s="232"/>
      <c r="J115" s="227"/>
      <c r="K115" s="227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153</v>
      </c>
      <c r="AU115" s="237" t="s">
        <v>82</v>
      </c>
      <c r="AV115" s="13" t="s">
        <v>82</v>
      </c>
      <c r="AW115" s="13" t="s">
        <v>33</v>
      </c>
      <c r="AX115" s="13" t="s">
        <v>80</v>
      </c>
      <c r="AY115" s="237" t="s">
        <v>141</v>
      </c>
    </row>
    <row r="116" s="2" customFormat="1" ht="44.25" customHeight="1">
      <c r="A116" s="41"/>
      <c r="B116" s="42"/>
      <c r="C116" s="270" t="s">
        <v>244</v>
      </c>
      <c r="D116" s="270" t="s">
        <v>245</v>
      </c>
      <c r="E116" s="271" t="s">
        <v>1566</v>
      </c>
      <c r="F116" s="272" t="s">
        <v>1567</v>
      </c>
      <c r="G116" s="273" t="s">
        <v>387</v>
      </c>
      <c r="H116" s="274">
        <v>2</v>
      </c>
      <c r="I116" s="275"/>
      <c r="J116" s="276">
        <f>ROUND(I116*H116,2)</f>
        <v>0</v>
      </c>
      <c r="K116" s="272" t="s">
        <v>19</v>
      </c>
      <c r="L116" s="277"/>
      <c r="M116" s="278" t="s">
        <v>19</v>
      </c>
      <c r="N116" s="279" t="s">
        <v>43</v>
      </c>
      <c r="O116" s="87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355</v>
      </c>
      <c r="AT116" s="219" t="s">
        <v>245</v>
      </c>
      <c r="AU116" s="219" t="s">
        <v>82</v>
      </c>
      <c r="AY116" s="20" t="s">
        <v>141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80</v>
      </c>
      <c r="BK116" s="220">
        <f>ROUND(I116*H116,2)</f>
        <v>0</v>
      </c>
      <c r="BL116" s="20" t="s">
        <v>257</v>
      </c>
      <c r="BM116" s="219" t="s">
        <v>1568</v>
      </c>
    </row>
    <row r="117" s="13" customFormat="1">
      <c r="A117" s="13"/>
      <c r="B117" s="226"/>
      <c r="C117" s="227"/>
      <c r="D117" s="228" t="s">
        <v>153</v>
      </c>
      <c r="E117" s="229" t="s">
        <v>19</v>
      </c>
      <c r="F117" s="230" t="s">
        <v>1561</v>
      </c>
      <c r="G117" s="227"/>
      <c r="H117" s="231">
        <v>2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153</v>
      </c>
      <c r="AU117" s="237" t="s">
        <v>82</v>
      </c>
      <c r="AV117" s="13" t="s">
        <v>82</v>
      </c>
      <c r="AW117" s="13" t="s">
        <v>33</v>
      </c>
      <c r="AX117" s="13" t="s">
        <v>80</v>
      </c>
      <c r="AY117" s="237" t="s">
        <v>141</v>
      </c>
    </row>
    <row r="118" s="2" customFormat="1" ht="44.25" customHeight="1">
      <c r="A118" s="41"/>
      <c r="B118" s="42"/>
      <c r="C118" s="270" t="s">
        <v>251</v>
      </c>
      <c r="D118" s="270" t="s">
        <v>245</v>
      </c>
      <c r="E118" s="271" t="s">
        <v>1569</v>
      </c>
      <c r="F118" s="272" t="s">
        <v>1570</v>
      </c>
      <c r="G118" s="273" t="s">
        <v>387</v>
      </c>
      <c r="H118" s="274">
        <v>58</v>
      </c>
      <c r="I118" s="275"/>
      <c r="J118" s="276">
        <f>ROUND(I118*H118,2)</f>
        <v>0</v>
      </c>
      <c r="K118" s="272" t="s">
        <v>19</v>
      </c>
      <c r="L118" s="277"/>
      <c r="M118" s="278" t="s">
        <v>19</v>
      </c>
      <c r="N118" s="279" t="s">
        <v>43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355</v>
      </c>
      <c r="AT118" s="219" t="s">
        <v>245</v>
      </c>
      <c r="AU118" s="219" t="s">
        <v>82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80</v>
      </c>
      <c r="BK118" s="220">
        <f>ROUND(I118*H118,2)</f>
        <v>0</v>
      </c>
      <c r="BL118" s="20" t="s">
        <v>257</v>
      </c>
      <c r="BM118" s="219" t="s">
        <v>1571</v>
      </c>
    </row>
    <row r="119" s="13" customFormat="1">
      <c r="A119" s="13"/>
      <c r="B119" s="226"/>
      <c r="C119" s="227"/>
      <c r="D119" s="228" t="s">
        <v>153</v>
      </c>
      <c r="E119" s="229" t="s">
        <v>19</v>
      </c>
      <c r="F119" s="230" t="s">
        <v>1572</v>
      </c>
      <c r="G119" s="227"/>
      <c r="H119" s="231">
        <v>8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153</v>
      </c>
      <c r="AU119" s="237" t="s">
        <v>82</v>
      </c>
      <c r="AV119" s="13" t="s">
        <v>82</v>
      </c>
      <c r="AW119" s="13" t="s">
        <v>33</v>
      </c>
      <c r="AX119" s="13" t="s">
        <v>72</v>
      </c>
      <c r="AY119" s="237" t="s">
        <v>141</v>
      </c>
    </row>
    <row r="120" s="13" customFormat="1">
      <c r="A120" s="13"/>
      <c r="B120" s="226"/>
      <c r="C120" s="227"/>
      <c r="D120" s="228" t="s">
        <v>153</v>
      </c>
      <c r="E120" s="229" t="s">
        <v>19</v>
      </c>
      <c r="F120" s="230" t="s">
        <v>1573</v>
      </c>
      <c r="G120" s="227"/>
      <c r="H120" s="231">
        <v>50</v>
      </c>
      <c r="I120" s="232"/>
      <c r="J120" s="227"/>
      <c r="K120" s="227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153</v>
      </c>
      <c r="AU120" s="237" t="s">
        <v>82</v>
      </c>
      <c r="AV120" s="13" t="s">
        <v>82</v>
      </c>
      <c r="AW120" s="13" t="s">
        <v>33</v>
      </c>
      <c r="AX120" s="13" t="s">
        <v>72</v>
      </c>
      <c r="AY120" s="237" t="s">
        <v>141</v>
      </c>
    </row>
    <row r="121" s="15" customFormat="1">
      <c r="A121" s="15"/>
      <c r="B121" s="248"/>
      <c r="C121" s="249"/>
      <c r="D121" s="228" t="s">
        <v>153</v>
      </c>
      <c r="E121" s="250" t="s">
        <v>19</v>
      </c>
      <c r="F121" s="251" t="s">
        <v>177</v>
      </c>
      <c r="G121" s="249"/>
      <c r="H121" s="252">
        <v>58</v>
      </c>
      <c r="I121" s="253"/>
      <c r="J121" s="249"/>
      <c r="K121" s="249"/>
      <c r="L121" s="254"/>
      <c r="M121" s="255"/>
      <c r="N121" s="256"/>
      <c r="O121" s="256"/>
      <c r="P121" s="256"/>
      <c r="Q121" s="256"/>
      <c r="R121" s="256"/>
      <c r="S121" s="256"/>
      <c r="T121" s="257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8" t="s">
        <v>153</v>
      </c>
      <c r="AU121" s="258" t="s">
        <v>82</v>
      </c>
      <c r="AV121" s="15" t="s">
        <v>149</v>
      </c>
      <c r="AW121" s="15" t="s">
        <v>33</v>
      </c>
      <c r="AX121" s="15" t="s">
        <v>80</v>
      </c>
      <c r="AY121" s="258" t="s">
        <v>141</v>
      </c>
    </row>
    <row r="122" s="2" customFormat="1" ht="44.25" customHeight="1">
      <c r="A122" s="41"/>
      <c r="B122" s="42"/>
      <c r="C122" s="270" t="s">
        <v>257</v>
      </c>
      <c r="D122" s="270" t="s">
        <v>245</v>
      </c>
      <c r="E122" s="271" t="s">
        <v>1574</v>
      </c>
      <c r="F122" s="272" t="s">
        <v>1575</v>
      </c>
      <c r="G122" s="273" t="s">
        <v>387</v>
      </c>
      <c r="H122" s="274">
        <v>4</v>
      </c>
      <c r="I122" s="275"/>
      <c r="J122" s="276">
        <f>ROUND(I122*H122,2)</f>
        <v>0</v>
      </c>
      <c r="K122" s="272" t="s">
        <v>19</v>
      </c>
      <c r="L122" s="277"/>
      <c r="M122" s="278" t="s">
        <v>19</v>
      </c>
      <c r="N122" s="279" t="s">
        <v>43</v>
      </c>
      <c r="O122" s="87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9" t="s">
        <v>355</v>
      </c>
      <c r="AT122" s="219" t="s">
        <v>245</v>
      </c>
      <c r="AU122" s="219" t="s">
        <v>82</v>
      </c>
      <c r="AY122" s="20" t="s">
        <v>141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20" t="s">
        <v>80</v>
      </c>
      <c r="BK122" s="220">
        <f>ROUND(I122*H122,2)</f>
        <v>0</v>
      </c>
      <c r="BL122" s="20" t="s">
        <v>257</v>
      </c>
      <c r="BM122" s="219" t="s">
        <v>1576</v>
      </c>
    </row>
    <row r="123" s="13" customFormat="1">
      <c r="A123" s="13"/>
      <c r="B123" s="226"/>
      <c r="C123" s="227"/>
      <c r="D123" s="228" t="s">
        <v>153</v>
      </c>
      <c r="E123" s="229" t="s">
        <v>19</v>
      </c>
      <c r="F123" s="230" t="s">
        <v>1577</v>
      </c>
      <c r="G123" s="227"/>
      <c r="H123" s="231">
        <v>4</v>
      </c>
      <c r="I123" s="232"/>
      <c r="J123" s="227"/>
      <c r="K123" s="227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153</v>
      </c>
      <c r="AU123" s="237" t="s">
        <v>82</v>
      </c>
      <c r="AV123" s="13" t="s">
        <v>82</v>
      </c>
      <c r="AW123" s="13" t="s">
        <v>33</v>
      </c>
      <c r="AX123" s="13" t="s">
        <v>80</v>
      </c>
      <c r="AY123" s="237" t="s">
        <v>141</v>
      </c>
    </row>
    <row r="124" s="2" customFormat="1" ht="44.25" customHeight="1">
      <c r="A124" s="41"/>
      <c r="B124" s="42"/>
      <c r="C124" s="270" t="s">
        <v>263</v>
      </c>
      <c r="D124" s="270" t="s">
        <v>245</v>
      </c>
      <c r="E124" s="271" t="s">
        <v>1578</v>
      </c>
      <c r="F124" s="272" t="s">
        <v>1579</v>
      </c>
      <c r="G124" s="273" t="s">
        <v>387</v>
      </c>
      <c r="H124" s="274">
        <v>2</v>
      </c>
      <c r="I124" s="275"/>
      <c r="J124" s="276">
        <f>ROUND(I124*H124,2)</f>
        <v>0</v>
      </c>
      <c r="K124" s="272" t="s">
        <v>19</v>
      </c>
      <c r="L124" s="277"/>
      <c r="M124" s="278" t="s">
        <v>19</v>
      </c>
      <c r="N124" s="279" t="s">
        <v>43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355</v>
      </c>
      <c r="AT124" s="219" t="s">
        <v>245</v>
      </c>
      <c r="AU124" s="219" t="s">
        <v>82</v>
      </c>
      <c r="AY124" s="20" t="s">
        <v>141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80</v>
      </c>
      <c r="BK124" s="220">
        <f>ROUND(I124*H124,2)</f>
        <v>0</v>
      </c>
      <c r="BL124" s="20" t="s">
        <v>257</v>
      </c>
      <c r="BM124" s="219" t="s">
        <v>1580</v>
      </c>
    </row>
    <row r="125" s="13" customFormat="1">
      <c r="A125" s="13"/>
      <c r="B125" s="226"/>
      <c r="C125" s="227"/>
      <c r="D125" s="228" t="s">
        <v>153</v>
      </c>
      <c r="E125" s="229" t="s">
        <v>19</v>
      </c>
      <c r="F125" s="230" t="s">
        <v>1561</v>
      </c>
      <c r="G125" s="227"/>
      <c r="H125" s="231">
        <v>2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153</v>
      </c>
      <c r="AU125" s="237" t="s">
        <v>82</v>
      </c>
      <c r="AV125" s="13" t="s">
        <v>82</v>
      </c>
      <c r="AW125" s="13" t="s">
        <v>33</v>
      </c>
      <c r="AX125" s="13" t="s">
        <v>80</v>
      </c>
      <c r="AY125" s="237" t="s">
        <v>141</v>
      </c>
    </row>
    <row r="126" s="2" customFormat="1" ht="44.25" customHeight="1">
      <c r="A126" s="41"/>
      <c r="B126" s="42"/>
      <c r="C126" s="270" t="s">
        <v>268</v>
      </c>
      <c r="D126" s="270" t="s">
        <v>245</v>
      </c>
      <c r="E126" s="271" t="s">
        <v>1581</v>
      </c>
      <c r="F126" s="272" t="s">
        <v>1582</v>
      </c>
      <c r="G126" s="273" t="s">
        <v>387</v>
      </c>
      <c r="H126" s="274">
        <v>2</v>
      </c>
      <c r="I126" s="275"/>
      <c r="J126" s="276">
        <f>ROUND(I126*H126,2)</f>
        <v>0</v>
      </c>
      <c r="K126" s="272" t="s">
        <v>19</v>
      </c>
      <c r="L126" s="277"/>
      <c r="M126" s="278" t="s">
        <v>19</v>
      </c>
      <c r="N126" s="279" t="s">
        <v>43</v>
      </c>
      <c r="O126" s="87"/>
      <c r="P126" s="217">
        <f>O126*H126</f>
        <v>0</v>
      </c>
      <c r="Q126" s="217">
        <v>0</v>
      </c>
      <c r="R126" s="217">
        <f>Q126*H126</f>
        <v>0</v>
      </c>
      <c r="S126" s="217">
        <v>0</v>
      </c>
      <c r="T126" s="218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355</v>
      </c>
      <c r="AT126" s="219" t="s">
        <v>245</v>
      </c>
      <c r="AU126" s="219" t="s">
        <v>82</v>
      </c>
      <c r="AY126" s="20" t="s">
        <v>141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80</v>
      </c>
      <c r="BK126" s="220">
        <f>ROUND(I126*H126,2)</f>
        <v>0</v>
      </c>
      <c r="BL126" s="20" t="s">
        <v>257</v>
      </c>
      <c r="BM126" s="219" t="s">
        <v>1583</v>
      </c>
    </row>
    <row r="127" s="13" customFormat="1">
      <c r="A127" s="13"/>
      <c r="B127" s="226"/>
      <c r="C127" s="227"/>
      <c r="D127" s="228" t="s">
        <v>153</v>
      </c>
      <c r="E127" s="229" t="s">
        <v>19</v>
      </c>
      <c r="F127" s="230" t="s">
        <v>1561</v>
      </c>
      <c r="G127" s="227"/>
      <c r="H127" s="231">
        <v>2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153</v>
      </c>
      <c r="AU127" s="237" t="s">
        <v>82</v>
      </c>
      <c r="AV127" s="13" t="s">
        <v>82</v>
      </c>
      <c r="AW127" s="13" t="s">
        <v>33</v>
      </c>
      <c r="AX127" s="13" t="s">
        <v>80</v>
      </c>
      <c r="AY127" s="237" t="s">
        <v>141</v>
      </c>
    </row>
    <row r="128" s="2" customFormat="1" ht="49.05" customHeight="1">
      <c r="A128" s="41"/>
      <c r="B128" s="42"/>
      <c r="C128" s="270" t="s">
        <v>277</v>
      </c>
      <c r="D128" s="270" t="s">
        <v>245</v>
      </c>
      <c r="E128" s="271" t="s">
        <v>1584</v>
      </c>
      <c r="F128" s="272" t="s">
        <v>1585</v>
      </c>
      <c r="G128" s="273" t="s">
        <v>387</v>
      </c>
      <c r="H128" s="274">
        <v>4</v>
      </c>
      <c r="I128" s="275"/>
      <c r="J128" s="276">
        <f>ROUND(I128*H128,2)</f>
        <v>0</v>
      </c>
      <c r="K128" s="272" t="s">
        <v>19</v>
      </c>
      <c r="L128" s="277"/>
      <c r="M128" s="278" t="s">
        <v>19</v>
      </c>
      <c r="N128" s="279" t="s">
        <v>43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355</v>
      </c>
      <c r="AT128" s="219" t="s">
        <v>245</v>
      </c>
      <c r="AU128" s="219" t="s">
        <v>82</v>
      </c>
      <c r="AY128" s="20" t="s">
        <v>141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80</v>
      </c>
      <c r="BK128" s="220">
        <f>ROUND(I128*H128,2)</f>
        <v>0</v>
      </c>
      <c r="BL128" s="20" t="s">
        <v>257</v>
      </c>
      <c r="BM128" s="219" t="s">
        <v>1586</v>
      </c>
    </row>
    <row r="129" s="13" customFormat="1">
      <c r="A129" s="13"/>
      <c r="B129" s="226"/>
      <c r="C129" s="227"/>
      <c r="D129" s="228" t="s">
        <v>153</v>
      </c>
      <c r="E129" s="229" t="s">
        <v>19</v>
      </c>
      <c r="F129" s="230" t="s">
        <v>1540</v>
      </c>
      <c r="G129" s="227"/>
      <c r="H129" s="231">
        <v>4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153</v>
      </c>
      <c r="AU129" s="237" t="s">
        <v>82</v>
      </c>
      <c r="AV129" s="13" t="s">
        <v>82</v>
      </c>
      <c r="AW129" s="13" t="s">
        <v>33</v>
      </c>
      <c r="AX129" s="13" t="s">
        <v>80</v>
      </c>
      <c r="AY129" s="237" t="s">
        <v>141</v>
      </c>
    </row>
    <row r="130" s="2" customFormat="1" ht="44.25" customHeight="1">
      <c r="A130" s="41"/>
      <c r="B130" s="42"/>
      <c r="C130" s="270" t="s">
        <v>282</v>
      </c>
      <c r="D130" s="270" t="s">
        <v>245</v>
      </c>
      <c r="E130" s="271" t="s">
        <v>1587</v>
      </c>
      <c r="F130" s="272" t="s">
        <v>1588</v>
      </c>
      <c r="G130" s="273" t="s">
        <v>387</v>
      </c>
      <c r="H130" s="274">
        <v>29</v>
      </c>
      <c r="I130" s="275"/>
      <c r="J130" s="276">
        <f>ROUND(I130*H130,2)</f>
        <v>0</v>
      </c>
      <c r="K130" s="272" t="s">
        <v>19</v>
      </c>
      <c r="L130" s="277"/>
      <c r="M130" s="278" t="s">
        <v>19</v>
      </c>
      <c r="N130" s="279" t="s">
        <v>43</v>
      </c>
      <c r="O130" s="87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9" t="s">
        <v>355</v>
      </c>
      <c r="AT130" s="219" t="s">
        <v>245</v>
      </c>
      <c r="AU130" s="219" t="s">
        <v>82</v>
      </c>
      <c r="AY130" s="20" t="s">
        <v>141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20" t="s">
        <v>80</v>
      </c>
      <c r="BK130" s="220">
        <f>ROUND(I130*H130,2)</f>
        <v>0</v>
      </c>
      <c r="BL130" s="20" t="s">
        <v>257</v>
      </c>
      <c r="BM130" s="219" t="s">
        <v>1589</v>
      </c>
    </row>
    <row r="131" s="13" customFormat="1">
      <c r="A131" s="13"/>
      <c r="B131" s="226"/>
      <c r="C131" s="227"/>
      <c r="D131" s="228" t="s">
        <v>153</v>
      </c>
      <c r="E131" s="229" t="s">
        <v>19</v>
      </c>
      <c r="F131" s="230" t="s">
        <v>1590</v>
      </c>
      <c r="G131" s="227"/>
      <c r="H131" s="231">
        <v>29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153</v>
      </c>
      <c r="AU131" s="237" t="s">
        <v>82</v>
      </c>
      <c r="AV131" s="13" t="s">
        <v>82</v>
      </c>
      <c r="AW131" s="13" t="s">
        <v>33</v>
      </c>
      <c r="AX131" s="13" t="s">
        <v>80</v>
      </c>
      <c r="AY131" s="237" t="s">
        <v>141</v>
      </c>
    </row>
    <row r="132" s="2" customFormat="1" ht="44.25" customHeight="1">
      <c r="A132" s="41"/>
      <c r="B132" s="42"/>
      <c r="C132" s="270" t="s">
        <v>7</v>
      </c>
      <c r="D132" s="270" t="s">
        <v>245</v>
      </c>
      <c r="E132" s="271" t="s">
        <v>1591</v>
      </c>
      <c r="F132" s="272" t="s">
        <v>1592</v>
      </c>
      <c r="G132" s="273" t="s">
        <v>387</v>
      </c>
      <c r="H132" s="274">
        <v>8</v>
      </c>
      <c r="I132" s="275"/>
      <c r="J132" s="276">
        <f>ROUND(I132*H132,2)</f>
        <v>0</v>
      </c>
      <c r="K132" s="272" t="s">
        <v>19</v>
      </c>
      <c r="L132" s="277"/>
      <c r="M132" s="278" t="s">
        <v>19</v>
      </c>
      <c r="N132" s="279" t="s">
        <v>43</v>
      </c>
      <c r="O132" s="87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9" t="s">
        <v>355</v>
      </c>
      <c r="AT132" s="219" t="s">
        <v>245</v>
      </c>
      <c r="AU132" s="219" t="s">
        <v>82</v>
      </c>
      <c r="AY132" s="20" t="s">
        <v>141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20" t="s">
        <v>80</v>
      </c>
      <c r="BK132" s="220">
        <f>ROUND(I132*H132,2)</f>
        <v>0</v>
      </c>
      <c r="BL132" s="20" t="s">
        <v>257</v>
      </c>
      <c r="BM132" s="219" t="s">
        <v>1593</v>
      </c>
    </row>
    <row r="133" s="13" customFormat="1">
      <c r="A133" s="13"/>
      <c r="B133" s="226"/>
      <c r="C133" s="227"/>
      <c r="D133" s="228" t="s">
        <v>153</v>
      </c>
      <c r="E133" s="229" t="s">
        <v>19</v>
      </c>
      <c r="F133" s="230" t="s">
        <v>1572</v>
      </c>
      <c r="G133" s="227"/>
      <c r="H133" s="231">
        <v>8</v>
      </c>
      <c r="I133" s="232"/>
      <c r="J133" s="227"/>
      <c r="K133" s="227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153</v>
      </c>
      <c r="AU133" s="237" t="s">
        <v>82</v>
      </c>
      <c r="AV133" s="13" t="s">
        <v>82</v>
      </c>
      <c r="AW133" s="13" t="s">
        <v>33</v>
      </c>
      <c r="AX133" s="13" t="s">
        <v>80</v>
      </c>
      <c r="AY133" s="237" t="s">
        <v>141</v>
      </c>
    </row>
    <row r="134" s="2" customFormat="1" ht="44.25" customHeight="1">
      <c r="A134" s="41"/>
      <c r="B134" s="42"/>
      <c r="C134" s="270" t="s">
        <v>291</v>
      </c>
      <c r="D134" s="270" t="s">
        <v>245</v>
      </c>
      <c r="E134" s="271" t="s">
        <v>1594</v>
      </c>
      <c r="F134" s="272" t="s">
        <v>1595</v>
      </c>
      <c r="G134" s="273" t="s">
        <v>387</v>
      </c>
      <c r="H134" s="274">
        <v>4</v>
      </c>
      <c r="I134" s="275"/>
      <c r="J134" s="276">
        <f>ROUND(I134*H134,2)</f>
        <v>0</v>
      </c>
      <c r="K134" s="272" t="s">
        <v>19</v>
      </c>
      <c r="L134" s="277"/>
      <c r="M134" s="278" t="s">
        <v>19</v>
      </c>
      <c r="N134" s="279" t="s">
        <v>43</v>
      </c>
      <c r="O134" s="87"/>
      <c r="P134" s="217">
        <f>O134*H134</f>
        <v>0</v>
      </c>
      <c r="Q134" s="217">
        <v>0</v>
      </c>
      <c r="R134" s="217">
        <f>Q134*H134</f>
        <v>0</v>
      </c>
      <c r="S134" s="217">
        <v>0</v>
      </c>
      <c r="T134" s="218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19" t="s">
        <v>355</v>
      </c>
      <c r="AT134" s="219" t="s">
        <v>245</v>
      </c>
      <c r="AU134" s="219" t="s">
        <v>82</v>
      </c>
      <c r="AY134" s="20" t="s">
        <v>141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20" t="s">
        <v>80</v>
      </c>
      <c r="BK134" s="220">
        <f>ROUND(I134*H134,2)</f>
        <v>0</v>
      </c>
      <c r="BL134" s="20" t="s">
        <v>257</v>
      </c>
      <c r="BM134" s="219" t="s">
        <v>1596</v>
      </c>
    </row>
    <row r="135" s="13" customFormat="1">
      <c r="A135" s="13"/>
      <c r="B135" s="226"/>
      <c r="C135" s="227"/>
      <c r="D135" s="228" t="s">
        <v>153</v>
      </c>
      <c r="E135" s="229" t="s">
        <v>19</v>
      </c>
      <c r="F135" s="230" t="s">
        <v>1540</v>
      </c>
      <c r="G135" s="227"/>
      <c r="H135" s="231">
        <v>4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153</v>
      </c>
      <c r="AU135" s="237" t="s">
        <v>82</v>
      </c>
      <c r="AV135" s="13" t="s">
        <v>82</v>
      </c>
      <c r="AW135" s="13" t="s">
        <v>33</v>
      </c>
      <c r="AX135" s="13" t="s">
        <v>80</v>
      </c>
      <c r="AY135" s="237" t="s">
        <v>141</v>
      </c>
    </row>
    <row r="136" s="2" customFormat="1" ht="49.05" customHeight="1">
      <c r="A136" s="41"/>
      <c r="B136" s="42"/>
      <c r="C136" s="270" t="s">
        <v>301</v>
      </c>
      <c r="D136" s="270" t="s">
        <v>245</v>
      </c>
      <c r="E136" s="271" t="s">
        <v>1597</v>
      </c>
      <c r="F136" s="272" t="s">
        <v>1598</v>
      </c>
      <c r="G136" s="273" t="s">
        <v>387</v>
      </c>
      <c r="H136" s="274">
        <v>8</v>
      </c>
      <c r="I136" s="275"/>
      <c r="J136" s="276">
        <f>ROUND(I136*H136,2)</f>
        <v>0</v>
      </c>
      <c r="K136" s="272" t="s">
        <v>19</v>
      </c>
      <c r="L136" s="277"/>
      <c r="M136" s="278" t="s">
        <v>19</v>
      </c>
      <c r="N136" s="279" t="s">
        <v>43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355</v>
      </c>
      <c r="AT136" s="219" t="s">
        <v>245</v>
      </c>
      <c r="AU136" s="219" t="s">
        <v>82</v>
      </c>
      <c r="AY136" s="20" t="s">
        <v>141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80</v>
      </c>
      <c r="BK136" s="220">
        <f>ROUND(I136*H136,2)</f>
        <v>0</v>
      </c>
      <c r="BL136" s="20" t="s">
        <v>257</v>
      </c>
      <c r="BM136" s="219" t="s">
        <v>1599</v>
      </c>
    </row>
    <row r="137" s="13" customFormat="1">
      <c r="A137" s="13"/>
      <c r="B137" s="226"/>
      <c r="C137" s="227"/>
      <c r="D137" s="228" t="s">
        <v>153</v>
      </c>
      <c r="E137" s="229" t="s">
        <v>19</v>
      </c>
      <c r="F137" s="230" t="s">
        <v>1572</v>
      </c>
      <c r="G137" s="227"/>
      <c r="H137" s="231">
        <v>8</v>
      </c>
      <c r="I137" s="232"/>
      <c r="J137" s="227"/>
      <c r="K137" s="227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153</v>
      </c>
      <c r="AU137" s="237" t="s">
        <v>82</v>
      </c>
      <c r="AV137" s="13" t="s">
        <v>82</v>
      </c>
      <c r="AW137" s="13" t="s">
        <v>33</v>
      </c>
      <c r="AX137" s="13" t="s">
        <v>80</v>
      </c>
      <c r="AY137" s="237" t="s">
        <v>141</v>
      </c>
    </row>
    <row r="138" s="2" customFormat="1" ht="24.15" customHeight="1">
      <c r="A138" s="41"/>
      <c r="B138" s="42"/>
      <c r="C138" s="208" t="s">
        <v>306</v>
      </c>
      <c r="D138" s="208" t="s">
        <v>144</v>
      </c>
      <c r="E138" s="209" t="s">
        <v>1600</v>
      </c>
      <c r="F138" s="210" t="s">
        <v>1601</v>
      </c>
      <c r="G138" s="211" t="s">
        <v>353</v>
      </c>
      <c r="H138" s="212">
        <v>1</v>
      </c>
      <c r="I138" s="213"/>
      <c r="J138" s="214">
        <f>ROUND(I138*H138,2)</f>
        <v>0</v>
      </c>
      <c r="K138" s="210" t="s">
        <v>19</v>
      </c>
      <c r="L138" s="47"/>
      <c r="M138" s="215" t="s">
        <v>19</v>
      </c>
      <c r="N138" s="216" t="s">
        <v>43</v>
      </c>
      <c r="O138" s="87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149</v>
      </c>
      <c r="AT138" s="219" t="s">
        <v>144</v>
      </c>
      <c r="AU138" s="219" t="s">
        <v>82</v>
      </c>
      <c r="AY138" s="20" t="s">
        <v>141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80</v>
      </c>
      <c r="BK138" s="220">
        <f>ROUND(I138*H138,2)</f>
        <v>0</v>
      </c>
      <c r="BL138" s="20" t="s">
        <v>149</v>
      </c>
      <c r="BM138" s="219" t="s">
        <v>1602</v>
      </c>
    </row>
    <row r="139" s="2" customFormat="1" ht="16.5" customHeight="1">
      <c r="A139" s="41"/>
      <c r="B139" s="42"/>
      <c r="C139" s="208" t="s">
        <v>312</v>
      </c>
      <c r="D139" s="208" t="s">
        <v>144</v>
      </c>
      <c r="E139" s="209" t="s">
        <v>1603</v>
      </c>
      <c r="F139" s="210" t="s">
        <v>1604</v>
      </c>
      <c r="G139" s="211" t="s">
        <v>353</v>
      </c>
      <c r="H139" s="212">
        <v>1</v>
      </c>
      <c r="I139" s="213"/>
      <c r="J139" s="214">
        <f>ROUND(I139*H139,2)</f>
        <v>0</v>
      </c>
      <c r="K139" s="210" t="s">
        <v>19</v>
      </c>
      <c r="L139" s="47"/>
      <c r="M139" s="215" t="s">
        <v>19</v>
      </c>
      <c r="N139" s="216" t="s">
        <v>43</v>
      </c>
      <c r="O139" s="87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149</v>
      </c>
      <c r="AT139" s="219" t="s">
        <v>144</v>
      </c>
      <c r="AU139" s="219" t="s">
        <v>82</v>
      </c>
      <c r="AY139" s="20" t="s">
        <v>141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80</v>
      </c>
      <c r="BK139" s="220">
        <f>ROUND(I139*H139,2)</f>
        <v>0</v>
      </c>
      <c r="BL139" s="20" t="s">
        <v>149</v>
      </c>
      <c r="BM139" s="219" t="s">
        <v>1605</v>
      </c>
    </row>
    <row r="140" s="2" customFormat="1" ht="24.15" customHeight="1">
      <c r="A140" s="41"/>
      <c r="B140" s="42"/>
      <c r="C140" s="208" t="s">
        <v>317</v>
      </c>
      <c r="D140" s="208" t="s">
        <v>144</v>
      </c>
      <c r="E140" s="209" t="s">
        <v>1606</v>
      </c>
      <c r="F140" s="210" t="s">
        <v>1607</v>
      </c>
      <c r="G140" s="211" t="s">
        <v>353</v>
      </c>
      <c r="H140" s="212">
        <v>1</v>
      </c>
      <c r="I140" s="213"/>
      <c r="J140" s="214">
        <f>ROUND(I140*H140,2)</f>
        <v>0</v>
      </c>
      <c r="K140" s="210" t="s">
        <v>19</v>
      </c>
      <c r="L140" s="47"/>
      <c r="M140" s="284" t="s">
        <v>19</v>
      </c>
      <c r="N140" s="285" t="s">
        <v>43</v>
      </c>
      <c r="O140" s="282"/>
      <c r="P140" s="286">
        <f>O140*H140</f>
        <v>0</v>
      </c>
      <c r="Q140" s="286">
        <v>0</v>
      </c>
      <c r="R140" s="286">
        <f>Q140*H140</f>
        <v>0</v>
      </c>
      <c r="S140" s="286">
        <v>0</v>
      </c>
      <c r="T140" s="287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19" t="s">
        <v>149</v>
      </c>
      <c r="AT140" s="219" t="s">
        <v>144</v>
      </c>
      <c r="AU140" s="219" t="s">
        <v>82</v>
      </c>
      <c r="AY140" s="20" t="s">
        <v>141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20" t="s">
        <v>80</v>
      </c>
      <c r="BK140" s="220">
        <f>ROUND(I140*H140,2)</f>
        <v>0</v>
      </c>
      <c r="BL140" s="20" t="s">
        <v>149</v>
      </c>
      <c r="BM140" s="219" t="s">
        <v>1608</v>
      </c>
    </row>
    <row r="141" s="2" customFormat="1" ht="6.96" customHeight="1">
      <c r="A141" s="41"/>
      <c r="B141" s="62"/>
      <c r="C141" s="63"/>
      <c r="D141" s="63"/>
      <c r="E141" s="63"/>
      <c r="F141" s="63"/>
      <c r="G141" s="63"/>
      <c r="H141" s="63"/>
      <c r="I141" s="63"/>
      <c r="J141" s="63"/>
      <c r="K141" s="63"/>
      <c r="L141" s="47"/>
      <c r="M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</row>
  </sheetData>
  <sheetProtection sheet="1" autoFilter="0" formatColumns="0" formatRows="0" objects="1" scenarios="1" spinCount="100000" saltValue="SQtQNDg+ZBWGsFALIEs5vqbv6307pt7sQTgmUpctg0APrtQ9/A1oYuzBv0y0NkRzhypbjVEz98Mt7e5+uuH1UQ==" hashValue="hHkUN0T7azKrt+E2ydu6gWSp/Cp3sx7DCnqZaqXkYlK43WDn2LeHiSPBcqBW3NFPRDa8PgNNvIFnz/LH8x3omA==" algorithmName="SHA-512" password="CC35"/>
  <autoFilter ref="C80:K14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5" r:id="rId1" display="https://podminky.urs.cz/item/CS_URS_2024_01/741371823"/>
    <hyperlink ref="F87" r:id="rId2" display="https://podminky.urs.cz/item/CS_URS_2024_01/74137206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82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Snížení energetické náročnosti DM a ŠJ ul. Denisova 212, Jičín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105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1609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27. 3. 2024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19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27</v>
      </c>
      <c r="F15" s="41"/>
      <c r="G15" s="41"/>
      <c r="H15" s="41"/>
      <c r="I15" s="136" t="s">
        <v>28</v>
      </c>
      <c r="J15" s="140" t="s">
        <v>19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29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28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31</v>
      </c>
      <c r="E20" s="41"/>
      <c r="F20" s="41"/>
      <c r="G20" s="41"/>
      <c r="H20" s="41"/>
      <c r="I20" s="136" t="s">
        <v>26</v>
      </c>
      <c r="J20" s="140" t="s">
        <v>19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32</v>
      </c>
      <c r="F21" s="41"/>
      <c r="G21" s="41"/>
      <c r="H21" s="41"/>
      <c r="I21" s="136" t="s">
        <v>28</v>
      </c>
      <c r="J21" s="140" t="s">
        <v>19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34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28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36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38</v>
      </c>
      <c r="E30" s="41"/>
      <c r="F30" s="41"/>
      <c r="G30" s="41"/>
      <c r="H30" s="41"/>
      <c r="I30" s="41"/>
      <c r="J30" s="148">
        <f>ROUND(J87,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40</v>
      </c>
      <c r="G32" s="41"/>
      <c r="H32" s="41"/>
      <c r="I32" s="149" t="s">
        <v>39</v>
      </c>
      <c r="J32" s="149" t="s">
        <v>41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42</v>
      </c>
      <c r="E33" s="136" t="s">
        <v>43</v>
      </c>
      <c r="F33" s="151">
        <f>ROUND((SUM(BE87:BE126)),  2)</f>
        <v>0</v>
      </c>
      <c r="G33" s="41"/>
      <c r="H33" s="41"/>
      <c r="I33" s="152">
        <v>0.20999999999999999</v>
      </c>
      <c r="J33" s="151">
        <f>ROUND(((SUM(BE87:BE126))*I33),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44</v>
      </c>
      <c r="F34" s="151">
        <f>ROUND((SUM(BF87:BF126)),  2)</f>
        <v>0</v>
      </c>
      <c r="G34" s="41"/>
      <c r="H34" s="41"/>
      <c r="I34" s="152">
        <v>0.12</v>
      </c>
      <c r="J34" s="151">
        <f>ROUND(((SUM(BF87:BF126))*I34),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45</v>
      </c>
      <c r="F35" s="151">
        <f>ROUND((SUM(BG87:BG126)),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46</v>
      </c>
      <c r="F36" s="151">
        <f>ROUND((SUM(BH87:BH126)),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47</v>
      </c>
      <c r="F37" s="151">
        <f>ROUND((SUM(BI87:BI126)),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107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Snížení energetické náročnosti DM a ŠJ ul. Denisova 212, Jičín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105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04 - Vedlejší a ostatní rozpočtové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p.č.st.663,k.ú. Jičín</v>
      </c>
      <c r="G52" s="43"/>
      <c r="H52" s="43"/>
      <c r="I52" s="35" t="s">
        <v>23</v>
      </c>
      <c r="J52" s="75" t="str">
        <f>IF(J12="","",J12)</f>
        <v>27. 3. 2024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Královehradecký kraj,Pivovarské náměstí 1245/2,HK</v>
      </c>
      <c r="G54" s="43"/>
      <c r="H54" s="43"/>
      <c r="I54" s="35" t="s">
        <v>31</v>
      </c>
      <c r="J54" s="39" t="str">
        <f>E21</f>
        <v xml:space="preserve">Projecticon s.r.o.,A.Kopeckého 151,Nový Hrádek 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108</v>
      </c>
      <c r="D57" s="166"/>
      <c r="E57" s="166"/>
      <c r="F57" s="166"/>
      <c r="G57" s="166"/>
      <c r="H57" s="166"/>
      <c r="I57" s="166"/>
      <c r="J57" s="167" t="s">
        <v>109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70</v>
      </c>
      <c r="D59" s="43"/>
      <c r="E59" s="43"/>
      <c r="F59" s="43"/>
      <c r="G59" s="43"/>
      <c r="H59" s="43"/>
      <c r="I59" s="43"/>
      <c r="J59" s="105">
        <f>J87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110</v>
      </c>
    </row>
    <row r="60" s="9" customFormat="1" ht="24.96" customHeight="1">
      <c r="A60" s="9"/>
      <c r="B60" s="169"/>
      <c r="C60" s="170"/>
      <c r="D60" s="171" t="s">
        <v>1610</v>
      </c>
      <c r="E60" s="172"/>
      <c r="F60" s="172"/>
      <c r="G60" s="172"/>
      <c r="H60" s="172"/>
      <c r="I60" s="172"/>
      <c r="J60" s="173">
        <f>J88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1611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1612</v>
      </c>
      <c r="E62" s="178"/>
      <c r="F62" s="178"/>
      <c r="G62" s="178"/>
      <c r="H62" s="178"/>
      <c r="I62" s="178"/>
      <c r="J62" s="179">
        <f>J95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1613</v>
      </c>
      <c r="E63" s="178"/>
      <c r="F63" s="178"/>
      <c r="G63" s="178"/>
      <c r="H63" s="178"/>
      <c r="I63" s="178"/>
      <c r="J63" s="179">
        <f>J97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1614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1615</v>
      </c>
      <c r="E65" s="178"/>
      <c r="F65" s="178"/>
      <c r="G65" s="178"/>
      <c r="H65" s="178"/>
      <c r="I65" s="178"/>
      <c r="J65" s="179">
        <f>J117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1616</v>
      </c>
      <c r="E66" s="178"/>
      <c r="F66" s="178"/>
      <c r="G66" s="178"/>
      <c r="H66" s="178"/>
      <c r="I66" s="178"/>
      <c r="J66" s="179">
        <f>J120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1617</v>
      </c>
      <c r="E67" s="178"/>
      <c r="F67" s="178"/>
      <c r="G67" s="178"/>
      <c r="H67" s="178"/>
      <c r="I67" s="178"/>
      <c r="J67" s="179">
        <f>J123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64" t="str">
        <f>E7</f>
        <v>Snížení energetické náročnosti DM a ŠJ ul. Denisova 212, Jičín</v>
      </c>
      <c r="F77" s="35"/>
      <c r="G77" s="35"/>
      <c r="H77" s="35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105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E9</f>
        <v>04 - Vedlejší a ostatní rozpočtové náklady</v>
      </c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F12</f>
        <v>p.č.st.663,k.ú. Jičín</v>
      </c>
      <c r="G81" s="43"/>
      <c r="H81" s="43"/>
      <c r="I81" s="35" t="s">
        <v>23</v>
      </c>
      <c r="J81" s="75" t="str">
        <f>IF(J12="","",J12)</f>
        <v>27. 3. 2024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40.05" customHeight="1">
      <c r="A83" s="41"/>
      <c r="B83" s="42"/>
      <c r="C83" s="35" t="s">
        <v>25</v>
      </c>
      <c r="D83" s="43"/>
      <c r="E83" s="43"/>
      <c r="F83" s="30" t="str">
        <f>E15</f>
        <v>Královehradecký kraj,Pivovarské náměstí 1245/2,HK</v>
      </c>
      <c r="G83" s="43"/>
      <c r="H83" s="43"/>
      <c r="I83" s="35" t="s">
        <v>31</v>
      </c>
      <c r="J83" s="39" t="str">
        <f>E21</f>
        <v xml:space="preserve">Projecticon s.r.o.,A.Kopeckého 151,Nový Hrádek 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IF(E18="","",E18)</f>
        <v>Vyplň údaj</v>
      </c>
      <c r="G84" s="43"/>
      <c r="H84" s="43"/>
      <c r="I84" s="35" t="s">
        <v>34</v>
      </c>
      <c r="J84" s="39" t="str">
        <f>E24</f>
        <v xml:space="preserve"> 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1"/>
      <c r="B86" s="182"/>
      <c r="C86" s="183" t="s">
        <v>127</v>
      </c>
      <c r="D86" s="184" t="s">
        <v>57</v>
      </c>
      <c r="E86" s="184" t="s">
        <v>53</v>
      </c>
      <c r="F86" s="184" t="s">
        <v>54</v>
      </c>
      <c r="G86" s="184" t="s">
        <v>128</v>
      </c>
      <c r="H86" s="184" t="s">
        <v>129</v>
      </c>
      <c r="I86" s="184" t="s">
        <v>130</v>
      </c>
      <c r="J86" s="184" t="s">
        <v>109</v>
      </c>
      <c r="K86" s="185" t="s">
        <v>131</v>
      </c>
      <c r="L86" s="186"/>
      <c r="M86" s="95" t="s">
        <v>19</v>
      </c>
      <c r="N86" s="96" t="s">
        <v>42</v>
      </c>
      <c r="O86" s="96" t="s">
        <v>132</v>
      </c>
      <c r="P86" s="96" t="s">
        <v>133</v>
      </c>
      <c r="Q86" s="96" t="s">
        <v>134</v>
      </c>
      <c r="R86" s="96" t="s">
        <v>135</v>
      </c>
      <c r="S86" s="96" t="s">
        <v>136</v>
      </c>
      <c r="T86" s="97" t="s">
        <v>137</v>
      </c>
      <c r="U86" s="181"/>
      <c r="V86" s="181"/>
      <c r="W86" s="181"/>
      <c r="X86" s="181"/>
      <c r="Y86" s="181"/>
      <c r="Z86" s="181"/>
      <c r="AA86" s="181"/>
      <c r="AB86" s="181"/>
      <c r="AC86" s="181"/>
      <c r="AD86" s="181"/>
      <c r="AE86" s="181"/>
    </row>
    <row r="87" s="2" customFormat="1" ht="22.8" customHeight="1">
      <c r="A87" s="41"/>
      <c r="B87" s="42"/>
      <c r="C87" s="102" t="s">
        <v>138</v>
      </c>
      <c r="D87" s="43"/>
      <c r="E87" s="43"/>
      <c r="F87" s="43"/>
      <c r="G87" s="43"/>
      <c r="H87" s="43"/>
      <c r="I87" s="43"/>
      <c r="J87" s="187">
        <f>BK87</f>
        <v>0</v>
      </c>
      <c r="K87" s="43"/>
      <c r="L87" s="47"/>
      <c r="M87" s="98"/>
      <c r="N87" s="188"/>
      <c r="O87" s="99"/>
      <c r="P87" s="189">
        <f>P88</f>
        <v>0</v>
      </c>
      <c r="Q87" s="99"/>
      <c r="R87" s="189">
        <f>R88</f>
        <v>0</v>
      </c>
      <c r="S87" s="99"/>
      <c r="T87" s="190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110</v>
      </c>
      <c r="BK87" s="191">
        <f>BK88</f>
        <v>0</v>
      </c>
    </row>
    <row r="88" s="12" customFormat="1" ht="25.92" customHeight="1">
      <c r="A88" s="12"/>
      <c r="B88" s="192"/>
      <c r="C88" s="193"/>
      <c r="D88" s="194" t="s">
        <v>71</v>
      </c>
      <c r="E88" s="195" t="s">
        <v>1618</v>
      </c>
      <c r="F88" s="195" t="s">
        <v>1619</v>
      </c>
      <c r="G88" s="193"/>
      <c r="H88" s="193"/>
      <c r="I88" s="196"/>
      <c r="J88" s="197">
        <f>BK88</f>
        <v>0</v>
      </c>
      <c r="K88" s="193"/>
      <c r="L88" s="198"/>
      <c r="M88" s="199"/>
      <c r="N88" s="200"/>
      <c r="O88" s="200"/>
      <c r="P88" s="201">
        <f>P89+SUM(P90:P95)+P97+P112+P117+P120+P123</f>
        <v>0</v>
      </c>
      <c r="Q88" s="200"/>
      <c r="R88" s="201">
        <f>R89+SUM(R90:R95)+R97+R112+R117+R120+R123</f>
        <v>0</v>
      </c>
      <c r="S88" s="200"/>
      <c r="T88" s="202">
        <f>T89+SUM(T90:T95)+T97+T112+T117+T120+T123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3" t="s">
        <v>170</v>
      </c>
      <c r="AT88" s="204" t="s">
        <v>71</v>
      </c>
      <c r="AU88" s="204" t="s">
        <v>72</v>
      </c>
      <c r="AY88" s="203" t="s">
        <v>141</v>
      </c>
      <c r="BK88" s="205">
        <f>BK89+SUM(BK90:BK95)+BK97+BK112+BK117+BK120+BK123</f>
        <v>0</v>
      </c>
    </row>
    <row r="89" s="2" customFormat="1" ht="16.5" customHeight="1">
      <c r="A89" s="41"/>
      <c r="B89" s="42"/>
      <c r="C89" s="208" t="s">
        <v>80</v>
      </c>
      <c r="D89" s="208" t="s">
        <v>144</v>
      </c>
      <c r="E89" s="209" t="s">
        <v>1620</v>
      </c>
      <c r="F89" s="210" t="s">
        <v>1621</v>
      </c>
      <c r="G89" s="211" t="s">
        <v>1622</v>
      </c>
      <c r="H89" s="212">
        <v>1</v>
      </c>
      <c r="I89" s="213"/>
      <c r="J89" s="214">
        <f>ROUND(I89*H89,2)</f>
        <v>0</v>
      </c>
      <c r="K89" s="210" t="s">
        <v>148</v>
      </c>
      <c r="L89" s="47"/>
      <c r="M89" s="215" t="s">
        <v>19</v>
      </c>
      <c r="N89" s="216" t="s">
        <v>43</v>
      </c>
      <c r="O89" s="87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1623</v>
      </c>
      <c r="AT89" s="219" t="s">
        <v>144</v>
      </c>
      <c r="AU89" s="219" t="s">
        <v>80</v>
      </c>
      <c r="AY89" s="20" t="s">
        <v>141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80</v>
      </c>
      <c r="BK89" s="220">
        <f>ROUND(I89*H89,2)</f>
        <v>0</v>
      </c>
      <c r="BL89" s="20" t="s">
        <v>1623</v>
      </c>
      <c r="BM89" s="219" t="s">
        <v>1624</v>
      </c>
    </row>
    <row r="90" s="2" customFormat="1">
      <c r="A90" s="41"/>
      <c r="B90" s="42"/>
      <c r="C90" s="43"/>
      <c r="D90" s="221" t="s">
        <v>151</v>
      </c>
      <c r="E90" s="43"/>
      <c r="F90" s="222" t="s">
        <v>1625</v>
      </c>
      <c r="G90" s="43"/>
      <c r="H90" s="43"/>
      <c r="I90" s="223"/>
      <c r="J90" s="43"/>
      <c r="K90" s="43"/>
      <c r="L90" s="47"/>
      <c r="M90" s="224"/>
      <c r="N90" s="225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151</v>
      </c>
      <c r="AU90" s="20" t="s">
        <v>80</v>
      </c>
    </row>
    <row r="91" s="2" customFormat="1" ht="16.5" customHeight="1">
      <c r="A91" s="41"/>
      <c r="B91" s="42"/>
      <c r="C91" s="208" t="s">
        <v>82</v>
      </c>
      <c r="D91" s="208" t="s">
        <v>144</v>
      </c>
      <c r="E91" s="209" t="s">
        <v>1626</v>
      </c>
      <c r="F91" s="210" t="s">
        <v>1627</v>
      </c>
      <c r="G91" s="211" t="s">
        <v>1622</v>
      </c>
      <c r="H91" s="212">
        <v>1</v>
      </c>
      <c r="I91" s="213"/>
      <c r="J91" s="214">
        <f>ROUND(I91*H91,2)</f>
        <v>0</v>
      </c>
      <c r="K91" s="210" t="s">
        <v>148</v>
      </c>
      <c r="L91" s="47"/>
      <c r="M91" s="215" t="s">
        <v>19</v>
      </c>
      <c r="N91" s="216" t="s">
        <v>43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1623</v>
      </c>
      <c r="AT91" s="219" t="s">
        <v>144</v>
      </c>
      <c r="AU91" s="219" t="s">
        <v>80</v>
      </c>
      <c r="AY91" s="20" t="s">
        <v>141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80</v>
      </c>
      <c r="BK91" s="220">
        <f>ROUND(I91*H91,2)</f>
        <v>0</v>
      </c>
      <c r="BL91" s="20" t="s">
        <v>1623</v>
      </c>
      <c r="BM91" s="219" t="s">
        <v>1628</v>
      </c>
    </row>
    <row r="92" s="2" customFormat="1">
      <c r="A92" s="41"/>
      <c r="B92" s="42"/>
      <c r="C92" s="43"/>
      <c r="D92" s="221" t="s">
        <v>151</v>
      </c>
      <c r="E92" s="43"/>
      <c r="F92" s="222" t="s">
        <v>1629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151</v>
      </c>
      <c r="AU92" s="20" t="s">
        <v>80</v>
      </c>
    </row>
    <row r="93" s="13" customFormat="1">
      <c r="A93" s="13"/>
      <c r="B93" s="226"/>
      <c r="C93" s="227"/>
      <c r="D93" s="228" t="s">
        <v>153</v>
      </c>
      <c r="E93" s="229" t="s">
        <v>19</v>
      </c>
      <c r="F93" s="230" t="s">
        <v>1630</v>
      </c>
      <c r="G93" s="227"/>
      <c r="H93" s="231">
        <v>1</v>
      </c>
      <c r="I93" s="232"/>
      <c r="J93" s="227"/>
      <c r="K93" s="227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153</v>
      </c>
      <c r="AU93" s="237" t="s">
        <v>80</v>
      </c>
      <c r="AV93" s="13" t="s">
        <v>82</v>
      </c>
      <c r="AW93" s="13" t="s">
        <v>33</v>
      </c>
      <c r="AX93" s="13" t="s">
        <v>80</v>
      </c>
      <c r="AY93" s="237" t="s">
        <v>141</v>
      </c>
    </row>
    <row r="94" s="12" customFormat="1" ht="22.8" customHeight="1">
      <c r="A94" s="12"/>
      <c r="B94" s="192"/>
      <c r="C94" s="193"/>
      <c r="D94" s="194" t="s">
        <v>71</v>
      </c>
      <c r="E94" s="206" t="s">
        <v>1631</v>
      </c>
      <c r="F94" s="206" t="s">
        <v>1632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v>0</v>
      </c>
      <c r="Q94" s="200"/>
      <c r="R94" s="201">
        <v>0</v>
      </c>
      <c r="S94" s="200"/>
      <c r="T94" s="202"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170</v>
      </c>
      <c r="AT94" s="204" t="s">
        <v>71</v>
      </c>
      <c r="AU94" s="204" t="s">
        <v>80</v>
      </c>
      <c r="AY94" s="203" t="s">
        <v>141</v>
      </c>
      <c r="BK94" s="205">
        <v>0</v>
      </c>
    </row>
    <row r="95" s="12" customFormat="1" ht="22.8" customHeight="1">
      <c r="A95" s="12"/>
      <c r="B95" s="192"/>
      <c r="C95" s="193"/>
      <c r="D95" s="194" t="s">
        <v>71</v>
      </c>
      <c r="E95" s="206" t="s">
        <v>1633</v>
      </c>
      <c r="F95" s="206" t="s">
        <v>1634</v>
      </c>
      <c r="G95" s="193"/>
      <c r="H95" s="193"/>
      <c r="I95" s="196"/>
      <c r="J95" s="207">
        <f>BK95</f>
        <v>0</v>
      </c>
      <c r="K95" s="193"/>
      <c r="L95" s="198"/>
      <c r="M95" s="199"/>
      <c r="N95" s="200"/>
      <c r="O95" s="200"/>
      <c r="P95" s="201">
        <f>P96</f>
        <v>0</v>
      </c>
      <c r="Q95" s="200"/>
      <c r="R95" s="201">
        <f>R96</f>
        <v>0</v>
      </c>
      <c r="S95" s="200"/>
      <c r="T95" s="202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3" t="s">
        <v>170</v>
      </c>
      <c r="AT95" s="204" t="s">
        <v>71</v>
      </c>
      <c r="AU95" s="204" t="s">
        <v>80</v>
      </c>
      <c r="AY95" s="203" t="s">
        <v>141</v>
      </c>
      <c r="BK95" s="205">
        <f>BK96</f>
        <v>0</v>
      </c>
    </row>
    <row r="96" s="2" customFormat="1" ht="37.8" customHeight="1">
      <c r="A96" s="41"/>
      <c r="B96" s="42"/>
      <c r="C96" s="208" t="s">
        <v>142</v>
      </c>
      <c r="D96" s="208" t="s">
        <v>144</v>
      </c>
      <c r="E96" s="209" t="s">
        <v>1635</v>
      </c>
      <c r="F96" s="210" t="s">
        <v>1636</v>
      </c>
      <c r="G96" s="211" t="s">
        <v>600</v>
      </c>
      <c r="H96" s="212">
        <v>80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43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1623</v>
      </c>
      <c r="AT96" s="219" t="s">
        <v>144</v>
      </c>
      <c r="AU96" s="219" t="s">
        <v>82</v>
      </c>
      <c r="AY96" s="20" t="s">
        <v>141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80</v>
      </c>
      <c r="BK96" s="220">
        <f>ROUND(I96*H96,2)</f>
        <v>0</v>
      </c>
      <c r="BL96" s="20" t="s">
        <v>1623</v>
      </c>
      <c r="BM96" s="219" t="s">
        <v>1637</v>
      </c>
    </row>
    <row r="97" s="12" customFormat="1" ht="22.8" customHeight="1">
      <c r="A97" s="12"/>
      <c r="B97" s="192"/>
      <c r="C97" s="193"/>
      <c r="D97" s="194" t="s">
        <v>71</v>
      </c>
      <c r="E97" s="206" t="s">
        <v>1638</v>
      </c>
      <c r="F97" s="206" t="s">
        <v>1639</v>
      </c>
      <c r="G97" s="193"/>
      <c r="H97" s="193"/>
      <c r="I97" s="196"/>
      <c r="J97" s="207">
        <f>BK97</f>
        <v>0</v>
      </c>
      <c r="K97" s="193"/>
      <c r="L97" s="198"/>
      <c r="M97" s="199"/>
      <c r="N97" s="200"/>
      <c r="O97" s="200"/>
      <c r="P97" s="201">
        <f>SUM(P98:P111)</f>
        <v>0</v>
      </c>
      <c r="Q97" s="200"/>
      <c r="R97" s="201">
        <f>SUM(R98:R111)</f>
        <v>0</v>
      </c>
      <c r="S97" s="200"/>
      <c r="T97" s="202">
        <f>SUM(T98:T111)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3" t="s">
        <v>170</v>
      </c>
      <c r="AT97" s="204" t="s">
        <v>71</v>
      </c>
      <c r="AU97" s="204" t="s">
        <v>80</v>
      </c>
      <c r="AY97" s="203" t="s">
        <v>141</v>
      </c>
      <c r="BK97" s="205">
        <f>SUM(BK98:BK111)</f>
        <v>0</v>
      </c>
    </row>
    <row r="98" s="2" customFormat="1" ht="16.5" customHeight="1">
      <c r="A98" s="41"/>
      <c r="B98" s="42"/>
      <c r="C98" s="208" t="s">
        <v>149</v>
      </c>
      <c r="D98" s="208" t="s">
        <v>144</v>
      </c>
      <c r="E98" s="209" t="s">
        <v>1640</v>
      </c>
      <c r="F98" s="210" t="s">
        <v>1639</v>
      </c>
      <c r="G98" s="211" t="s">
        <v>1622</v>
      </c>
      <c r="H98" s="212">
        <v>1</v>
      </c>
      <c r="I98" s="213"/>
      <c r="J98" s="214">
        <f>ROUND(I98*H98,2)</f>
        <v>0</v>
      </c>
      <c r="K98" s="210" t="s">
        <v>148</v>
      </c>
      <c r="L98" s="47"/>
      <c r="M98" s="215" t="s">
        <v>19</v>
      </c>
      <c r="N98" s="216" t="s">
        <v>43</v>
      </c>
      <c r="O98" s="87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1623</v>
      </c>
      <c r="AT98" s="219" t="s">
        <v>144</v>
      </c>
      <c r="AU98" s="219" t="s">
        <v>82</v>
      </c>
      <c r="AY98" s="20" t="s">
        <v>141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80</v>
      </c>
      <c r="BK98" s="220">
        <f>ROUND(I98*H98,2)</f>
        <v>0</v>
      </c>
      <c r="BL98" s="20" t="s">
        <v>1623</v>
      </c>
      <c r="BM98" s="219" t="s">
        <v>1641</v>
      </c>
    </row>
    <row r="99" s="2" customFormat="1">
      <c r="A99" s="41"/>
      <c r="B99" s="42"/>
      <c r="C99" s="43"/>
      <c r="D99" s="221" t="s">
        <v>151</v>
      </c>
      <c r="E99" s="43"/>
      <c r="F99" s="222" t="s">
        <v>1642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151</v>
      </c>
      <c r="AU99" s="20" t="s">
        <v>82</v>
      </c>
    </row>
    <row r="100" s="2" customFormat="1" ht="16.5" customHeight="1">
      <c r="A100" s="41"/>
      <c r="B100" s="42"/>
      <c r="C100" s="208" t="s">
        <v>170</v>
      </c>
      <c r="D100" s="208" t="s">
        <v>144</v>
      </c>
      <c r="E100" s="209" t="s">
        <v>1643</v>
      </c>
      <c r="F100" s="210" t="s">
        <v>1644</v>
      </c>
      <c r="G100" s="211" t="s">
        <v>1622</v>
      </c>
      <c r="H100" s="212">
        <v>1</v>
      </c>
      <c r="I100" s="213"/>
      <c r="J100" s="214">
        <f>ROUND(I100*H100,2)</f>
        <v>0</v>
      </c>
      <c r="K100" s="210" t="s">
        <v>148</v>
      </c>
      <c r="L100" s="47"/>
      <c r="M100" s="215" t="s">
        <v>19</v>
      </c>
      <c r="N100" s="216" t="s">
        <v>43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1623</v>
      </c>
      <c r="AT100" s="219" t="s">
        <v>144</v>
      </c>
      <c r="AU100" s="219" t="s">
        <v>82</v>
      </c>
      <c r="AY100" s="20" t="s">
        <v>141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80</v>
      </c>
      <c r="BK100" s="220">
        <f>ROUND(I100*H100,2)</f>
        <v>0</v>
      </c>
      <c r="BL100" s="20" t="s">
        <v>1623</v>
      </c>
      <c r="BM100" s="219" t="s">
        <v>1645</v>
      </c>
    </row>
    <row r="101" s="2" customFormat="1">
      <c r="A101" s="41"/>
      <c r="B101" s="42"/>
      <c r="C101" s="43"/>
      <c r="D101" s="221" t="s">
        <v>151</v>
      </c>
      <c r="E101" s="43"/>
      <c r="F101" s="222" t="s">
        <v>1646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82</v>
      </c>
    </row>
    <row r="102" s="2" customFormat="1" ht="16.5" customHeight="1">
      <c r="A102" s="41"/>
      <c r="B102" s="42"/>
      <c r="C102" s="208" t="s">
        <v>155</v>
      </c>
      <c r="D102" s="208" t="s">
        <v>144</v>
      </c>
      <c r="E102" s="209" t="s">
        <v>1647</v>
      </c>
      <c r="F102" s="210" t="s">
        <v>1648</v>
      </c>
      <c r="G102" s="211" t="s">
        <v>1622</v>
      </c>
      <c r="H102" s="212">
        <v>1</v>
      </c>
      <c r="I102" s="213"/>
      <c r="J102" s="214">
        <f>ROUND(I102*H102,2)</f>
        <v>0</v>
      </c>
      <c r="K102" s="210" t="s">
        <v>148</v>
      </c>
      <c r="L102" s="47"/>
      <c r="M102" s="215" t="s">
        <v>19</v>
      </c>
      <c r="N102" s="216" t="s">
        <v>43</v>
      </c>
      <c r="O102" s="87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9" t="s">
        <v>1623</v>
      </c>
      <c r="AT102" s="219" t="s">
        <v>144</v>
      </c>
      <c r="AU102" s="219" t="s">
        <v>82</v>
      </c>
      <c r="AY102" s="20" t="s">
        <v>141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20" t="s">
        <v>80</v>
      </c>
      <c r="BK102" s="220">
        <f>ROUND(I102*H102,2)</f>
        <v>0</v>
      </c>
      <c r="BL102" s="20" t="s">
        <v>1623</v>
      </c>
      <c r="BM102" s="219" t="s">
        <v>1649</v>
      </c>
    </row>
    <row r="103" s="2" customFormat="1">
      <c r="A103" s="41"/>
      <c r="B103" s="42"/>
      <c r="C103" s="43"/>
      <c r="D103" s="221" t="s">
        <v>151</v>
      </c>
      <c r="E103" s="43"/>
      <c r="F103" s="222" t="s">
        <v>1650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151</v>
      </c>
      <c r="AU103" s="20" t="s">
        <v>82</v>
      </c>
    </row>
    <row r="104" s="2" customFormat="1" ht="16.5" customHeight="1">
      <c r="A104" s="41"/>
      <c r="B104" s="42"/>
      <c r="C104" s="208" t="s">
        <v>182</v>
      </c>
      <c r="D104" s="208" t="s">
        <v>144</v>
      </c>
      <c r="E104" s="209" t="s">
        <v>1651</v>
      </c>
      <c r="F104" s="210" t="s">
        <v>1652</v>
      </c>
      <c r="G104" s="211" t="s">
        <v>1622</v>
      </c>
      <c r="H104" s="212">
        <v>1</v>
      </c>
      <c r="I104" s="213"/>
      <c r="J104" s="214">
        <f>ROUND(I104*H104,2)</f>
        <v>0</v>
      </c>
      <c r="K104" s="210" t="s">
        <v>148</v>
      </c>
      <c r="L104" s="47"/>
      <c r="M104" s="215" t="s">
        <v>19</v>
      </c>
      <c r="N104" s="216" t="s">
        <v>43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1623</v>
      </c>
      <c r="AT104" s="219" t="s">
        <v>144</v>
      </c>
      <c r="AU104" s="219" t="s">
        <v>82</v>
      </c>
      <c r="AY104" s="20" t="s">
        <v>141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80</v>
      </c>
      <c r="BK104" s="220">
        <f>ROUND(I104*H104,2)</f>
        <v>0</v>
      </c>
      <c r="BL104" s="20" t="s">
        <v>1623</v>
      </c>
      <c r="BM104" s="219" t="s">
        <v>1653</v>
      </c>
    </row>
    <row r="105" s="2" customFormat="1">
      <c r="A105" s="41"/>
      <c r="B105" s="42"/>
      <c r="C105" s="43"/>
      <c r="D105" s="221" t="s">
        <v>151</v>
      </c>
      <c r="E105" s="43"/>
      <c r="F105" s="222" t="s">
        <v>1654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151</v>
      </c>
      <c r="AU105" s="20" t="s">
        <v>82</v>
      </c>
    </row>
    <row r="106" s="2" customFormat="1" ht="16.5" customHeight="1">
      <c r="A106" s="41"/>
      <c r="B106" s="42"/>
      <c r="C106" s="208" t="s">
        <v>188</v>
      </c>
      <c r="D106" s="208" t="s">
        <v>144</v>
      </c>
      <c r="E106" s="209" t="s">
        <v>1655</v>
      </c>
      <c r="F106" s="210" t="s">
        <v>1656</v>
      </c>
      <c r="G106" s="211" t="s">
        <v>1622</v>
      </c>
      <c r="H106" s="212">
        <v>1</v>
      </c>
      <c r="I106" s="213"/>
      <c r="J106" s="214">
        <f>ROUND(I106*H106,2)</f>
        <v>0</v>
      </c>
      <c r="K106" s="210" t="s">
        <v>148</v>
      </c>
      <c r="L106" s="47"/>
      <c r="M106" s="215" t="s">
        <v>19</v>
      </c>
      <c r="N106" s="216" t="s">
        <v>43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1623</v>
      </c>
      <c r="AT106" s="219" t="s">
        <v>144</v>
      </c>
      <c r="AU106" s="219" t="s">
        <v>82</v>
      </c>
      <c r="AY106" s="20" t="s">
        <v>141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80</v>
      </c>
      <c r="BK106" s="220">
        <f>ROUND(I106*H106,2)</f>
        <v>0</v>
      </c>
      <c r="BL106" s="20" t="s">
        <v>1623</v>
      </c>
      <c r="BM106" s="219" t="s">
        <v>1657</v>
      </c>
    </row>
    <row r="107" s="2" customFormat="1">
      <c r="A107" s="41"/>
      <c r="B107" s="42"/>
      <c r="C107" s="43"/>
      <c r="D107" s="221" t="s">
        <v>151</v>
      </c>
      <c r="E107" s="43"/>
      <c r="F107" s="222" t="s">
        <v>1658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151</v>
      </c>
      <c r="AU107" s="20" t="s">
        <v>82</v>
      </c>
    </row>
    <row r="108" s="2" customFormat="1" ht="16.5" customHeight="1">
      <c r="A108" s="41"/>
      <c r="B108" s="42"/>
      <c r="C108" s="208" t="s">
        <v>193</v>
      </c>
      <c r="D108" s="208" t="s">
        <v>144</v>
      </c>
      <c r="E108" s="209" t="s">
        <v>1659</v>
      </c>
      <c r="F108" s="210" t="s">
        <v>1660</v>
      </c>
      <c r="G108" s="211" t="s">
        <v>1622</v>
      </c>
      <c r="H108" s="212">
        <v>1</v>
      </c>
      <c r="I108" s="213"/>
      <c r="J108" s="214">
        <f>ROUND(I108*H108,2)</f>
        <v>0</v>
      </c>
      <c r="K108" s="210" t="s">
        <v>148</v>
      </c>
      <c r="L108" s="47"/>
      <c r="M108" s="215" t="s">
        <v>19</v>
      </c>
      <c r="N108" s="216" t="s">
        <v>43</v>
      </c>
      <c r="O108" s="87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19" t="s">
        <v>1623</v>
      </c>
      <c r="AT108" s="219" t="s">
        <v>144</v>
      </c>
      <c r="AU108" s="219" t="s">
        <v>82</v>
      </c>
      <c r="AY108" s="20" t="s">
        <v>141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20" t="s">
        <v>80</v>
      </c>
      <c r="BK108" s="220">
        <f>ROUND(I108*H108,2)</f>
        <v>0</v>
      </c>
      <c r="BL108" s="20" t="s">
        <v>1623</v>
      </c>
      <c r="BM108" s="219" t="s">
        <v>1661</v>
      </c>
    </row>
    <row r="109" s="2" customFormat="1">
      <c r="A109" s="41"/>
      <c r="B109" s="42"/>
      <c r="C109" s="43"/>
      <c r="D109" s="221" t="s">
        <v>151</v>
      </c>
      <c r="E109" s="43"/>
      <c r="F109" s="222" t="s">
        <v>1662</v>
      </c>
      <c r="G109" s="43"/>
      <c r="H109" s="43"/>
      <c r="I109" s="223"/>
      <c r="J109" s="43"/>
      <c r="K109" s="43"/>
      <c r="L109" s="47"/>
      <c r="M109" s="224"/>
      <c r="N109" s="225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82</v>
      </c>
    </row>
    <row r="110" s="2" customFormat="1" ht="16.5" customHeight="1">
      <c r="A110" s="41"/>
      <c r="B110" s="42"/>
      <c r="C110" s="208" t="s">
        <v>211</v>
      </c>
      <c r="D110" s="208" t="s">
        <v>144</v>
      </c>
      <c r="E110" s="209" t="s">
        <v>1663</v>
      </c>
      <c r="F110" s="210" t="s">
        <v>1664</v>
      </c>
      <c r="G110" s="211" t="s">
        <v>1622</v>
      </c>
      <c r="H110" s="212">
        <v>1</v>
      </c>
      <c r="I110" s="213"/>
      <c r="J110" s="214">
        <f>ROUND(I110*H110,2)</f>
        <v>0</v>
      </c>
      <c r="K110" s="210" t="s">
        <v>148</v>
      </c>
      <c r="L110" s="47"/>
      <c r="M110" s="215" t="s">
        <v>19</v>
      </c>
      <c r="N110" s="216" t="s">
        <v>43</v>
      </c>
      <c r="O110" s="87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9" t="s">
        <v>1623</v>
      </c>
      <c r="AT110" s="219" t="s">
        <v>144</v>
      </c>
      <c r="AU110" s="219" t="s">
        <v>82</v>
      </c>
      <c r="AY110" s="20" t="s">
        <v>141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20" t="s">
        <v>80</v>
      </c>
      <c r="BK110" s="220">
        <f>ROUND(I110*H110,2)</f>
        <v>0</v>
      </c>
      <c r="BL110" s="20" t="s">
        <v>1623</v>
      </c>
      <c r="BM110" s="219" t="s">
        <v>1665</v>
      </c>
    </row>
    <row r="111" s="2" customFormat="1">
      <c r="A111" s="41"/>
      <c r="B111" s="42"/>
      <c r="C111" s="43"/>
      <c r="D111" s="221" t="s">
        <v>151</v>
      </c>
      <c r="E111" s="43"/>
      <c r="F111" s="222" t="s">
        <v>1666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151</v>
      </c>
      <c r="AU111" s="20" t="s">
        <v>82</v>
      </c>
    </row>
    <row r="112" s="12" customFormat="1" ht="22.8" customHeight="1">
      <c r="A112" s="12"/>
      <c r="B112" s="192"/>
      <c r="C112" s="193"/>
      <c r="D112" s="194" t="s">
        <v>71</v>
      </c>
      <c r="E112" s="206" t="s">
        <v>1667</v>
      </c>
      <c r="F112" s="206" t="s">
        <v>1668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SUM(P113:P116)</f>
        <v>0</v>
      </c>
      <c r="Q112" s="200"/>
      <c r="R112" s="201">
        <f>SUM(R113:R116)</f>
        <v>0</v>
      </c>
      <c r="S112" s="200"/>
      <c r="T112" s="202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170</v>
      </c>
      <c r="AT112" s="204" t="s">
        <v>71</v>
      </c>
      <c r="AU112" s="204" t="s">
        <v>80</v>
      </c>
      <c r="AY112" s="203" t="s">
        <v>141</v>
      </c>
      <c r="BK112" s="205">
        <f>SUM(BK113:BK116)</f>
        <v>0</v>
      </c>
    </row>
    <row r="113" s="2" customFormat="1" ht="16.5" customHeight="1">
      <c r="A113" s="41"/>
      <c r="B113" s="42"/>
      <c r="C113" s="208" t="s">
        <v>218</v>
      </c>
      <c r="D113" s="208" t="s">
        <v>144</v>
      </c>
      <c r="E113" s="209" t="s">
        <v>1669</v>
      </c>
      <c r="F113" s="210" t="s">
        <v>1670</v>
      </c>
      <c r="G113" s="211" t="s">
        <v>1622</v>
      </c>
      <c r="H113" s="212">
        <v>1</v>
      </c>
      <c r="I113" s="213"/>
      <c r="J113" s="214">
        <f>ROUND(I113*H113,2)</f>
        <v>0</v>
      </c>
      <c r="K113" s="210" t="s">
        <v>148</v>
      </c>
      <c r="L113" s="47"/>
      <c r="M113" s="215" t="s">
        <v>19</v>
      </c>
      <c r="N113" s="216" t="s">
        <v>43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1623</v>
      </c>
      <c r="AT113" s="219" t="s">
        <v>144</v>
      </c>
      <c r="AU113" s="219" t="s">
        <v>82</v>
      </c>
      <c r="AY113" s="20" t="s">
        <v>141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80</v>
      </c>
      <c r="BK113" s="220">
        <f>ROUND(I113*H113,2)</f>
        <v>0</v>
      </c>
      <c r="BL113" s="20" t="s">
        <v>1623</v>
      </c>
      <c r="BM113" s="219" t="s">
        <v>1671</v>
      </c>
    </row>
    <row r="114" s="2" customFormat="1">
      <c r="A114" s="41"/>
      <c r="B114" s="42"/>
      <c r="C114" s="43"/>
      <c r="D114" s="221" t="s">
        <v>151</v>
      </c>
      <c r="E114" s="43"/>
      <c r="F114" s="222" t="s">
        <v>1672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151</v>
      </c>
      <c r="AU114" s="20" t="s">
        <v>82</v>
      </c>
    </row>
    <row r="115" s="2" customFormat="1" ht="16.5" customHeight="1">
      <c r="A115" s="41"/>
      <c r="B115" s="42"/>
      <c r="C115" s="208" t="s">
        <v>8</v>
      </c>
      <c r="D115" s="208" t="s">
        <v>144</v>
      </c>
      <c r="E115" s="209" t="s">
        <v>1673</v>
      </c>
      <c r="F115" s="210" t="s">
        <v>1674</v>
      </c>
      <c r="G115" s="211" t="s">
        <v>1622</v>
      </c>
      <c r="H115" s="212">
        <v>1</v>
      </c>
      <c r="I115" s="213"/>
      <c r="J115" s="214">
        <f>ROUND(I115*H115,2)</f>
        <v>0</v>
      </c>
      <c r="K115" s="210" t="s">
        <v>148</v>
      </c>
      <c r="L115" s="47"/>
      <c r="M115" s="215" t="s">
        <v>19</v>
      </c>
      <c r="N115" s="216" t="s">
        <v>43</v>
      </c>
      <c r="O115" s="87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1623</v>
      </c>
      <c r="AT115" s="219" t="s">
        <v>144</v>
      </c>
      <c r="AU115" s="219" t="s">
        <v>82</v>
      </c>
      <c r="AY115" s="20" t="s">
        <v>141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80</v>
      </c>
      <c r="BK115" s="220">
        <f>ROUND(I115*H115,2)</f>
        <v>0</v>
      </c>
      <c r="BL115" s="20" t="s">
        <v>1623</v>
      </c>
      <c r="BM115" s="219" t="s">
        <v>1675</v>
      </c>
    </row>
    <row r="116" s="2" customFormat="1">
      <c r="A116" s="41"/>
      <c r="B116" s="42"/>
      <c r="C116" s="43"/>
      <c r="D116" s="221" t="s">
        <v>151</v>
      </c>
      <c r="E116" s="43"/>
      <c r="F116" s="222" t="s">
        <v>1676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82</v>
      </c>
    </row>
    <row r="117" s="12" customFormat="1" ht="22.8" customHeight="1">
      <c r="A117" s="12"/>
      <c r="B117" s="192"/>
      <c r="C117" s="193"/>
      <c r="D117" s="194" t="s">
        <v>71</v>
      </c>
      <c r="E117" s="206" t="s">
        <v>1677</v>
      </c>
      <c r="F117" s="206" t="s">
        <v>1678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SUM(P118:P119)</f>
        <v>0</v>
      </c>
      <c r="Q117" s="200"/>
      <c r="R117" s="201">
        <f>SUM(R118:R119)</f>
        <v>0</v>
      </c>
      <c r="S117" s="200"/>
      <c r="T117" s="202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3" t="s">
        <v>170</v>
      </c>
      <c r="AT117" s="204" t="s">
        <v>71</v>
      </c>
      <c r="AU117" s="204" t="s">
        <v>80</v>
      </c>
      <c r="AY117" s="203" t="s">
        <v>141</v>
      </c>
      <c r="BK117" s="205">
        <f>SUM(BK118:BK119)</f>
        <v>0</v>
      </c>
    </row>
    <row r="118" s="2" customFormat="1" ht="16.5" customHeight="1">
      <c r="A118" s="41"/>
      <c r="B118" s="42"/>
      <c r="C118" s="208" t="s">
        <v>227</v>
      </c>
      <c r="D118" s="208" t="s">
        <v>144</v>
      </c>
      <c r="E118" s="209" t="s">
        <v>1679</v>
      </c>
      <c r="F118" s="210" t="s">
        <v>1680</v>
      </c>
      <c r="G118" s="211" t="s">
        <v>1622</v>
      </c>
      <c r="H118" s="212">
        <v>1</v>
      </c>
      <c r="I118" s="213"/>
      <c r="J118" s="214">
        <f>ROUND(I118*H118,2)</f>
        <v>0</v>
      </c>
      <c r="K118" s="210" t="s">
        <v>148</v>
      </c>
      <c r="L118" s="47"/>
      <c r="M118" s="215" t="s">
        <v>19</v>
      </c>
      <c r="N118" s="216" t="s">
        <v>43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1623</v>
      </c>
      <c r="AT118" s="219" t="s">
        <v>144</v>
      </c>
      <c r="AU118" s="219" t="s">
        <v>82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80</v>
      </c>
      <c r="BK118" s="220">
        <f>ROUND(I118*H118,2)</f>
        <v>0</v>
      </c>
      <c r="BL118" s="20" t="s">
        <v>1623</v>
      </c>
      <c r="BM118" s="219" t="s">
        <v>1681</v>
      </c>
    </row>
    <row r="119" s="2" customFormat="1">
      <c r="A119" s="41"/>
      <c r="B119" s="42"/>
      <c r="C119" s="43"/>
      <c r="D119" s="221" t="s">
        <v>151</v>
      </c>
      <c r="E119" s="43"/>
      <c r="F119" s="222" t="s">
        <v>1682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82</v>
      </c>
    </row>
    <row r="120" s="12" customFormat="1" ht="22.8" customHeight="1">
      <c r="A120" s="12"/>
      <c r="B120" s="192"/>
      <c r="C120" s="193"/>
      <c r="D120" s="194" t="s">
        <v>71</v>
      </c>
      <c r="E120" s="206" t="s">
        <v>1683</v>
      </c>
      <c r="F120" s="206" t="s">
        <v>1684</v>
      </c>
      <c r="G120" s="193"/>
      <c r="H120" s="193"/>
      <c r="I120" s="196"/>
      <c r="J120" s="207">
        <f>BK120</f>
        <v>0</v>
      </c>
      <c r="K120" s="193"/>
      <c r="L120" s="198"/>
      <c r="M120" s="199"/>
      <c r="N120" s="200"/>
      <c r="O120" s="200"/>
      <c r="P120" s="201">
        <f>SUM(P121:P122)</f>
        <v>0</v>
      </c>
      <c r="Q120" s="200"/>
      <c r="R120" s="201">
        <f>SUM(R121:R122)</f>
        <v>0</v>
      </c>
      <c r="S120" s="200"/>
      <c r="T120" s="20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3" t="s">
        <v>170</v>
      </c>
      <c r="AT120" s="204" t="s">
        <v>71</v>
      </c>
      <c r="AU120" s="204" t="s">
        <v>80</v>
      </c>
      <c r="AY120" s="203" t="s">
        <v>141</v>
      </c>
      <c r="BK120" s="205">
        <f>SUM(BK121:BK122)</f>
        <v>0</v>
      </c>
    </row>
    <row r="121" s="2" customFormat="1" ht="16.5" customHeight="1">
      <c r="A121" s="41"/>
      <c r="B121" s="42"/>
      <c r="C121" s="208" t="s">
        <v>244</v>
      </c>
      <c r="D121" s="208" t="s">
        <v>144</v>
      </c>
      <c r="E121" s="209" t="s">
        <v>1685</v>
      </c>
      <c r="F121" s="210" t="s">
        <v>1686</v>
      </c>
      <c r="G121" s="211" t="s">
        <v>1622</v>
      </c>
      <c r="H121" s="212">
        <v>1</v>
      </c>
      <c r="I121" s="213"/>
      <c r="J121" s="214">
        <f>ROUND(I121*H121,2)</f>
        <v>0</v>
      </c>
      <c r="K121" s="210" t="s">
        <v>148</v>
      </c>
      <c r="L121" s="47"/>
      <c r="M121" s="215" t="s">
        <v>19</v>
      </c>
      <c r="N121" s="216" t="s">
        <v>43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1623</v>
      </c>
      <c r="AT121" s="219" t="s">
        <v>144</v>
      </c>
      <c r="AU121" s="219" t="s">
        <v>82</v>
      </c>
      <c r="AY121" s="20" t="s">
        <v>141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80</v>
      </c>
      <c r="BK121" s="220">
        <f>ROUND(I121*H121,2)</f>
        <v>0</v>
      </c>
      <c r="BL121" s="20" t="s">
        <v>1623</v>
      </c>
      <c r="BM121" s="219" t="s">
        <v>1687</v>
      </c>
    </row>
    <row r="122" s="2" customFormat="1">
      <c r="A122" s="41"/>
      <c r="B122" s="42"/>
      <c r="C122" s="43"/>
      <c r="D122" s="221" t="s">
        <v>151</v>
      </c>
      <c r="E122" s="43"/>
      <c r="F122" s="222" t="s">
        <v>1688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151</v>
      </c>
      <c r="AU122" s="20" t="s">
        <v>82</v>
      </c>
    </row>
    <row r="123" s="12" customFormat="1" ht="22.8" customHeight="1">
      <c r="A123" s="12"/>
      <c r="B123" s="192"/>
      <c r="C123" s="193"/>
      <c r="D123" s="194" t="s">
        <v>71</v>
      </c>
      <c r="E123" s="206" t="s">
        <v>72</v>
      </c>
      <c r="F123" s="206" t="s">
        <v>1689</v>
      </c>
      <c r="G123" s="193"/>
      <c r="H123" s="193"/>
      <c r="I123" s="196"/>
      <c r="J123" s="207">
        <f>BK123</f>
        <v>0</v>
      </c>
      <c r="K123" s="193"/>
      <c r="L123" s="198"/>
      <c r="M123" s="199"/>
      <c r="N123" s="200"/>
      <c r="O123" s="200"/>
      <c r="P123" s="201">
        <f>SUM(P124:P126)</f>
        <v>0</v>
      </c>
      <c r="Q123" s="200"/>
      <c r="R123" s="201">
        <f>SUM(R124:R126)</f>
        <v>0</v>
      </c>
      <c r="S123" s="200"/>
      <c r="T123" s="202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3" t="s">
        <v>170</v>
      </c>
      <c r="AT123" s="204" t="s">
        <v>71</v>
      </c>
      <c r="AU123" s="204" t="s">
        <v>80</v>
      </c>
      <c r="AY123" s="203" t="s">
        <v>141</v>
      </c>
      <c r="BK123" s="205">
        <f>SUM(BK124:BK126)</f>
        <v>0</v>
      </c>
    </row>
    <row r="124" s="2" customFormat="1" ht="24.15" customHeight="1">
      <c r="A124" s="41"/>
      <c r="B124" s="42"/>
      <c r="C124" s="208" t="s">
        <v>251</v>
      </c>
      <c r="D124" s="208" t="s">
        <v>144</v>
      </c>
      <c r="E124" s="209" t="s">
        <v>1690</v>
      </c>
      <c r="F124" s="210" t="s">
        <v>1691</v>
      </c>
      <c r="G124" s="211" t="s">
        <v>1622</v>
      </c>
      <c r="H124" s="212">
        <v>1</v>
      </c>
      <c r="I124" s="213"/>
      <c r="J124" s="214">
        <f>ROUND(I124*H124,2)</f>
        <v>0</v>
      </c>
      <c r="K124" s="210" t="s">
        <v>19</v>
      </c>
      <c r="L124" s="47"/>
      <c r="M124" s="215" t="s">
        <v>19</v>
      </c>
      <c r="N124" s="216" t="s">
        <v>43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1692</v>
      </c>
      <c r="AT124" s="219" t="s">
        <v>144</v>
      </c>
      <c r="AU124" s="219" t="s">
        <v>82</v>
      </c>
      <c r="AY124" s="20" t="s">
        <v>141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80</v>
      </c>
      <c r="BK124" s="220">
        <f>ROUND(I124*H124,2)</f>
        <v>0</v>
      </c>
      <c r="BL124" s="20" t="s">
        <v>1692</v>
      </c>
      <c r="BM124" s="219" t="s">
        <v>1693</v>
      </c>
    </row>
    <row r="125" s="2" customFormat="1" ht="37.8" customHeight="1">
      <c r="A125" s="41"/>
      <c r="B125" s="42"/>
      <c r="C125" s="208" t="s">
        <v>257</v>
      </c>
      <c r="D125" s="208" t="s">
        <v>144</v>
      </c>
      <c r="E125" s="209" t="s">
        <v>1694</v>
      </c>
      <c r="F125" s="210" t="s">
        <v>1695</v>
      </c>
      <c r="G125" s="211" t="s">
        <v>1622</v>
      </c>
      <c r="H125" s="212">
        <v>1</v>
      </c>
      <c r="I125" s="213"/>
      <c r="J125" s="214">
        <f>ROUND(I125*H125,2)</f>
        <v>0</v>
      </c>
      <c r="K125" s="210" t="s">
        <v>19</v>
      </c>
      <c r="L125" s="47"/>
      <c r="M125" s="215" t="s">
        <v>19</v>
      </c>
      <c r="N125" s="216" t="s">
        <v>43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1692</v>
      </c>
      <c r="AT125" s="219" t="s">
        <v>144</v>
      </c>
      <c r="AU125" s="219" t="s">
        <v>82</v>
      </c>
      <c r="AY125" s="20" t="s">
        <v>141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80</v>
      </c>
      <c r="BK125" s="220">
        <f>ROUND(I125*H125,2)</f>
        <v>0</v>
      </c>
      <c r="BL125" s="20" t="s">
        <v>1692</v>
      </c>
      <c r="BM125" s="219" t="s">
        <v>1696</v>
      </c>
    </row>
    <row r="126" s="2" customFormat="1" ht="24.15" customHeight="1">
      <c r="A126" s="41"/>
      <c r="B126" s="42"/>
      <c r="C126" s="208" t="s">
        <v>263</v>
      </c>
      <c r="D126" s="208" t="s">
        <v>144</v>
      </c>
      <c r="E126" s="209" t="s">
        <v>1697</v>
      </c>
      <c r="F126" s="210" t="s">
        <v>1698</v>
      </c>
      <c r="G126" s="211" t="s">
        <v>1699</v>
      </c>
      <c r="H126" s="212">
        <v>60</v>
      </c>
      <c r="I126" s="213"/>
      <c r="J126" s="214">
        <f>ROUND(I126*H126,2)</f>
        <v>0</v>
      </c>
      <c r="K126" s="210" t="s">
        <v>19</v>
      </c>
      <c r="L126" s="47"/>
      <c r="M126" s="284" t="s">
        <v>19</v>
      </c>
      <c r="N126" s="285" t="s">
        <v>43</v>
      </c>
      <c r="O126" s="282"/>
      <c r="P126" s="286">
        <f>O126*H126</f>
        <v>0</v>
      </c>
      <c r="Q126" s="286">
        <v>0</v>
      </c>
      <c r="R126" s="286">
        <f>Q126*H126</f>
        <v>0</v>
      </c>
      <c r="S126" s="286">
        <v>0</v>
      </c>
      <c r="T126" s="287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9" t="s">
        <v>1692</v>
      </c>
      <c r="AT126" s="219" t="s">
        <v>144</v>
      </c>
      <c r="AU126" s="219" t="s">
        <v>82</v>
      </c>
      <c r="AY126" s="20" t="s">
        <v>141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20" t="s">
        <v>80</v>
      </c>
      <c r="BK126" s="220">
        <f>ROUND(I126*H126,2)</f>
        <v>0</v>
      </c>
      <c r="BL126" s="20" t="s">
        <v>1692</v>
      </c>
      <c r="BM126" s="219" t="s">
        <v>1700</v>
      </c>
    </row>
    <row r="127" s="2" customFormat="1" ht="6.96" customHeight="1">
      <c r="A127" s="41"/>
      <c r="B127" s="62"/>
      <c r="C127" s="63"/>
      <c r="D127" s="63"/>
      <c r="E127" s="63"/>
      <c r="F127" s="63"/>
      <c r="G127" s="63"/>
      <c r="H127" s="63"/>
      <c r="I127" s="63"/>
      <c r="J127" s="63"/>
      <c r="K127" s="63"/>
      <c r="L127" s="47"/>
      <c r="M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</row>
  </sheetData>
  <sheetProtection sheet="1" autoFilter="0" formatColumns="0" formatRows="0" objects="1" scenarios="1" spinCount="100000" saltValue="D+VXxYcg5bJGeE8YFp6JQo6Rq0GNe9gr9p6SkzzpvUl5QQyCRc4ZxOoJTjO9LXhhvLgzDcGZXajAeGGC3e2jBg==" hashValue="Jd/MkVS13IyK86BMtpqs/GM3kg27RWam9+ceSmgyVs2JHECCt9UOj1VIUL58Wt+1gljyjv9qHd4gLbzXJU1LZQ==" algorithmName="SHA-512" password="CC35"/>
  <autoFilter ref="C86:K126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0" r:id="rId1" display="https://podminky.urs.cz/item/CS_URS_2024_01/013254000"/>
    <hyperlink ref="F92" r:id="rId2" display="https://podminky.urs.cz/item/CS_URS_2024_01/013294000"/>
    <hyperlink ref="F99" r:id="rId3" display="https://podminky.urs.cz/item/CS_URS_2024_01/030001000"/>
    <hyperlink ref="F101" r:id="rId4" display="https://podminky.urs.cz/item/CS_URS_2024_01/032803000"/>
    <hyperlink ref="F103" r:id="rId5" display="https://podminky.urs.cz/item/CS_URS_2024_01/032903000"/>
    <hyperlink ref="F105" r:id="rId6" display="https://podminky.urs.cz/item/CS_URS_2024_01/033002000"/>
    <hyperlink ref="F107" r:id="rId7" display="https://podminky.urs.cz/item/CS_URS_2024_01/034002000"/>
    <hyperlink ref="F109" r:id="rId8" display="https://podminky.urs.cz/item/CS_URS_2024_01/034503000"/>
    <hyperlink ref="F111" r:id="rId9" display="https://podminky.urs.cz/item/CS_URS_2024_01/039002000"/>
    <hyperlink ref="F114" r:id="rId10" display="https://podminky.urs.cz/item/CS_URS_2024_01/043002000"/>
    <hyperlink ref="F116" r:id="rId11" display="https://podminky.urs.cz/item/CS_URS_2024_01/045002000"/>
    <hyperlink ref="F119" r:id="rId12" display="https://podminky.urs.cz/item/CS_URS_2024_01/051002000"/>
    <hyperlink ref="F122" r:id="rId13" display="https://podminky.urs.cz/item/CS_URS_2024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1701</v>
      </c>
      <c r="H4" s="23"/>
    </row>
    <row r="5" s="1" customFormat="1" ht="12" customHeight="1">
      <c r="B5" s="23"/>
      <c r="C5" s="288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89" t="s">
        <v>16</v>
      </c>
      <c r="D6" s="290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27. 3. 2024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1"/>
      <c r="C9" s="292" t="s">
        <v>53</v>
      </c>
      <c r="D9" s="293" t="s">
        <v>54</v>
      </c>
      <c r="E9" s="293" t="s">
        <v>128</v>
      </c>
      <c r="F9" s="294" t="s">
        <v>1702</v>
      </c>
      <c r="G9" s="181"/>
      <c r="H9" s="291"/>
    </row>
    <row r="10" s="2" customFormat="1" ht="26.4" customHeight="1">
      <c r="A10" s="41"/>
      <c r="B10" s="47"/>
      <c r="C10" s="295" t="s">
        <v>77</v>
      </c>
      <c r="D10" s="295" t="s">
        <v>78</v>
      </c>
      <c r="E10" s="41"/>
      <c r="F10" s="41"/>
      <c r="G10" s="41"/>
      <c r="H10" s="47"/>
    </row>
    <row r="11" s="2" customFormat="1" ht="16.8" customHeight="1">
      <c r="A11" s="41"/>
      <c r="B11" s="47"/>
      <c r="C11" s="296" t="s">
        <v>92</v>
      </c>
      <c r="D11" s="297" t="s">
        <v>93</v>
      </c>
      <c r="E11" s="298" t="s">
        <v>19</v>
      </c>
      <c r="F11" s="299">
        <v>2348</v>
      </c>
      <c r="G11" s="41"/>
      <c r="H11" s="47"/>
    </row>
    <row r="12" s="2" customFormat="1" ht="16.8" customHeight="1">
      <c r="A12" s="41"/>
      <c r="B12" s="47"/>
      <c r="C12" s="300" t="s">
        <v>19</v>
      </c>
      <c r="D12" s="300" t="s">
        <v>419</v>
      </c>
      <c r="E12" s="20" t="s">
        <v>19</v>
      </c>
      <c r="F12" s="301">
        <v>2348</v>
      </c>
      <c r="G12" s="41"/>
      <c r="H12" s="47"/>
    </row>
    <row r="13" s="2" customFormat="1" ht="16.8" customHeight="1">
      <c r="A13" s="41"/>
      <c r="B13" s="47"/>
      <c r="C13" s="300" t="s">
        <v>92</v>
      </c>
      <c r="D13" s="300" t="s">
        <v>177</v>
      </c>
      <c r="E13" s="20" t="s">
        <v>19</v>
      </c>
      <c r="F13" s="301">
        <v>2348</v>
      </c>
      <c r="G13" s="41"/>
      <c r="H13" s="47"/>
    </row>
    <row r="14" s="2" customFormat="1" ht="16.8" customHeight="1">
      <c r="A14" s="41"/>
      <c r="B14" s="47"/>
      <c r="C14" s="302" t="s">
        <v>1703</v>
      </c>
      <c r="D14" s="41"/>
      <c r="E14" s="41"/>
      <c r="F14" s="41"/>
      <c r="G14" s="41"/>
      <c r="H14" s="47"/>
    </row>
    <row r="15" s="2" customFormat="1">
      <c r="A15" s="41"/>
      <c r="B15" s="47"/>
      <c r="C15" s="300" t="s">
        <v>415</v>
      </c>
      <c r="D15" s="300" t="s">
        <v>1704</v>
      </c>
      <c r="E15" s="20" t="s">
        <v>147</v>
      </c>
      <c r="F15" s="301">
        <v>2348</v>
      </c>
      <c r="G15" s="41"/>
      <c r="H15" s="47"/>
    </row>
    <row r="16" s="2" customFormat="1">
      <c r="A16" s="41"/>
      <c r="B16" s="47"/>
      <c r="C16" s="300" t="s">
        <v>421</v>
      </c>
      <c r="D16" s="300" t="s">
        <v>1705</v>
      </c>
      <c r="E16" s="20" t="s">
        <v>147</v>
      </c>
      <c r="F16" s="301">
        <v>140880</v>
      </c>
      <c r="G16" s="41"/>
      <c r="H16" s="47"/>
    </row>
    <row r="17" s="2" customFormat="1">
      <c r="A17" s="41"/>
      <c r="B17" s="47"/>
      <c r="C17" s="300" t="s">
        <v>427</v>
      </c>
      <c r="D17" s="300" t="s">
        <v>1706</v>
      </c>
      <c r="E17" s="20" t="s">
        <v>147</v>
      </c>
      <c r="F17" s="301">
        <v>2348</v>
      </c>
      <c r="G17" s="41"/>
      <c r="H17" s="47"/>
    </row>
    <row r="18" s="2" customFormat="1" ht="16.8" customHeight="1">
      <c r="A18" s="41"/>
      <c r="B18" s="47"/>
      <c r="C18" s="300" t="s">
        <v>432</v>
      </c>
      <c r="D18" s="300" t="s">
        <v>1707</v>
      </c>
      <c r="E18" s="20" t="s">
        <v>147</v>
      </c>
      <c r="F18" s="301">
        <v>2348</v>
      </c>
      <c r="G18" s="41"/>
      <c r="H18" s="47"/>
    </row>
    <row r="19" s="2" customFormat="1" ht="16.8" customHeight="1">
      <c r="A19" s="41"/>
      <c r="B19" s="47"/>
      <c r="C19" s="300" t="s">
        <v>437</v>
      </c>
      <c r="D19" s="300" t="s">
        <v>1708</v>
      </c>
      <c r="E19" s="20" t="s">
        <v>147</v>
      </c>
      <c r="F19" s="301">
        <v>140880</v>
      </c>
      <c r="G19" s="41"/>
      <c r="H19" s="47"/>
    </row>
    <row r="20" s="2" customFormat="1" ht="16.8" customHeight="1">
      <c r="A20" s="41"/>
      <c r="B20" s="47"/>
      <c r="C20" s="300" t="s">
        <v>442</v>
      </c>
      <c r="D20" s="300" t="s">
        <v>1709</v>
      </c>
      <c r="E20" s="20" t="s">
        <v>147</v>
      </c>
      <c r="F20" s="301">
        <v>2348</v>
      </c>
      <c r="G20" s="41"/>
      <c r="H20" s="47"/>
    </row>
    <row r="21" s="2" customFormat="1" ht="16.8" customHeight="1">
      <c r="A21" s="41"/>
      <c r="B21" s="47"/>
      <c r="C21" s="300" t="s">
        <v>464</v>
      </c>
      <c r="D21" s="300" t="s">
        <v>1710</v>
      </c>
      <c r="E21" s="20" t="s">
        <v>147</v>
      </c>
      <c r="F21" s="301">
        <v>2348</v>
      </c>
      <c r="G21" s="41"/>
      <c r="H21" s="47"/>
    </row>
    <row r="22" s="2" customFormat="1" ht="16.8" customHeight="1">
      <c r="A22" s="41"/>
      <c r="B22" s="47"/>
      <c r="C22" s="300" t="s">
        <v>469</v>
      </c>
      <c r="D22" s="300" t="s">
        <v>1711</v>
      </c>
      <c r="E22" s="20" t="s">
        <v>147</v>
      </c>
      <c r="F22" s="301">
        <v>11740</v>
      </c>
      <c r="G22" s="41"/>
      <c r="H22" s="47"/>
    </row>
    <row r="23" s="2" customFormat="1" ht="16.8" customHeight="1">
      <c r="A23" s="41"/>
      <c r="B23" s="47"/>
      <c r="C23" s="296" t="s">
        <v>95</v>
      </c>
      <c r="D23" s="297" t="s">
        <v>96</v>
      </c>
      <c r="E23" s="298" t="s">
        <v>19</v>
      </c>
      <c r="F23" s="299">
        <v>846</v>
      </c>
      <c r="G23" s="41"/>
      <c r="H23" s="47"/>
    </row>
    <row r="24" s="2" customFormat="1" ht="16.8" customHeight="1">
      <c r="A24" s="41"/>
      <c r="B24" s="47"/>
      <c r="C24" s="300" t="s">
        <v>19</v>
      </c>
      <c r="D24" s="300" t="s">
        <v>273</v>
      </c>
      <c r="E24" s="20" t="s">
        <v>19</v>
      </c>
      <c r="F24" s="301">
        <v>219</v>
      </c>
      <c r="G24" s="41"/>
      <c r="H24" s="47"/>
    </row>
    <row r="25" s="2" customFormat="1" ht="16.8" customHeight="1">
      <c r="A25" s="41"/>
      <c r="B25" s="47"/>
      <c r="C25" s="300" t="s">
        <v>19</v>
      </c>
      <c r="D25" s="300" t="s">
        <v>274</v>
      </c>
      <c r="E25" s="20" t="s">
        <v>19</v>
      </c>
      <c r="F25" s="301">
        <v>0</v>
      </c>
      <c r="G25" s="41"/>
      <c r="H25" s="47"/>
    </row>
    <row r="26" s="2" customFormat="1" ht="16.8" customHeight="1">
      <c r="A26" s="41"/>
      <c r="B26" s="47"/>
      <c r="C26" s="300" t="s">
        <v>19</v>
      </c>
      <c r="D26" s="300" t="s">
        <v>275</v>
      </c>
      <c r="E26" s="20" t="s">
        <v>19</v>
      </c>
      <c r="F26" s="301">
        <v>134</v>
      </c>
      <c r="G26" s="41"/>
      <c r="H26" s="47"/>
    </row>
    <row r="27" s="2" customFormat="1" ht="16.8" customHeight="1">
      <c r="A27" s="41"/>
      <c r="B27" s="47"/>
      <c r="C27" s="300" t="s">
        <v>19</v>
      </c>
      <c r="D27" s="300" t="s">
        <v>276</v>
      </c>
      <c r="E27" s="20" t="s">
        <v>19</v>
      </c>
      <c r="F27" s="301">
        <v>493</v>
      </c>
      <c r="G27" s="41"/>
      <c r="H27" s="47"/>
    </row>
    <row r="28" s="2" customFormat="1" ht="16.8" customHeight="1">
      <c r="A28" s="41"/>
      <c r="B28" s="47"/>
      <c r="C28" s="300" t="s">
        <v>95</v>
      </c>
      <c r="D28" s="300" t="s">
        <v>177</v>
      </c>
      <c r="E28" s="20" t="s">
        <v>19</v>
      </c>
      <c r="F28" s="301">
        <v>846</v>
      </c>
      <c r="G28" s="41"/>
      <c r="H28" s="47"/>
    </row>
    <row r="29" s="2" customFormat="1" ht="16.8" customHeight="1">
      <c r="A29" s="41"/>
      <c r="B29" s="47"/>
      <c r="C29" s="302" t="s">
        <v>1703</v>
      </c>
      <c r="D29" s="41"/>
      <c r="E29" s="41"/>
      <c r="F29" s="41"/>
      <c r="G29" s="41"/>
      <c r="H29" s="47"/>
    </row>
    <row r="30" s="2" customFormat="1">
      <c r="A30" s="41"/>
      <c r="B30" s="47"/>
      <c r="C30" s="300" t="s">
        <v>269</v>
      </c>
      <c r="D30" s="300" t="s">
        <v>1712</v>
      </c>
      <c r="E30" s="20" t="s">
        <v>147</v>
      </c>
      <c r="F30" s="301">
        <v>846</v>
      </c>
      <c r="G30" s="41"/>
      <c r="H30" s="47"/>
    </row>
    <row r="31" s="2" customFormat="1" ht="16.8" customHeight="1">
      <c r="A31" s="41"/>
      <c r="B31" s="47"/>
      <c r="C31" s="300" t="s">
        <v>212</v>
      </c>
      <c r="D31" s="300" t="s">
        <v>1713</v>
      </c>
      <c r="E31" s="20" t="s">
        <v>147</v>
      </c>
      <c r="F31" s="301">
        <v>908.53899999999999</v>
      </c>
      <c r="G31" s="41"/>
      <c r="H31" s="47"/>
    </row>
    <row r="32" s="2" customFormat="1">
      <c r="A32" s="41"/>
      <c r="B32" s="47"/>
      <c r="C32" s="300" t="s">
        <v>283</v>
      </c>
      <c r="D32" s="300" t="s">
        <v>1714</v>
      </c>
      <c r="E32" s="20" t="s">
        <v>147</v>
      </c>
      <c r="F32" s="301">
        <v>846</v>
      </c>
      <c r="G32" s="41"/>
      <c r="H32" s="47"/>
    </row>
    <row r="33" s="2" customFormat="1">
      <c r="A33" s="41"/>
      <c r="B33" s="47"/>
      <c r="C33" s="300" t="s">
        <v>287</v>
      </c>
      <c r="D33" s="300" t="s">
        <v>1715</v>
      </c>
      <c r="E33" s="20" t="s">
        <v>147</v>
      </c>
      <c r="F33" s="301">
        <v>846</v>
      </c>
      <c r="G33" s="41"/>
      <c r="H33" s="47"/>
    </row>
    <row r="34" s="2" customFormat="1" ht="16.8" customHeight="1">
      <c r="A34" s="41"/>
      <c r="B34" s="47"/>
      <c r="C34" s="300" t="s">
        <v>278</v>
      </c>
      <c r="D34" s="300" t="s">
        <v>279</v>
      </c>
      <c r="E34" s="20" t="s">
        <v>147</v>
      </c>
      <c r="F34" s="301">
        <v>930.60000000000002</v>
      </c>
      <c r="G34" s="41"/>
      <c r="H34" s="47"/>
    </row>
    <row r="35" s="2" customFormat="1" ht="16.8" customHeight="1">
      <c r="A35" s="41"/>
      <c r="B35" s="47"/>
      <c r="C35" s="296" t="s">
        <v>99</v>
      </c>
      <c r="D35" s="297" t="s">
        <v>100</v>
      </c>
      <c r="E35" s="298" t="s">
        <v>19</v>
      </c>
      <c r="F35" s="299">
        <v>3.3999999999999999</v>
      </c>
      <c r="G35" s="41"/>
      <c r="H35" s="47"/>
    </row>
    <row r="36" s="2" customFormat="1" ht="16.8" customHeight="1">
      <c r="A36" s="41"/>
      <c r="B36" s="47"/>
      <c r="C36" s="300" t="s">
        <v>19</v>
      </c>
      <c r="D36" s="300" t="s">
        <v>262</v>
      </c>
      <c r="E36" s="20" t="s">
        <v>19</v>
      </c>
      <c r="F36" s="301">
        <v>3.3999999999999999</v>
      </c>
      <c r="G36" s="41"/>
      <c r="H36" s="47"/>
    </row>
    <row r="37" s="2" customFormat="1" ht="16.8" customHeight="1">
      <c r="A37" s="41"/>
      <c r="B37" s="47"/>
      <c r="C37" s="300" t="s">
        <v>99</v>
      </c>
      <c r="D37" s="300" t="s">
        <v>177</v>
      </c>
      <c r="E37" s="20" t="s">
        <v>19</v>
      </c>
      <c r="F37" s="301">
        <v>3.3999999999999999</v>
      </c>
      <c r="G37" s="41"/>
      <c r="H37" s="47"/>
    </row>
    <row r="38" s="2" customFormat="1" ht="16.8" customHeight="1">
      <c r="A38" s="41"/>
      <c r="B38" s="47"/>
      <c r="C38" s="302" t="s">
        <v>1703</v>
      </c>
      <c r="D38" s="41"/>
      <c r="E38" s="41"/>
      <c r="F38" s="41"/>
      <c r="G38" s="41"/>
      <c r="H38" s="47"/>
    </row>
    <row r="39" s="2" customFormat="1">
      <c r="A39" s="41"/>
      <c r="B39" s="47"/>
      <c r="C39" s="300" t="s">
        <v>258</v>
      </c>
      <c r="D39" s="300" t="s">
        <v>1716</v>
      </c>
      <c r="E39" s="20" t="s">
        <v>147</v>
      </c>
      <c r="F39" s="301">
        <v>3.3999999999999999</v>
      </c>
      <c r="G39" s="41"/>
      <c r="H39" s="47"/>
    </row>
    <row r="40" s="2" customFormat="1" ht="16.8" customHeight="1">
      <c r="A40" s="41"/>
      <c r="B40" s="47"/>
      <c r="C40" s="300" t="s">
        <v>212</v>
      </c>
      <c r="D40" s="300" t="s">
        <v>1713</v>
      </c>
      <c r="E40" s="20" t="s">
        <v>147</v>
      </c>
      <c r="F40" s="301">
        <v>908.53899999999999</v>
      </c>
      <c r="G40" s="41"/>
      <c r="H40" s="47"/>
    </row>
    <row r="41" s="2" customFormat="1" ht="16.8" customHeight="1">
      <c r="A41" s="41"/>
      <c r="B41" s="47"/>
      <c r="C41" s="296" t="s">
        <v>102</v>
      </c>
      <c r="D41" s="297" t="s">
        <v>103</v>
      </c>
      <c r="E41" s="298" t="s">
        <v>19</v>
      </c>
      <c r="F41" s="299">
        <v>908.53899999999999</v>
      </c>
      <c r="G41" s="41"/>
      <c r="H41" s="47"/>
    </row>
    <row r="42" s="2" customFormat="1" ht="16.8" customHeight="1">
      <c r="A42" s="41"/>
      <c r="B42" s="47"/>
      <c r="C42" s="300" t="s">
        <v>19</v>
      </c>
      <c r="D42" s="300" t="s">
        <v>216</v>
      </c>
      <c r="E42" s="20" t="s">
        <v>19</v>
      </c>
      <c r="F42" s="301">
        <v>849.39999999999998</v>
      </c>
      <c r="G42" s="41"/>
      <c r="H42" s="47"/>
    </row>
    <row r="43" s="2" customFormat="1" ht="16.8" customHeight="1">
      <c r="A43" s="41"/>
      <c r="B43" s="47"/>
      <c r="C43" s="300" t="s">
        <v>19</v>
      </c>
      <c r="D43" s="300" t="s">
        <v>217</v>
      </c>
      <c r="E43" s="20" t="s">
        <v>19</v>
      </c>
      <c r="F43" s="301">
        <v>59.139000000000003</v>
      </c>
      <c r="G43" s="41"/>
      <c r="H43" s="47"/>
    </row>
    <row r="44" s="2" customFormat="1" ht="16.8" customHeight="1">
      <c r="A44" s="41"/>
      <c r="B44" s="47"/>
      <c r="C44" s="300" t="s">
        <v>102</v>
      </c>
      <c r="D44" s="300" t="s">
        <v>177</v>
      </c>
      <c r="E44" s="20" t="s">
        <v>19</v>
      </c>
      <c r="F44" s="301">
        <v>908.53899999999999</v>
      </c>
      <c r="G44" s="41"/>
      <c r="H44" s="47"/>
    </row>
    <row r="45" s="2" customFormat="1" ht="16.8" customHeight="1">
      <c r="A45" s="41"/>
      <c r="B45" s="47"/>
      <c r="C45" s="302" t="s">
        <v>1703</v>
      </c>
      <c r="D45" s="41"/>
      <c r="E45" s="41"/>
      <c r="F45" s="41"/>
      <c r="G45" s="41"/>
      <c r="H45" s="47"/>
    </row>
    <row r="46" s="2" customFormat="1" ht="16.8" customHeight="1">
      <c r="A46" s="41"/>
      <c r="B46" s="47"/>
      <c r="C46" s="300" t="s">
        <v>212</v>
      </c>
      <c r="D46" s="300" t="s">
        <v>1713</v>
      </c>
      <c r="E46" s="20" t="s">
        <v>147</v>
      </c>
      <c r="F46" s="301">
        <v>908.53899999999999</v>
      </c>
      <c r="G46" s="41"/>
      <c r="H46" s="47"/>
    </row>
    <row r="47" s="2" customFormat="1" ht="16.8" customHeight="1">
      <c r="A47" s="41"/>
      <c r="B47" s="47"/>
      <c r="C47" s="300" t="s">
        <v>219</v>
      </c>
      <c r="D47" s="300" t="s">
        <v>1717</v>
      </c>
      <c r="E47" s="20" t="s">
        <v>147</v>
      </c>
      <c r="F47" s="301">
        <v>908.53899999999999</v>
      </c>
      <c r="G47" s="41"/>
      <c r="H47" s="47"/>
    </row>
    <row r="48" s="2" customFormat="1" ht="16.8" customHeight="1">
      <c r="A48" s="41"/>
      <c r="B48" s="47"/>
      <c r="C48" s="300" t="s">
        <v>223</v>
      </c>
      <c r="D48" s="300" t="s">
        <v>1718</v>
      </c>
      <c r="E48" s="20" t="s">
        <v>147</v>
      </c>
      <c r="F48" s="301">
        <v>908.53899999999999</v>
      </c>
      <c r="G48" s="41"/>
      <c r="H48" s="47"/>
    </row>
    <row r="49" s="2" customFormat="1" ht="7.44" customHeight="1">
      <c r="A49" s="41"/>
      <c r="B49" s="160"/>
      <c r="C49" s="161"/>
      <c r="D49" s="161"/>
      <c r="E49" s="161"/>
      <c r="F49" s="161"/>
      <c r="G49" s="161"/>
      <c r="H49" s="47"/>
    </row>
    <row r="50" s="2" customFormat="1">
      <c r="A50" s="41"/>
      <c r="B50" s="41"/>
      <c r="C50" s="41"/>
      <c r="D50" s="41"/>
      <c r="E50" s="41"/>
      <c r="F50" s="41"/>
      <c r="G50" s="41"/>
      <c r="H50" s="41"/>
    </row>
  </sheetData>
  <sheetProtection sheet="1" formatColumns="0" formatRows="0" objects="1" scenarios="1" spinCount="100000" saltValue="kwU2Sr+qOum/vOIHmljdZKVcUwUq7aWgz+60O/TpbjfDQjkZafFS8KYjlcSIohgmviyjuLki5zlcYJ/1IvqtjQ==" hashValue="0X1kZMHFNy1KMes7Q3hI5FbBK9pwUSXMSQYEaSqHDFsRmyxl07LpdeSVLJ2QAYbXrKD3ou9nXJcSXkqbyxmgN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3" customWidth="1"/>
    <col min="2" max="2" width="1.667969" style="303" customWidth="1"/>
    <col min="3" max="4" width="5" style="303" customWidth="1"/>
    <col min="5" max="5" width="11.66016" style="303" customWidth="1"/>
    <col min="6" max="6" width="9.160156" style="303" customWidth="1"/>
    <col min="7" max="7" width="5" style="303" customWidth="1"/>
    <col min="8" max="8" width="77.83203" style="303" customWidth="1"/>
    <col min="9" max="10" width="20" style="303" customWidth="1"/>
    <col min="11" max="11" width="1.667969" style="303" customWidth="1"/>
  </cols>
  <sheetData>
    <row r="1" s="1" customFormat="1" ht="37.5" customHeight="1"/>
    <row r="2" s="1" customFormat="1" ht="7.5" customHeight="1">
      <c r="B2" s="304"/>
      <c r="C2" s="305"/>
      <c r="D2" s="305"/>
      <c r="E2" s="305"/>
      <c r="F2" s="305"/>
      <c r="G2" s="305"/>
      <c r="H2" s="305"/>
      <c r="I2" s="305"/>
      <c r="J2" s="305"/>
      <c r="K2" s="306"/>
    </row>
    <row r="3" s="17" customFormat="1" ht="45" customHeight="1">
      <c r="B3" s="307"/>
      <c r="C3" s="308" t="s">
        <v>1719</v>
      </c>
      <c r="D3" s="308"/>
      <c r="E3" s="308"/>
      <c r="F3" s="308"/>
      <c r="G3" s="308"/>
      <c r="H3" s="308"/>
      <c r="I3" s="308"/>
      <c r="J3" s="308"/>
      <c r="K3" s="309"/>
    </row>
    <row r="4" s="1" customFormat="1" ht="25.5" customHeight="1">
      <c r="B4" s="310"/>
      <c r="C4" s="311" t="s">
        <v>1720</v>
      </c>
      <c r="D4" s="311"/>
      <c r="E4" s="311"/>
      <c r="F4" s="311"/>
      <c r="G4" s="311"/>
      <c r="H4" s="311"/>
      <c r="I4" s="311"/>
      <c r="J4" s="311"/>
      <c r="K4" s="312"/>
    </row>
    <row r="5" s="1" customFormat="1" ht="5.25" customHeight="1">
      <c r="B5" s="310"/>
      <c r="C5" s="313"/>
      <c r="D5" s="313"/>
      <c r="E5" s="313"/>
      <c r="F5" s="313"/>
      <c r="G5" s="313"/>
      <c r="H5" s="313"/>
      <c r="I5" s="313"/>
      <c r="J5" s="313"/>
      <c r="K5" s="312"/>
    </row>
    <row r="6" s="1" customFormat="1" ht="15" customHeight="1">
      <c r="B6" s="310"/>
      <c r="C6" s="314" t="s">
        <v>1721</v>
      </c>
      <c r="D6" s="314"/>
      <c r="E6" s="314"/>
      <c r="F6" s="314"/>
      <c r="G6" s="314"/>
      <c r="H6" s="314"/>
      <c r="I6" s="314"/>
      <c r="J6" s="314"/>
      <c r="K6" s="312"/>
    </row>
    <row r="7" s="1" customFormat="1" ht="15" customHeight="1">
      <c r="B7" s="315"/>
      <c r="C7" s="314" t="s">
        <v>1722</v>
      </c>
      <c r="D7" s="314"/>
      <c r="E7" s="314"/>
      <c r="F7" s="314"/>
      <c r="G7" s="314"/>
      <c r="H7" s="314"/>
      <c r="I7" s="314"/>
      <c r="J7" s="314"/>
      <c r="K7" s="312"/>
    </row>
    <row r="8" s="1" customFormat="1" ht="12.75" customHeight="1">
      <c r="B8" s="315"/>
      <c r="C8" s="314"/>
      <c r="D8" s="314"/>
      <c r="E8" s="314"/>
      <c r="F8" s="314"/>
      <c r="G8" s="314"/>
      <c r="H8" s="314"/>
      <c r="I8" s="314"/>
      <c r="J8" s="314"/>
      <c r="K8" s="312"/>
    </row>
    <row r="9" s="1" customFormat="1" ht="15" customHeight="1">
      <c r="B9" s="315"/>
      <c r="C9" s="314" t="s">
        <v>1723</v>
      </c>
      <c r="D9" s="314"/>
      <c r="E9" s="314"/>
      <c r="F9" s="314"/>
      <c r="G9" s="314"/>
      <c r="H9" s="314"/>
      <c r="I9" s="314"/>
      <c r="J9" s="314"/>
      <c r="K9" s="312"/>
    </row>
    <row r="10" s="1" customFormat="1" ht="15" customHeight="1">
      <c r="B10" s="315"/>
      <c r="C10" s="314"/>
      <c r="D10" s="314" t="s">
        <v>1724</v>
      </c>
      <c r="E10" s="314"/>
      <c r="F10" s="314"/>
      <c r="G10" s="314"/>
      <c r="H10" s="314"/>
      <c r="I10" s="314"/>
      <c r="J10" s="314"/>
      <c r="K10" s="312"/>
    </row>
    <row r="11" s="1" customFormat="1" ht="15" customHeight="1">
      <c r="B11" s="315"/>
      <c r="C11" s="316"/>
      <c r="D11" s="314" t="s">
        <v>1725</v>
      </c>
      <c r="E11" s="314"/>
      <c r="F11" s="314"/>
      <c r="G11" s="314"/>
      <c r="H11" s="314"/>
      <c r="I11" s="314"/>
      <c r="J11" s="314"/>
      <c r="K11" s="312"/>
    </row>
    <row r="12" s="1" customFormat="1" ht="15" customHeight="1">
      <c r="B12" s="315"/>
      <c r="C12" s="316"/>
      <c r="D12" s="314"/>
      <c r="E12" s="314"/>
      <c r="F12" s="314"/>
      <c r="G12" s="314"/>
      <c r="H12" s="314"/>
      <c r="I12" s="314"/>
      <c r="J12" s="314"/>
      <c r="K12" s="312"/>
    </row>
    <row r="13" s="1" customFormat="1" ht="15" customHeight="1">
      <c r="B13" s="315"/>
      <c r="C13" s="316"/>
      <c r="D13" s="317" t="s">
        <v>1726</v>
      </c>
      <c r="E13" s="314"/>
      <c r="F13" s="314"/>
      <c r="G13" s="314"/>
      <c r="H13" s="314"/>
      <c r="I13" s="314"/>
      <c r="J13" s="314"/>
      <c r="K13" s="312"/>
    </row>
    <row r="14" s="1" customFormat="1" ht="12.75" customHeight="1">
      <c r="B14" s="315"/>
      <c r="C14" s="316"/>
      <c r="D14" s="316"/>
      <c r="E14" s="316"/>
      <c r="F14" s="316"/>
      <c r="G14" s="316"/>
      <c r="H14" s="316"/>
      <c r="I14" s="316"/>
      <c r="J14" s="316"/>
      <c r="K14" s="312"/>
    </row>
    <row r="15" s="1" customFormat="1" ht="15" customHeight="1">
      <c r="B15" s="315"/>
      <c r="C15" s="316"/>
      <c r="D15" s="314" t="s">
        <v>1727</v>
      </c>
      <c r="E15" s="314"/>
      <c r="F15" s="314"/>
      <c r="G15" s="314"/>
      <c r="H15" s="314"/>
      <c r="I15" s="314"/>
      <c r="J15" s="314"/>
      <c r="K15" s="312"/>
    </row>
    <row r="16" s="1" customFormat="1" ht="15" customHeight="1">
      <c r="B16" s="315"/>
      <c r="C16" s="316"/>
      <c r="D16" s="314" t="s">
        <v>1728</v>
      </c>
      <c r="E16" s="314"/>
      <c r="F16" s="314"/>
      <c r="G16" s="314"/>
      <c r="H16" s="314"/>
      <c r="I16" s="314"/>
      <c r="J16" s="314"/>
      <c r="K16" s="312"/>
    </row>
    <row r="17" s="1" customFormat="1" ht="15" customHeight="1">
      <c r="B17" s="315"/>
      <c r="C17" s="316"/>
      <c r="D17" s="314" t="s">
        <v>1729</v>
      </c>
      <c r="E17" s="314"/>
      <c r="F17" s="314"/>
      <c r="G17" s="314"/>
      <c r="H17" s="314"/>
      <c r="I17" s="314"/>
      <c r="J17" s="314"/>
      <c r="K17" s="312"/>
    </row>
    <row r="18" s="1" customFormat="1" ht="15" customHeight="1">
      <c r="B18" s="315"/>
      <c r="C18" s="316"/>
      <c r="D18" s="316"/>
      <c r="E18" s="318" t="s">
        <v>79</v>
      </c>
      <c r="F18" s="314" t="s">
        <v>1730</v>
      </c>
      <c r="G18" s="314"/>
      <c r="H18" s="314"/>
      <c r="I18" s="314"/>
      <c r="J18" s="314"/>
      <c r="K18" s="312"/>
    </row>
    <row r="19" s="1" customFormat="1" ht="15" customHeight="1">
      <c r="B19" s="315"/>
      <c r="C19" s="316"/>
      <c r="D19" s="316"/>
      <c r="E19" s="318" t="s">
        <v>1731</v>
      </c>
      <c r="F19" s="314" t="s">
        <v>1732</v>
      </c>
      <c r="G19" s="314"/>
      <c r="H19" s="314"/>
      <c r="I19" s="314"/>
      <c r="J19" s="314"/>
      <c r="K19" s="312"/>
    </row>
    <row r="20" s="1" customFormat="1" ht="15" customHeight="1">
      <c r="B20" s="315"/>
      <c r="C20" s="316"/>
      <c r="D20" s="316"/>
      <c r="E20" s="318" t="s">
        <v>1733</v>
      </c>
      <c r="F20" s="314" t="s">
        <v>1734</v>
      </c>
      <c r="G20" s="314"/>
      <c r="H20" s="314"/>
      <c r="I20" s="314"/>
      <c r="J20" s="314"/>
      <c r="K20" s="312"/>
    </row>
    <row r="21" s="1" customFormat="1" ht="15" customHeight="1">
      <c r="B21" s="315"/>
      <c r="C21" s="316"/>
      <c r="D21" s="316"/>
      <c r="E21" s="318" t="s">
        <v>1735</v>
      </c>
      <c r="F21" s="314" t="s">
        <v>1736</v>
      </c>
      <c r="G21" s="314"/>
      <c r="H21" s="314"/>
      <c r="I21" s="314"/>
      <c r="J21" s="314"/>
      <c r="K21" s="312"/>
    </row>
    <row r="22" s="1" customFormat="1" ht="15" customHeight="1">
      <c r="B22" s="315"/>
      <c r="C22" s="316"/>
      <c r="D22" s="316"/>
      <c r="E22" s="318" t="s">
        <v>1737</v>
      </c>
      <c r="F22" s="314" t="s">
        <v>1689</v>
      </c>
      <c r="G22" s="314"/>
      <c r="H22" s="314"/>
      <c r="I22" s="314"/>
      <c r="J22" s="314"/>
      <c r="K22" s="312"/>
    </row>
    <row r="23" s="1" customFormat="1" ht="15" customHeight="1">
      <c r="B23" s="315"/>
      <c r="C23" s="316"/>
      <c r="D23" s="316"/>
      <c r="E23" s="318" t="s">
        <v>1738</v>
      </c>
      <c r="F23" s="314" t="s">
        <v>1739</v>
      </c>
      <c r="G23" s="314"/>
      <c r="H23" s="314"/>
      <c r="I23" s="314"/>
      <c r="J23" s="314"/>
      <c r="K23" s="312"/>
    </row>
    <row r="24" s="1" customFormat="1" ht="12.75" customHeight="1">
      <c r="B24" s="315"/>
      <c r="C24" s="316"/>
      <c r="D24" s="316"/>
      <c r="E24" s="316"/>
      <c r="F24" s="316"/>
      <c r="G24" s="316"/>
      <c r="H24" s="316"/>
      <c r="I24" s="316"/>
      <c r="J24" s="316"/>
      <c r="K24" s="312"/>
    </row>
    <row r="25" s="1" customFormat="1" ht="15" customHeight="1">
      <c r="B25" s="315"/>
      <c r="C25" s="314" t="s">
        <v>1740</v>
      </c>
      <c r="D25" s="314"/>
      <c r="E25" s="314"/>
      <c r="F25" s="314"/>
      <c r="G25" s="314"/>
      <c r="H25" s="314"/>
      <c r="I25" s="314"/>
      <c r="J25" s="314"/>
      <c r="K25" s="312"/>
    </row>
    <row r="26" s="1" customFormat="1" ht="15" customHeight="1">
      <c r="B26" s="315"/>
      <c r="C26" s="314" t="s">
        <v>1741</v>
      </c>
      <c r="D26" s="314"/>
      <c r="E26" s="314"/>
      <c r="F26" s="314"/>
      <c r="G26" s="314"/>
      <c r="H26" s="314"/>
      <c r="I26" s="314"/>
      <c r="J26" s="314"/>
      <c r="K26" s="312"/>
    </row>
    <row r="27" s="1" customFormat="1" ht="15" customHeight="1">
      <c r="B27" s="315"/>
      <c r="C27" s="314"/>
      <c r="D27" s="314" t="s">
        <v>1742</v>
      </c>
      <c r="E27" s="314"/>
      <c r="F27" s="314"/>
      <c r="G27" s="314"/>
      <c r="H27" s="314"/>
      <c r="I27" s="314"/>
      <c r="J27" s="314"/>
      <c r="K27" s="312"/>
    </row>
    <row r="28" s="1" customFormat="1" ht="15" customHeight="1">
      <c r="B28" s="315"/>
      <c r="C28" s="316"/>
      <c r="D28" s="314" t="s">
        <v>1743</v>
      </c>
      <c r="E28" s="314"/>
      <c r="F28" s="314"/>
      <c r="G28" s="314"/>
      <c r="H28" s="314"/>
      <c r="I28" s="314"/>
      <c r="J28" s="314"/>
      <c r="K28" s="312"/>
    </row>
    <row r="29" s="1" customFormat="1" ht="12.75" customHeight="1">
      <c r="B29" s="315"/>
      <c r="C29" s="316"/>
      <c r="D29" s="316"/>
      <c r="E29" s="316"/>
      <c r="F29" s="316"/>
      <c r="G29" s="316"/>
      <c r="H29" s="316"/>
      <c r="I29" s="316"/>
      <c r="J29" s="316"/>
      <c r="K29" s="312"/>
    </row>
    <row r="30" s="1" customFormat="1" ht="15" customHeight="1">
      <c r="B30" s="315"/>
      <c r="C30" s="316"/>
      <c r="D30" s="314" t="s">
        <v>1744</v>
      </c>
      <c r="E30" s="314"/>
      <c r="F30" s="314"/>
      <c r="G30" s="314"/>
      <c r="H30" s="314"/>
      <c r="I30" s="314"/>
      <c r="J30" s="314"/>
      <c r="K30" s="312"/>
    </row>
    <row r="31" s="1" customFormat="1" ht="15" customHeight="1">
      <c r="B31" s="315"/>
      <c r="C31" s="316"/>
      <c r="D31" s="314" t="s">
        <v>1745</v>
      </c>
      <c r="E31" s="314"/>
      <c r="F31" s="314"/>
      <c r="G31" s="314"/>
      <c r="H31" s="314"/>
      <c r="I31" s="314"/>
      <c r="J31" s="314"/>
      <c r="K31" s="312"/>
    </row>
    <row r="32" s="1" customFormat="1" ht="12.75" customHeight="1">
      <c r="B32" s="315"/>
      <c r="C32" s="316"/>
      <c r="D32" s="316"/>
      <c r="E32" s="316"/>
      <c r="F32" s="316"/>
      <c r="G32" s="316"/>
      <c r="H32" s="316"/>
      <c r="I32" s="316"/>
      <c r="J32" s="316"/>
      <c r="K32" s="312"/>
    </row>
    <row r="33" s="1" customFormat="1" ht="15" customHeight="1">
      <c r="B33" s="315"/>
      <c r="C33" s="316"/>
      <c r="D33" s="314" t="s">
        <v>1746</v>
      </c>
      <c r="E33" s="314"/>
      <c r="F33" s="314"/>
      <c r="G33" s="314"/>
      <c r="H33" s="314"/>
      <c r="I33" s="314"/>
      <c r="J33" s="314"/>
      <c r="K33" s="312"/>
    </row>
    <row r="34" s="1" customFormat="1" ht="15" customHeight="1">
      <c r="B34" s="315"/>
      <c r="C34" s="316"/>
      <c r="D34" s="314" t="s">
        <v>1747</v>
      </c>
      <c r="E34" s="314"/>
      <c r="F34" s="314"/>
      <c r="G34" s="314"/>
      <c r="H34" s="314"/>
      <c r="I34" s="314"/>
      <c r="J34" s="314"/>
      <c r="K34" s="312"/>
    </row>
    <row r="35" s="1" customFormat="1" ht="15" customHeight="1">
      <c r="B35" s="315"/>
      <c r="C35" s="316"/>
      <c r="D35" s="314" t="s">
        <v>1748</v>
      </c>
      <c r="E35" s="314"/>
      <c r="F35" s="314"/>
      <c r="G35" s="314"/>
      <c r="H35" s="314"/>
      <c r="I35" s="314"/>
      <c r="J35" s="314"/>
      <c r="K35" s="312"/>
    </row>
    <row r="36" s="1" customFormat="1" ht="15" customHeight="1">
      <c r="B36" s="315"/>
      <c r="C36" s="316"/>
      <c r="D36" s="314"/>
      <c r="E36" s="317" t="s">
        <v>127</v>
      </c>
      <c r="F36" s="314"/>
      <c r="G36" s="314" t="s">
        <v>1749</v>
      </c>
      <c r="H36" s="314"/>
      <c r="I36" s="314"/>
      <c r="J36" s="314"/>
      <c r="K36" s="312"/>
    </row>
    <row r="37" s="1" customFormat="1" ht="30.75" customHeight="1">
      <c r="B37" s="315"/>
      <c r="C37" s="316"/>
      <c r="D37" s="314"/>
      <c r="E37" s="317" t="s">
        <v>1750</v>
      </c>
      <c r="F37" s="314"/>
      <c r="G37" s="314" t="s">
        <v>1751</v>
      </c>
      <c r="H37" s="314"/>
      <c r="I37" s="314"/>
      <c r="J37" s="314"/>
      <c r="K37" s="312"/>
    </row>
    <row r="38" s="1" customFormat="1" ht="15" customHeight="1">
      <c r="B38" s="315"/>
      <c r="C38" s="316"/>
      <c r="D38" s="314"/>
      <c r="E38" s="317" t="s">
        <v>53</v>
      </c>
      <c r="F38" s="314"/>
      <c r="G38" s="314" t="s">
        <v>1752</v>
      </c>
      <c r="H38" s="314"/>
      <c r="I38" s="314"/>
      <c r="J38" s="314"/>
      <c r="K38" s="312"/>
    </row>
    <row r="39" s="1" customFormat="1" ht="15" customHeight="1">
      <c r="B39" s="315"/>
      <c r="C39" s="316"/>
      <c r="D39" s="314"/>
      <c r="E39" s="317" t="s">
        <v>54</v>
      </c>
      <c r="F39" s="314"/>
      <c r="G39" s="314" t="s">
        <v>1753</v>
      </c>
      <c r="H39" s="314"/>
      <c r="I39" s="314"/>
      <c r="J39" s="314"/>
      <c r="K39" s="312"/>
    </row>
    <row r="40" s="1" customFormat="1" ht="15" customHeight="1">
      <c r="B40" s="315"/>
      <c r="C40" s="316"/>
      <c r="D40" s="314"/>
      <c r="E40" s="317" t="s">
        <v>128</v>
      </c>
      <c r="F40" s="314"/>
      <c r="G40" s="314" t="s">
        <v>1754</v>
      </c>
      <c r="H40" s="314"/>
      <c r="I40" s="314"/>
      <c r="J40" s="314"/>
      <c r="K40" s="312"/>
    </row>
    <row r="41" s="1" customFormat="1" ht="15" customHeight="1">
      <c r="B41" s="315"/>
      <c r="C41" s="316"/>
      <c r="D41" s="314"/>
      <c r="E41" s="317" t="s">
        <v>129</v>
      </c>
      <c r="F41" s="314"/>
      <c r="G41" s="314" t="s">
        <v>1755</v>
      </c>
      <c r="H41" s="314"/>
      <c r="I41" s="314"/>
      <c r="J41" s="314"/>
      <c r="K41" s="312"/>
    </row>
    <row r="42" s="1" customFormat="1" ht="15" customHeight="1">
      <c r="B42" s="315"/>
      <c r="C42" s="316"/>
      <c r="D42" s="314"/>
      <c r="E42" s="317" t="s">
        <v>1756</v>
      </c>
      <c r="F42" s="314"/>
      <c r="G42" s="314" t="s">
        <v>1757</v>
      </c>
      <c r="H42" s="314"/>
      <c r="I42" s="314"/>
      <c r="J42" s="314"/>
      <c r="K42" s="312"/>
    </row>
    <row r="43" s="1" customFormat="1" ht="15" customHeight="1">
      <c r="B43" s="315"/>
      <c r="C43" s="316"/>
      <c r="D43" s="314"/>
      <c r="E43" s="317"/>
      <c r="F43" s="314"/>
      <c r="G43" s="314" t="s">
        <v>1758</v>
      </c>
      <c r="H43" s="314"/>
      <c r="I43" s="314"/>
      <c r="J43" s="314"/>
      <c r="K43" s="312"/>
    </row>
    <row r="44" s="1" customFormat="1" ht="15" customHeight="1">
      <c r="B44" s="315"/>
      <c r="C44" s="316"/>
      <c r="D44" s="314"/>
      <c r="E44" s="317" t="s">
        <v>1759</v>
      </c>
      <c r="F44" s="314"/>
      <c r="G44" s="314" t="s">
        <v>1760</v>
      </c>
      <c r="H44" s="314"/>
      <c r="I44" s="314"/>
      <c r="J44" s="314"/>
      <c r="K44" s="312"/>
    </row>
    <row r="45" s="1" customFormat="1" ht="15" customHeight="1">
      <c r="B45" s="315"/>
      <c r="C45" s="316"/>
      <c r="D45" s="314"/>
      <c r="E45" s="317" t="s">
        <v>131</v>
      </c>
      <c r="F45" s="314"/>
      <c r="G45" s="314" t="s">
        <v>1761</v>
      </c>
      <c r="H45" s="314"/>
      <c r="I45" s="314"/>
      <c r="J45" s="314"/>
      <c r="K45" s="312"/>
    </row>
    <row r="46" s="1" customFormat="1" ht="12.75" customHeight="1">
      <c r="B46" s="315"/>
      <c r="C46" s="316"/>
      <c r="D46" s="314"/>
      <c r="E46" s="314"/>
      <c r="F46" s="314"/>
      <c r="G46" s="314"/>
      <c r="H46" s="314"/>
      <c r="I46" s="314"/>
      <c r="J46" s="314"/>
      <c r="K46" s="312"/>
    </row>
    <row r="47" s="1" customFormat="1" ht="15" customHeight="1">
      <c r="B47" s="315"/>
      <c r="C47" s="316"/>
      <c r="D47" s="314" t="s">
        <v>1762</v>
      </c>
      <c r="E47" s="314"/>
      <c r="F47" s="314"/>
      <c r="G47" s="314"/>
      <c r="H47" s="314"/>
      <c r="I47" s="314"/>
      <c r="J47" s="314"/>
      <c r="K47" s="312"/>
    </row>
    <row r="48" s="1" customFormat="1" ht="15" customHeight="1">
      <c r="B48" s="315"/>
      <c r="C48" s="316"/>
      <c r="D48" s="316"/>
      <c r="E48" s="314" t="s">
        <v>1763</v>
      </c>
      <c r="F48" s="314"/>
      <c r="G48" s="314"/>
      <c r="H48" s="314"/>
      <c r="I48" s="314"/>
      <c r="J48" s="314"/>
      <c r="K48" s="312"/>
    </row>
    <row r="49" s="1" customFormat="1" ht="15" customHeight="1">
      <c r="B49" s="315"/>
      <c r="C49" s="316"/>
      <c r="D49" s="316"/>
      <c r="E49" s="314" t="s">
        <v>1764</v>
      </c>
      <c r="F49" s="314"/>
      <c r="G49" s="314"/>
      <c r="H49" s="314"/>
      <c r="I49" s="314"/>
      <c r="J49" s="314"/>
      <c r="K49" s="312"/>
    </row>
    <row r="50" s="1" customFormat="1" ht="15" customHeight="1">
      <c r="B50" s="315"/>
      <c r="C50" s="316"/>
      <c r="D50" s="316"/>
      <c r="E50" s="314" t="s">
        <v>1765</v>
      </c>
      <c r="F50" s="314"/>
      <c r="G50" s="314"/>
      <c r="H50" s="314"/>
      <c r="I50" s="314"/>
      <c r="J50" s="314"/>
      <c r="K50" s="312"/>
    </row>
    <row r="51" s="1" customFormat="1" ht="15" customHeight="1">
      <c r="B51" s="315"/>
      <c r="C51" s="316"/>
      <c r="D51" s="314" t="s">
        <v>1766</v>
      </c>
      <c r="E51" s="314"/>
      <c r="F51" s="314"/>
      <c r="G51" s="314"/>
      <c r="H51" s="314"/>
      <c r="I51" s="314"/>
      <c r="J51" s="314"/>
      <c r="K51" s="312"/>
    </row>
    <row r="52" s="1" customFormat="1" ht="25.5" customHeight="1">
      <c r="B52" s="310"/>
      <c r="C52" s="311" t="s">
        <v>1767</v>
      </c>
      <c r="D52" s="311"/>
      <c r="E52" s="311"/>
      <c r="F52" s="311"/>
      <c r="G52" s="311"/>
      <c r="H52" s="311"/>
      <c r="I52" s="311"/>
      <c r="J52" s="311"/>
      <c r="K52" s="312"/>
    </row>
    <row r="53" s="1" customFormat="1" ht="5.25" customHeight="1">
      <c r="B53" s="310"/>
      <c r="C53" s="313"/>
      <c r="D53" s="313"/>
      <c r="E53" s="313"/>
      <c r="F53" s="313"/>
      <c r="G53" s="313"/>
      <c r="H53" s="313"/>
      <c r="I53" s="313"/>
      <c r="J53" s="313"/>
      <c r="K53" s="312"/>
    </row>
    <row r="54" s="1" customFormat="1" ht="15" customHeight="1">
      <c r="B54" s="310"/>
      <c r="C54" s="314" t="s">
        <v>1768</v>
      </c>
      <c r="D54" s="314"/>
      <c r="E54" s="314"/>
      <c r="F54" s="314"/>
      <c r="G54" s="314"/>
      <c r="H54" s="314"/>
      <c r="I54" s="314"/>
      <c r="J54" s="314"/>
      <c r="K54" s="312"/>
    </row>
    <row r="55" s="1" customFormat="1" ht="15" customHeight="1">
      <c r="B55" s="310"/>
      <c r="C55" s="314" t="s">
        <v>1769</v>
      </c>
      <c r="D55" s="314"/>
      <c r="E55" s="314"/>
      <c r="F55" s="314"/>
      <c r="G55" s="314"/>
      <c r="H55" s="314"/>
      <c r="I55" s="314"/>
      <c r="J55" s="314"/>
      <c r="K55" s="312"/>
    </row>
    <row r="56" s="1" customFormat="1" ht="12.75" customHeight="1">
      <c r="B56" s="310"/>
      <c r="C56" s="314"/>
      <c r="D56" s="314"/>
      <c r="E56" s="314"/>
      <c r="F56" s="314"/>
      <c r="G56" s="314"/>
      <c r="H56" s="314"/>
      <c r="I56" s="314"/>
      <c r="J56" s="314"/>
      <c r="K56" s="312"/>
    </row>
    <row r="57" s="1" customFormat="1" ht="15" customHeight="1">
      <c r="B57" s="310"/>
      <c r="C57" s="314" t="s">
        <v>1770</v>
      </c>
      <c r="D57" s="314"/>
      <c r="E57" s="314"/>
      <c r="F57" s="314"/>
      <c r="G57" s="314"/>
      <c r="H57" s="314"/>
      <c r="I57" s="314"/>
      <c r="J57" s="314"/>
      <c r="K57" s="312"/>
    </row>
    <row r="58" s="1" customFormat="1" ht="15" customHeight="1">
      <c r="B58" s="310"/>
      <c r="C58" s="316"/>
      <c r="D58" s="314" t="s">
        <v>1771</v>
      </c>
      <c r="E58" s="314"/>
      <c r="F58" s="314"/>
      <c r="G58" s="314"/>
      <c r="H58" s="314"/>
      <c r="I58" s="314"/>
      <c r="J58" s="314"/>
      <c r="K58" s="312"/>
    </row>
    <row r="59" s="1" customFormat="1" ht="15" customHeight="1">
      <c r="B59" s="310"/>
      <c r="C59" s="316"/>
      <c r="D59" s="314" t="s">
        <v>1772</v>
      </c>
      <c r="E59" s="314"/>
      <c r="F59" s="314"/>
      <c r="G59" s="314"/>
      <c r="H59" s="314"/>
      <c r="I59" s="314"/>
      <c r="J59" s="314"/>
      <c r="K59" s="312"/>
    </row>
    <row r="60" s="1" customFormat="1" ht="15" customHeight="1">
      <c r="B60" s="310"/>
      <c r="C60" s="316"/>
      <c r="D60" s="314" t="s">
        <v>1773</v>
      </c>
      <c r="E60" s="314"/>
      <c r="F60" s="314"/>
      <c r="G60" s="314"/>
      <c r="H60" s="314"/>
      <c r="I60" s="314"/>
      <c r="J60" s="314"/>
      <c r="K60" s="312"/>
    </row>
    <row r="61" s="1" customFormat="1" ht="15" customHeight="1">
      <c r="B61" s="310"/>
      <c r="C61" s="316"/>
      <c r="D61" s="314" t="s">
        <v>1774</v>
      </c>
      <c r="E61" s="314"/>
      <c r="F61" s="314"/>
      <c r="G61" s="314"/>
      <c r="H61" s="314"/>
      <c r="I61" s="314"/>
      <c r="J61" s="314"/>
      <c r="K61" s="312"/>
    </row>
    <row r="62" s="1" customFormat="1" ht="15" customHeight="1">
      <c r="B62" s="310"/>
      <c r="C62" s="316"/>
      <c r="D62" s="319" t="s">
        <v>1775</v>
      </c>
      <c r="E62" s="319"/>
      <c r="F62" s="319"/>
      <c r="G62" s="319"/>
      <c r="H62" s="319"/>
      <c r="I62" s="319"/>
      <c r="J62" s="319"/>
      <c r="K62" s="312"/>
    </row>
    <row r="63" s="1" customFormat="1" ht="15" customHeight="1">
      <c r="B63" s="310"/>
      <c r="C63" s="316"/>
      <c r="D63" s="314" t="s">
        <v>1776</v>
      </c>
      <c r="E63" s="314"/>
      <c r="F63" s="314"/>
      <c r="G63" s="314"/>
      <c r="H63" s="314"/>
      <c r="I63" s="314"/>
      <c r="J63" s="314"/>
      <c r="K63" s="312"/>
    </row>
    <row r="64" s="1" customFormat="1" ht="12.75" customHeight="1">
      <c r="B64" s="310"/>
      <c r="C64" s="316"/>
      <c r="D64" s="316"/>
      <c r="E64" s="320"/>
      <c r="F64" s="316"/>
      <c r="G64" s="316"/>
      <c r="H64" s="316"/>
      <c r="I64" s="316"/>
      <c r="J64" s="316"/>
      <c r="K64" s="312"/>
    </row>
    <row r="65" s="1" customFormat="1" ht="15" customHeight="1">
      <c r="B65" s="310"/>
      <c r="C65" s="316"/>
      <c r="D65" s="314" t="s">
        <v>1777</v>
      </c>
      <c r="E65" s="314"/>
      <c r="F65" s="314"/>
      <c r="G65" s="314"/>
      <c r="H65" s="314"/>
      <c r="I65" s="314"/>
      <c r="J65" s="314"/>
      <c r="K65" s="312"/>
    </row>
    <row r="66" s="1" customFormat="1" ht="15" customHeight="1">
      <c r="B66" s="310"/>
      <c r="C66" s="316"/>
      <c r="D66" s="319" t="s">
        <v>1778</v>
      </c>
      <c r="E66" s="319"/>
      <c r="F66" s="319"/>
      <c r="G66" s="319"/>
      <c r="H66" s="319"/>
      <c r="I66" s="319"/>
      <c r="J66" s="319"/>
      <c r="K66" s="312"/>
    </row>
    <row r="67" s="1" customFormat="1" ht="15" customHeight="1">
      <c r="B67" s="310"/>
      <c r="C67" s="316"/>
      <c r="D67" s="314" t="s">
        <v>1779</v>
      </c>
      <c r="E67" s="314"/>
      <c r="F67" s="314"/>
      <c r="G67" s="314"/>
      <c r="H67" s="314"/>
      <c r="I67" s="314"/>
      <c r="J67" s="314"/>
      <c r="K67" s="312"/>
    </row>
    <row r="68" s="1" customFormat="1" ht="15" customHeight="1">
      <c r="B68" s="310"/>
      <c r="C68" s="316"/>
      <c r="D68" s="314" t="s">
        <v>1780</v>
      </c>
      <c r="E68" s="314"/>
      <c r="F68" s="314"/>
      <c r="G68" s="314"/>
      <c r="H68" s="314"/>
      <c r="I68" s="314"/>
      <c r="J68" s="314"/>
      <c r="K68" s="312"/>
    </row>
    <row r="69" s="1" customFormat="1" ht="15" customHeight="1">
      <c r="B69" s="310"/>
      <c r="C69" s="316"/>
      <c r="D69" s="314" t="s">
        <v>1781</v>
      </c>
      <c r="E69" s="314"/>
      <c r="F69" s="314"/>
      <c r="G69" s="314"/>
      <c r="H69" s="314"/>
      <c r="I69" s="314"/>
      <c r="J69" s="314"/>
      <c r="K69" s="312"/>
    </row>
    <row r="70" s="1" customFormat="1" ht="15" customHeight="1">
      <c r="B70" s="310"/>
      <c r="C70" s="316"/>
      <c r="D70" s="314" t="s">
        <v>1782</v>
      </c>
      <c r="E70" s="314"/>
      <c r="F70" s="314"/>
      <c r="G70" s="314"/>
      <c r="H70" s="314"/>
      <c r="I70" s="314"/>
      <c r="J70" s="314"/>
      <c r="K70" s="312"/>
    </row>
    <row r="71" s="1" customFormat="1" ht="12.75" customHeight="1">
      <c r="B71" s="321"/>
      <c r="C71" s="322"/>
      <c r="D71" s="322"/>
      <c r="E71" s="322"/>
      <c r="F71" s="322"/>
      <c r="G71" s="322"/>
      <c r="H71" s="322"/>
      <c r="I71" s="322"/>
      <c r="J71" s="322"/>
      <c r="K71" s="323"/>
    </row>
    <row r="72" s="1" customFormat="1" ht="18.75" customHeight="1">
      <c r="B72" s="324"/>
      <c r="C72" s="324"/>
      <c r="D72" s="324"/>
      <c r="E72" s="324"/>
      <c r="F72" s="324"/>
      <c r="G72" s="324"/>
      <c r="H72" s="324"/>
      <c r="I72" s="324"/>
      <c r="J72" s="324"/>
      <c r="K72" s="325"/>
    </row>
    <row r="73" s="1" customFormat="1" ht="18.75" customHeight="1">
      <c r="B73" s="325"/>
      <c r="C73" s="325"/>
      <c r="D73" s="325"/>
      <c r="E73" s="325"/>
      <c r="F73" s="325"/>
      <c r="G73" s="325"/>
      <c r="H73" s="325"/>
      <c r="I73" s="325"/>
      <c r="J73" s="325"/>
      <c r="K73" s="325"/>
    </row>
    <row r="74" s="1" customFormat="1" ht="7.5" customHeight="1">
      <c r="B74" s="326"/>
      <c r="C74" s="327"/>
      <c r="D74" s="327"/>
      <c r="E74" s="327"/>
      <c r="F74" s="327"/>
      <c r="G74" s="327"/>
      <c r="H74" s="327"/>
      <c r="I74" s="327"/>
      <c r="J74" s="327"/>
      <c r="K74" s="328"/>
    </row>
    <row r="75" s="1" customFormat="1" ht="45" customHeight="1">
      <c r="B75" s="329"/>
      <c r="C75" s="330" t="s">
        <v>1783</v>
      </c>
      <c r="D75" s="330"/>
      <c r="E75" s="330"/>
      <c r="F75" s="330"/>
      <c r="G75" s="330"/>
      <c r="H75" s="330"/>
      <c r="I75" s="330"/>
      <c r="J75" s="330"/>
      <c r="K75" s="331"/>
    </row>
    <row r="76" s="1" customFormat="1" ht="17.25" customHeight="1">
      <c r="B76" s="329"/>
      <c r="C76" s="332" t="s">
        <v>1784</v>
      </c>
      <c r="D76" s="332"/>
      <c r="E76" s="332"/>
      <c r="F76" s="332" t="s">
        <v>1785</v>
      </c>
      <c r="G76" s="333"/>
      <c r="H76" s="332" t="s">
        <v>54</v>
      </c>
      <c r="I76" s="332" t="s">
        <v>57</v>
      </c>
      <c r="J76" s="332" t="s">
        <v>1786</v>
      </c>
      <c r="K76" s="331"/>
    </row>
    <row r="77" s="1" customFormat="1" ht="17.25" customHeight="1">
      <c r="B77" s="329"/>
      <c r="C77" s="334" t="s">
        <v>1787</v>
      </c>
      <c r="D77" s="334"/>
      <c r="E77" s="334"/>
      <c r="F77" s="335" t="s">
        <v>1788</v>
      </c>
      <c r="G77" s="336"/>
      <c r="H77" s="334"/>
      <c r="I77" s="334"/>
      <c r="J77" s="334" t="s">
        <v>1789</v>
      </c>
      <c r="K77" s="331"/>
    </row>
    <row r="78" s="1" customFormat="1" ht="5.25" customHeight="1">
      <c r="B78" s="329"/>
      <c r="C78" s="337"/>
      <c r="D78" s="337"/>
      <c r="E78" s="337"/>
      <c r="F78" s="337"/>
      <c r="G78" s="338"/>
      <c r="H78" s="337"/>
      <c r="I78" s="337"/>
      <c r="J78" s="337"/>
      <c r="K78" s="331"/>
    </row>
    <row r="79" s="1" customFormat="1" ht="15" customHeight="1">
      <c r="B79" s="329"/>
      <c r="C79" s="317" t="s">
        <v>53</v>
      </c>
      <c r="D79" s="339"/>
      <c r="E79" s="339"/>
      <c r="F79" s="340" t="s">
        <v>1790</v>
      </c>
      <c r="G79" s="341"/>
      <c r="H79" s="317" t="s">
        <v>1791</v>
      </c>
      <c r="I79" s="317" t="s">
        <v>1792</v>
      </c>
      <c r="J79" s="317">
        <v>20</v>
      </c>
      <c r="K79" s="331"/>
    </row>
    <row r="80" s="1" customFormat="1" ht="15" customHeight="1">
      <c r="B80" s="329"/>
      <c r="C80" s="317" t="s">
        <v>1793</v>
      </c>
      <c r="D80" s="317"/>
      <c r="E80" s="317"/>
      <c r="F80" s="340" t="s">
        <v>1790</v>
      </c>
      <c r="G80" s="341"/>
      <c r="H80" s="317" t="s">
        <v>1794</v>
      </c>
      <c r="I80" s="317" t="s">
        <v>1792</v>
      </c>
      <c r="J80" s="317">
        <v>120</v>
      </c>
      <c r="K80" s="331"/>
    </row>
    <row r="81" s="1" customFormat="1" ht="15" customHeight="1">
      <c r="B81" s="342"/>
      <c r="C81" s="317" t="s">
        <v>1795</v>
      </c>
      <c r="D81" s="317"/>
      <c r="E81" s="317"/>
      <c r="F81" s="340" t="s">
        <v>1796</v>
      </c>
      <c r="G81" s="341"/>
      <c r="H81" s="317" t="s">
        <v>1797</v>
      </c>
      <c r="I81" s="317" t="s">
        <v>1792</v>
      </c>
      <c r="J81" s="317">
        <v>50</v>
      </c>
      <c r="K81" s="331"/>
    </row>
    <row r="82" s="1" customFormat="1" ht="15" customHeight="1">
      <c r="B82" s="342"/>
      <c r="C82" s="317" t="s">
        <v>1798</v>
      </c>
      <c r="D82" s="317"/>
      <c r="E82" s="317"/>
      <c r="F82" s="340" t="s">
        <v>1790</v>
      </c>
      <c r="G82" s="341"/>
      <c r="H82" s="317" t="s">
        <v>1799</v>
      </c>
      <c r="I82" s="317" t="s">
        <v>1800</v>
      </c>
      <c r="J82" s="317"/>
      <c r="K82" s="331"/>
    </row>
    <row r="83" s="1" customFormat="1" ht="15" customHeight="1">
      <c r="B83" s="342"/>
      <c r="C83" s="343" t="s">
        <v>1801</v>
      </c>
      <c r="D83" s="343"/>
      <c r="E83" s="343"/>
      <c r="F83" s="344" t="s">
        <v>1796</v>
      </c>
      <c r="G83" s="343"/>
      <c r="H83" s="343" t="s">
        <v>1802</v>
      </c>
      <c r="I83" s="343" t="s">
        <v>1792</v>
      </c>
      <c r="J83" s="343">
        <v>15</v>
      </c>
      <c r="K83" s="331"/>
    </row>
    <row r="84" s="1" customFormat="1" ht="15" customHeight="1">
      <c r="B84" s="342"/>
      <c r="C84" s="343" t="s">
        <v>1803</v>
      </c>
      <c r="D84" s="343"/>
      <c r="E84" s="343"/>
      <c r="F84" s="344" t="s">
        <v>1796</v>
      </c>
      <c r="G84" s="343"/>
      <c r="H84" s="343" t="s">
        <v>1804</v>
      </c>
      <c r="I84" s="343" t="s">
        <v>1792</v>
      </c>
      <c r="J84" s="343">
        <v>15</v>
      </c>
      <c r="K84" s="331"/>
    </row>
    <row r="85" s="1" customFormat="1" ht="15" customHeight="1">
      <c r="B85" s="342"/>
      <c r="C85" s="343" t="s">
        <v>1805</v>
      </c>
      <c r="D85" s="343"/>
      <c r="E85" s="343"/>
      <c r="F85" s="344" t="s">
        <v>1796</v>
      </c>
      <c r="G85" s="343"/>
      <c r="H85" s="343" t="s">
        <v>1806</v>
      </c>
      <c r="I85" s="343" t="s">
        <v>1792</v>
      </c>
      <c r="J85" s="343">
        <v>20</v>
      </c>
      <c r="K85" s="331"/>
    </row>
    <row r="86" s="1" customFormat="1" ht="15" customHeight="1">
      <c r="B86" s="342"/>
      <c r="C86" s="343" t="s">
        <v>1807</v>
      </c>
      <c r="D86" s="343"/>
      <c r="E86" s="343"/>
      <c r="F86" s="344" t="s">
        <v>1796</v>
      </c>
      <c r="G86" s="343"/>
      <c r="H86" s="343" t="s">
        <v>1808</v>
      </c>
      <c r="I86" s="343" t="s">
        <v>1792</v>
      </c>
      <c r="J86" s="343">
        <v>20</v>
      </c>
      <c r="K86" s="331"/>
    </row>
    <row r="87" s="1" customFormat="1" ht="15" customHeight="1">
      <c r="B87" s="342"/>
      <c r="C87" s="317" t="s">
        <v>1809</v>
      </c>
      <c r="D87" s="317"/>
      <c r="E87" s="317"/>
      <c r="F87" s="340" t="s">
        <v>1796</v>
      </c>
      <c r="G87" s="341"/>
      <c r="H87" s="317" t="s">
        <v>1810</v>
      </c>
      <c r="I87" s="317" t="s">
        <v>1792</v>
      </c>
      <c r="J87" s="317">
        <v>50</v>
      </c>
      <c r="K87" s="331"/>
    </row>
    <row r="88" s="1" customFormat="1" ht="15" customHeight="1">
      <c r="B88" s="342"/>
      <c r="C88" s="317" t="s">
        <v>1811</v>
      </c>
      <c r="D88" s="317"/>
      <c r="E88" s="317"/>
      <c r="F88" s="340" t="s">
        <v>1796</v>
      </c>
      <c r="G88" s="341"/>
      <c r="H88" s="317" t="s">
        <v>1812</v>
      </c>
      <c r="I88" s="317" t="s">
        <v>1792</v>
      </c>
      <c r="J88" s="317">
        <v>20</v>
      </c>
      <c r="K88" s="331"/>
    </row>
    <row r="89" s="1" customFormat="1" ht="15" customHeight="1">
      <c r="B89" s="342"/>
      <c r="C89" s="317" t="s">
        <v>1813</v>
      </c>
      <c r="D89" s="317"/>
      <c r="E89" s="317"/>
      <c r="F89" s="340" t="s">
        <v>1796</v>
      </c>
      <c r="G89" s="341"/>
      <c r="H89" s="317" t="s">
        <v>1814</v>
      </c>
      <c r="I89" s="317" t="s">
        <v>1792</v>
      </c>
      <c r="J89" s="317">
        <v>20</v>
      </c>
      <c r="K89" s="331"/>
    </row>
    <row r="90" s="1" customFormat="1" ht="15" customHeight="1">
      <c r="B90" s="342"/>
      <c r="C90" s="317" t="s">
        <v>1815</v>
      </c>
      <c r="D90" s="317"/>
      <c r="E90" s="317"/>
      <c r="F90" s="340" t="s">
        <v>1796</v>
      </c>
      <c r="G90" s="341"/>
      <c r="H90" s="317" t="s">
        <v>1816</v>
      </c>
      <c r="I90" s="317" t="s">
        <v>1792</v>
      </c>
      <c r="J90" s="317">
        <v>50</v>
      </c>
      <c r="K90" s="331"/>
    </row>
    <row r="91" s="1" customFormat="1" ht="15" customHeight="1">
      <c r="B91" s="342"/>
      <c r="C91" s="317" t="s">
        <v>1817</v>
      </c>
      <c r="D91" s="317"/>
      <c r="E91" s="317"/>
      <c r="F91" s="340" t="s">
        <v>1796</v>
      </c>
      <c r="G91" s="341"/>
      <c r="H91" s="317" t="s">
        <v>1817</v>
      </c>
      <c r="I91" s="317" t="s">
        <v>1792</v>
      </c>
      <c r="J91" s="317">
        <v>50</v>
      </c>
      <c r="K91" s="331"/>
    </row>
    <row r="92" s="1" customFormat="1" ht="15" customHeight="1">
      <c r="B92" s="342"/>
      <c r="C92" s="317" t="s">
        <v>1818</v>
      </c>
      <c r="D92" s="317"/>
      <c r="E92" s="317"/>
      <c r="F92" s="340" t="s">
        <v>1796</v>
      </c>
      <c r="G92" s="341"/>
      <c r="H92" s="317" t="s">
        <v>1819</v>
      </c>
      <c r="I92" s="317" t="s">
        <v>1792</v>
      </c>
      <c r="J92" s="317">
        <v>255</v>
      </c>
      <c r="K92" s="331"/>
    </row>
    <row r="93" s="1" customFormat="1" ht="15" customHeight="1">
      <c r="B93" s="342"/>
      <c r="C93" s="317" t="s">
        <v>1820</v>
      </c>
      <c r="D93" s="317"/>
      <c r="E93" s="317"/>
      <c r="F93" s="340" t="s">
        <v>1790</v>
      </c>
      <c r="G93" s="341"/>
      <c r="H93" s="317" t="s">
        <v>1821</v>
      </c>
      <c r="I93" s="317" t="s">
        <v>1822</v>
      </c>
      <c r="J93" s="317"/>
      <c r="K93" s="331"/>
    </row>
    <row r="94" s="1" customFormat="1" ht="15" customHeight="1">
      <c r="B94" s="342"/>
      <c r="C94" s="317" t="s">
        <v>1823</v>
      </c>
      <c r="D94" s="317"/>
      <c r="E94" s="317"/>
      <c r="F94" s="340" t="s">
        <v>1790</v>
      </c>
      <c r="G94" s="341"/>
      <c r="H94" s="317" t="s">
        <v>1824</v>
      </c>
      <c r="I94" s="317" t="s">
        <v>1825</v>
      </c>
      <c r="J94" s="317"/>
      <c r="K94" s="331"/>
    </row>
    <row r="95" s="1" customFormat="1" ht="15" customHeight="1">
      <c r="B95" s="342"/>
      <c r="C95" s="317" t="s">
        <v>1826</v>
      </c>
      <c r="D95" s="317"/>
      <c r="E95" s="317"/>
      <c r="F95" s="340" t="s">
        <v>1790</v>
      </c>
      <c r="G95" s="341"/>
      <c r="H95" s="317" t="s">
        <v>1826</v>
      </c>
      <c r="I95" s="317" t="s">
        <v>1825</v>
      </c>
      <c r="J95" s="317"/>
      <c r="K95" s="331"/>
    </row>
    <row r="96" s="1" customFormat="1" ht="15" customHeight="1">
      <c r="B96" s="342"/>
      <c r="C96" s="317" t="s">
        <v>38</v>
      </c>
      <c r="D96" s="317"/>
      <c r="E96" s="317"/>
      <c r="F96" s="340" t="s">
        <v>1790</v>
      </c>
      <c r="G96" s="341"/>
      <c r="H96" s="317" t="s">
        <v>1827</v>
      </c>
      <c r="I96" s="317" t="s">
        <v>1825</v>
      </c>
      <c r="J96" s="317"/>
      <c r="K96" s="331"/>
    </row>
    <row r="97" s="1" customFormat="1" ht="15" customHeight="1">
      <c r="B97" s="342"/>
      <c r="C97" s="317" t="s">
        <v>48</v>
      </c>
      <c r="D97" s="317"/>
      <c r="E97" s="317"/>
      <c r="F97" s="340" t="s">
        <v>1790</v>
      </c>
      <c r="G97" s="341"/>
      <c r="H97" s="317" t="s">
        <v>1828</v>
      </c>
      <c r="I97" s="317" t="s">
        <v>1825</v>
      </c>
      <c r="J97" s="317"/>
      <c r="K97" s="331"/>
    </row>
    <row r="98" s="1" customFormat="1" ht="15" customHeight="1">
      <c r="B98" s="345"/>
      <c r="C98" s="346"/>
      <c r="D98" s="346"/>
      <c r="E98" s="346"/>
      <c r="F98" s="346"/>
      <c r="G98" s="346"/>
      <c r="H98" s="346"/>
      <c r="I98" s="346"/>
      <c r="J98" s="346"/>
      <c r="K98" s="347"/>
    </row>
    <row r="99" s="1" customFormat="1" ht="18.75" customHeight="1">
      <c r="B99" s="348"/>
      <c r="C99" s="349"/>
      <c r="D99" s="349"/>
      <c r="E99" s="349"/>
      <c r="F99" s="349"/>
      <c r="G99" s="349"/>
      <c r="H99" s="349"/>
      <c r="I99" s="349"/>
      <c r="J99" s="349"/>
      <c r="K99" s="348"/>
    </row>
    <row r="100" s="1" customFormat="1" ht="18.75" customHeight="1">
      <c r="B100" s="325"/>
      <c r="C100" s="325"/>
      <c r="D100" s="325"/>
      <c r="E100" s="325"/>
      <c r="F100" s="325"/>
      <c r="G100" s="325"/>
      <c r="H100" s="325"/>
      <c r="I100" s="325"/>
      <c r="J100" s="325"/>
      <c r="K100" s="325"/>
    </row>
    <row r="101" s="1" customFormat="1" ht="7.5" customHeight="1">
      <c r="B101" s="326"/>
      <c r="C101" s="327"/>
      <c r="D101" s="327"/>
      <c r="E101" s="327"/>
      <c r="F101" s="327"/>
      <c r="G101" s="327"/>
      <c r="H101" s="327"/>
      <c r="I101" s="327"/>
      <c r="J101" s="327"/>
      <c r="K101" s="328"/>
    </row>
    <row r="102" s="1" customFormat="1" ht="45" customHeight="1">
      <c r="B102" s="329"/>
      <c r="C102" s="330" t="s">
        <v>1829</v>
      </c>
      <c r="D102" s="330"/>
      <c r="E102" s="330"/>
      <c r="F102" s="330"/>
      <c r="G102" s="330"/>
      <c r="H102" s="330"/>
      <c r="I102" s="330"/>
      <c r="J102" s="330"/>
      <c r="K102" s="331"/>
    </row>
    <row r="103" s="1" customFormat="1" ht="17.25" customHeight="1">
      <c r="B103" s="329"/>
      <c r="C103" s="332" t="s">
        <v>1784</v>
      </c>
      <c r="D103" s="332"/>
      <c r="E103" s="332"/>
      <c r="F103" s="332" t="s">
        <v>1785</v>
      </c>
      <c r="G103" s="333"/>
      <c r="H103" s="332" t="s">
        <v>54</v>
      </c>
      <c r="I103" s="332" t="s">
        <v>57</v>
      </c>
      <c r="J103" s="332" t="s">
        <v>1786</v>
      </c>
      <c r="K103" s="331"/>
    </row>
    <row r="104" s="1" customFormat="1" ht="17.25" customHeight="1">
      <c r="B104" s="329"/>
      <c r="C104" s="334" t="s">
        <v>1787</v>
      </c>
      <c r="D104" s="334"/>
      <c r="E104" s="334"/>
      <c r="F104" s="335" t="s">
        <v>1788</v>
      </c>
      <c r="G104" s="336"/>
      <c r="H104" s="334"/>
      <c r="I104" s="334"/>
      <c r="J104" s="334" t="s">
        <v>1789</v>
      </c>
      <c r="K104" s="331"/>
    </row>
    <row r="105" s="1" customFormat="1" ht="5.25" customHeight="1">
      <c r="B105" s="329"/>
      <c r="C105" s="332"/>
      <c r="D105" s="332"/>
      <c r="E105" s="332"/>
      <c r="F105" s="332"/>
      <c r="G105" s="350"/>
      <c r="H105" s="332"/>
      <c r="I105" s="332"/>
      <c r="J105" s="332"/>
      <c r="K105" s="331"/>
    </row>
    <row r="106" s="1" customFormat="1" ht="15" customHeight="1">
      <c r="B106" s="329"/>
      <c r="C106" s="317" t="s">
        <v>53</v>
      </c>
      <c r="D106" s="339"/>
      <c r="E106" s="339"/>
      <c r="F106" s="340" t="s">
        <v>1790</v>
      </c>
      <c r="G106" s="317"/>
      <c r="H106" s="317" t="s">
        <v>1830</v>
      </c>
      <c r="I106" s="317" t="s">
        <v>1792</v>
      </c>
      <c r="J106" s="317">
        <v>20</v>
      </c>
      <c r="K106" s="331"/>
    </row>
    <row r="107" s="1" customFormat="1" ht="15" customHeight="1">
      <c r="B107" s="329"/>
      <c r="C107" s="317" t="s">
        <v>1793</v>
      </c>
      <c r="D107" s="317"/>
      <c r="E107" s="317"/>
      <c r="F107" s="340" t="s">
        <v>1790</v>
      </c>
      <c r="G107" s="317"/>
      <c r="H107" s="317" t="s">
        <v>1830</v>
      </c>
      <c r="I107" s="317" t="s">
        <v>1792</v>
      </c>
      <c r="J107" s="317">
        <v>120</v>
      </c>
      <c r="K107" s="331"/>
    </row>
    <row r="108" s="1" customFormat="1" ht="15" customHeight="1">
      <c r="B108" s="342"/>
      <c r="C108" s="317" t="s">
        <v>1795</v>
      </c>
      <c r="D108" s="317"/>
      <c r="E108" s="317"/>
      <c r="F108" s="340" t="s">
        <v>1796</v>
      </c>
      <c r="G108" s="317"/>
      <c r="H108" s="317" t="s">
        <v>1830</v>
      </c>
      <c r="I108" s="317" t="s">
        <v>1792</v>
      </c>
      <c r="J108" s="317">
        <v>50</v>
      </c>
      <c r="K108" s="331"/>
    </row>
    <row r="109" s="1" customFormat="1" ht="15" customHeight="1">
      <c r="B109" s="342"/>
      <c r="C109" s="317" t="s">
        <v>1798</v>
      </c>
      <c r="D109" s="317"/>
      <c r="E109" s="317"/>
      <c r="F109" s="340" t="s">
        <v>1790</v>
      </c>
      <c r="G109" s="317"/>
      <c r="H109" s="317" t="s">
        <v>1830</v>
      </c>
      <c r="I109" s="317" t="s">
        <v>1800</v>
      </c>
      <c r="J109" s="317"/>
      <c r="K109" s="331"/>
    </row>
    <row r="110" s="1" customFormat="1" ht="15" customHeight="1">
      <c r="B110" s="342"/>
      <c r="C110" s="317" t="s">
        <v>1809</v>
      </c>
      <c r="D110" s="317"/>
      <c r="E110" s="317"/>
      <c r="F110" s="340" t="s">
        <v>1796</v>
      </c>
      <c r="G110" s="317"/>
      <c r="H110" s="317" t="s">
        <v>1830</v>
      </c>
      <c r="I110" s="317" t="s">
        <v>1792</v>
      </c>
      <c r="J110" s="317">
        <v>50</v>
      </c>
      <c r="K110" s="331"/>
    </row>
    <row r="111" s="1" customFormat="1" ht="15" customHeight="1">
      <c r="B111" s="342"/>
      <c r="C111" s="317" t="s">
        <v>1817</v>
      </c>
      <c r="D111" s="317"/>
      <c r="E111" s="317"/>
      <c r="F111" s="340" t="s">
        <v>1796</v>
      </c>
      <c r="G111" s="317"/>
      <c r="H111" s="317" t="s">
        <v>1830</v>
      </c>
      <c r="I111" s="317" t="s">
        <v>1792</v>
      </c>
      <c r="J111" s="317">
        <v>50</v>
      </c>
      <c r="K111" s="331"/>
    </row>
    <row r="112" s="1" customFormat="1" ht="15" customHeight="1">
      <c r="B112" s="342"/>
      <c r="C112" s="317" t="s">
        <v>1815</v>
      </c>
      <c r="D112" s="317"/>
      <c r="E112" s="317"/>
      <c r="F112" s="340" t="s">
        <v>1796</v>
      </c>
      <c r="G112" s="317"/>
      <c r="H112" s="317" t="s">
        <v>1830</v>
      </c>
      <c r="I112" s="317" t="s">
        <v>1792</v>
      </c>
      <c r="J112" s="317">
        <v>50</v>
      </c>
      <c r="K112" s="331"/>
    </row>
    <row r="113" s="1" customFormat="1" ht="15" customHeight="1">
      <c r="B113" s="342"/>
      <c r="C113" s="317" t="s">
        <v>53</v>
      </c>
      <c r="D113" s="317"/>
      <c r="E113" s="317"/>
      <c r="F113" s="340" t="s">
        <v>1790</v>
      </c>
      <c r="G113" s="317"/>
      <c r="H113" s="317" t="s">
        <v>1831</v>
      </c>
      <c r="I113" s="317" t="s">
        <v>1792</v>
      </c>
      <c r="J113" s="317">
        <v>20</v>
      </c>
      <c r="K113" s="331"/>
    </row>
    <row r="114" s="1" customFormat="1" ht="15" customHeight="1">
      <c r="B114" s="342"/>
      <c r="C114" s="317" t="s">
        <v>1832</v>
      </c>
      <c r="D114" s="317"/>
      <c r="E114" s="317"/>
      <c r="F114" s="340" t="s">
        <v>1790</v>
      </c>
      <c r="G114" s="317"/>
      <c r="H114" s="317" t="s">
        <v>1833</v>
      </c>
      <c r="I114" s="317" t="s">
        <v>1792</v>
      </c>
      <c r="J114" s="317">
        <v>120</v>
      </c>
      <c r="K114" s="331"/>
    </row>
    <row r="115" s="1" customFormat="1" ht="15" customHeight="1">
      <c r="B115" s="342"/>
      <c r="C115" s="317" t="s">
        <v>38</v>
      </c>
      <c r="D115" s="317"/>
      <c r="E115" s="317"/>
      <c r="F115" s="340" t="s">
        <v>1790</v>
      </c>
      <c r="G115" s="317"/>
      <c r="H115" s="317" t="s">
        <v>1834</v>
      </c>
      <c r="I115" s="317" t="s">
        <v>1825</v>
      </c>
      <c r="J115" s="317"/>
      <c r="K115" s="331"/>
    </row>
    <row r="116" s="1" customFormat="1" ht="15" customHeight="1">
      <c r="B116" s="342"/>
      <c r="C116" s="317" t="s">
        <v>48</v>
      </c>
      <c r="D116" s="317"/>
      <c r="E116" s="317"/>
      <c r="F116" s="340" t="s">
        <v>1790</v>
      </c>
      <c r="G116" s="317"/>
      <c r="H116" s="317" t="s">
        <v>1835</v>
      </c>
      <c r="I116" s="317" t="s">
        <v>1825</v>
      </c>
      <c r="J116" s="317"/>
      <c r="K116" s="331"/>
    </row>
    <row r="117" s="1" customFormat="1" ht="15" customHeight="1">
      <c r="B117" s="342"/>
      <c r="C117" s="317" t="s">
        <v>57</v>
      </c>
      <c r="D117" s="317"/>
      <c r="E117" s="317"/>
      <c r="F117" s="340" t="s">
        <v>1790</v>
      </c>
      <c r="G117" s="317"/>
      <c r="H117" s="317" t="s">
        <v>1836</v>
      </c>
      <c r="I117" s="317" t="s">
        <v>1837</v>
      </c>
      <c r="J117" s="317"/>
      <c r="K117" s="331"/>
    </row>
    <row r="118" s="1" customFormat="1" ht="15" customHeight="1">
      <c r="B118" s="345"/>
      <c r="C118" s="351"/>
      <c r="D118" s="351"/>
      <c r="E118" s="351"/>
      <c r="F118" s="351"/>
      <c r="G118" s="351"/>
      <c r="H118" s="351"/>
      <c r="I118" s="351"/>
      <c r="J118" s="351"/>
      <c r="K118" s="347"/>
    </row>
    <row r="119" s="1" customFormat="1" ht="18.75" customHeight="1">
      <c r="B119" s="352"/>
      <c r="C119" s="353"/>
      <c r="D119" s="353"/>
      <c r="E119" s="353"/>
      <c r="F119" s="354"/>
      <c r="G119" s="353"/>
      <c r="H119" s="353"/>
      <c r="I119" s="353"/>
      <c r="J119" s="353"/>
      <c r="K119" s="352"/>
    </row>
    <row r="120" s="1" customFormat="1" ht="18.75" customHeight="1">
      <c r="B120" s="325"/>
      <c r="C120" s="325"/>
      <c r="D120" s="325"/>
      <c r="E120" s="325"/>
      <c r="F120" s="325"/>
      <c r="G120" s="325"/>
      <c r="H120" s="325"/>
      <c r="I120" s="325"/>
      <c r="J120" s="325"/>
      <c r="K120" s="325"/>
    </row>
    <row r="121" s="1" customFormat="1" ht="7.5" customHeight="1">
      <c r="B121" s="355"/>
      <c r="C121" s="356"/>
      <c r="D121" s="356"/>
      <c r="E121" s="356"/>
      <c r="F121" s="356"/>
      <c r="G121" s="356"/>
      <c r="H121" s="356"/>
      <c r="I121" s="356"/>
      <c r="J121" s="356"/>
      <c r="K121" s="357"/>
    </row>
    <row r="122" s="1" customFormat="1" ht="45" customHeight="1">
      <c r="B122" s="358"/>
      <c r="C122" s="308" t="s">
        <v>1838</v>
      </c>
      <c r="D122" s="308"/>
      <c r="E122" s="308"/>
      <c r="F122" s="308"/>
      <c r="G122" s="308"/>
      <c r="H122" s="308"/>
      <c r="I122" s="308"/>
      <c r="J122" s="308"/>
      <c r="K122" s="359"/>
    </row>
    <row r="123" s="1" customFormat="1" ht="17.25" customHeight="1">
      <c r="B123" s="360"/>
      <c r="C123" s="332" t="s">
        <v>1784</v>
      </c>
      <c r="D123" s="332"/>
      <c r="E123" s="332"/>
      <c r="F123" s="332" t="s">
        <v>1785</v>
      </c>
      <c r="G123" s="333"/>
      <c r="H123" s="332" t="s">
        <v>54</v>
      </c>
      <c r="I123" s="332" t="s">
        <v>57</v>
      </c>
      <c r="J123" s="332" t="s">
        <v>1786</v>
      </c>
      <c r="K123" s="361"/>
    </row>
    <row r="124" s="1" customFormat="1" ht="17.25" customHeight="1">
      <c r="B124" s="360"/>
      <c r="C124" s="334" t="s">
        <v>1787</v>
      </c>
      <c r="D124" s="334"/>
      <c r="E124" s="334"/>
      <c r="F124" s="335" t="s">
        <v>1788</v>
      </c>
      <c r="G124" s="336"/>
      <c r="H124" s="334"/>
      <c r="I124" s="334"/>
      <c r="J124" s="334" t="s">
        <v>1789</v>
      </c>
      <c r="K124" s="361"/>
    </row>
    <row r="125" s="1" customFormat="1" ht="5.25" customHeight="1">
      <c r="B125" s="362"/>
      <c r="C125" s="337"/>
      <c r="D125" s="337"/>
      <c r="E125" s="337"/>
      <c r="F125" s="337"/>
      <c r="G125" s="363"/>
      <c r="H125" s="337"/>
      <c r="I125" s="337"/>
      <c r="J125" s="337"/>
      <c r="K125" s="364"/>
    </row>
    <row r="126" s="1" customFormat="1" ht="15" customHeight="1">
      <c r="B126" s="362"/>
      <c r="C126" s="317" t="s">
        <v>1793</v>
      </c>
      <c r="D126" s="339"/>
      <c r="E126" s="339"/>
      <c r="F126" s="340" t="s">
        <v>1790</v>
      </c>
      <c r="G126" s="317"/>
      <c r="H126" s="317" t="s">
        <v>1830</v>
      </c>
      <c r="I126" s="317" t="s">
        <v>1792</v>
      </c>
      <c r="J126" s="317">
        <v>120</v>
      </c>
      <c r="K126" s="365"/>
    </row>
    <row r="127" s="1" customFormat="1" ht="15" customHeight="1">
      <c r="B127" s="362"/>
      <c r="C127" s="317" t="s">
        <v>1839</v>
      </c>
      <c r="D127" s="317"/>
      <c r="E127" s="317"/>
      <c r="F127" s="340" t="s">
        <v>1790</v>
      </c>
      <c r="G127" s="317"/>
      <c r="H127" s="317" t="s">
        <v>1840</v>
      </c>
      <c r="I127" s="317" t="s">
        <v>1792</v>
      </c>
      <c r="J127" s="317" t="s">
        <v>1841</v>
      </c>
      <c r="K127" s="365"/>
    </row>
    <row r="128" s="1" customFormat="1" ht="15" customHeight="1">
      <c r="B128" s="362"/>
      <c r="C128" s="317" t="s">
        <v>1738</v>
      </c>
      <c r="D128" s="317"/>
      <c r="E128" s="317"/>
      <c r="F128" s="340" t="s">
        <v>1790</v>
      </c>
      <c r="G128" s="317"/>
      <c r="H128" s="317" t="s">
        <v>1842</v>
      </c>
      <c r="I128" s="317" t="s">
        <v>1792</v>
      </c>
      <c r="J128" s="317" t="s">
        <v>1841</v>
      </c>
      <c r="K128" s="365"/>
    </row>
    <row r="129" s="1" customFormat="1" ht="15" customHeight="1">
      <c r="B129" s="362"/>
      <c r="C129" s="317" t="s">
        <v>1801</v>
      </c>
      <c r="D129" s="317"/>
      <c r="E129" s="317"/>
      <c r="F129" s="340" t="s">
        <v>1796</v>
      </c>
      <c r="G129" s="317"/>
      <c r="H129" s="317" t="s">
        <v>1802</v>
      </c>
      <c r="I129" s="317" t="s">
        <v>1792</v>
      </c>
      <c r="J129" s="317">
        <v>15</v>
      </c>
      <c r="K129" s="365"/>
    </row>
    <row r="130" s="1" customFormat="1" ht="15" customHeight="1">
      <c r="B130" s="362"/>
      <c r="C130" s="343" t="s">
        <v>1803</v>
      </c>
      <c r="D130" s="343"/>
      <c r="E130" s="343"/>
      <c r="F130" s="344" t="s">
        <v>1796</v>
      </c>
      <c r="G130" s="343"/>
      <c r="H130" s="343" t="s">
        <v>1804</v>
      </c>
      <c r="I130" s="343" t="s">
        <v>1792</v>
      </c>
      <c r="J130" s="343">
        <v>15</v>
      </c>
      <c r="K130" s="365"/>
    </row>
    <row r="131" s="1" customFormat="1" ht="15" customHeight="1">
      <c r="B131" s="362"/>
      <c r="C131" s="343" t="s">
        <v>1805</v>
      </c>
      <c r="D131" s="343"/>
      <c r="E131" s="343"/>
      <c r="F131" s="344" t="s">
        <v>1796</v>
      </c>
      <c r="G131" s="343"/>
      <c r="H131" s="343" t="s">
        <v>1806</v>
      </c>
      <c r="I131" s="343" t="s">
        <v>1792</v>
      </c>
      <c r="J131" s="343">
        <v>20</v>
      </c>
      <c r="K131" s="365"/>
    </row>
    <row r="132" s="1" customFormat="1" ht="15" customHeight="1">
      <c r="B132" s="362"/>
      <c r="C132" s="343" t="s">
        <v>1807</v>
      </c>
      <c r="D132" s="343"/>
      <c r="E132" s="343"/>
      <c r="F132" s="344" t="s">
        <v>1796</v>
      </c>
      <c r="G132" s="343"/>
      <c r="H132" s="343" t="s">
        <v>1808</v>
      </c>
      <c r="I132" s="343" t="s">
        <v>1792</v>
      </c>
      <c r="J132" s="343">
        <v>20</v>
      </c>
      <c r="K132" s="365"/>
    </row>
    <row r="133" s="1" customFormat="1" ht="15" customHeight="1">
      <c r="B133" s="362"/>
      <c r="C133" s="317" t="s">
        <v>1795</v>
      </c>
      <c r="D133" s="317"/>
      <c r="E133" s="317"/>
      <c r="F133" s="340" t="s">
        <v>1796</v>
      </c>
      <c r="G133" s="317"/>
      <c r="H133" s="317" t="s">
        <v>1830</v>
      </c>
      <c r="I133" s="317" t="s">
        <v>1792</v>
      </c>
      <c r="J133" s="317">
        <v>50</v>
      </c>
      <c r="K133" s="365"/>
    </row>
    <row r="134" s="1" customFormat="1" ht="15" customHeight="1">
      <c r="B134" s="362"/>
      <c r="C134" s="317" t="s">
        <v>1809</v>
      </c>
      <c r="D134" s="317"/>
      <c r="E134" s="317"/>
      <c r="F134" s="340" t="s">
        <v>1796</v>
      </c>
      <c r="G134" s="317"/>
      <c r="H134" s="317" t="s">
        <v>1830</v>
      </c>
      <c r="I134" s="317" t="s">
        <v>1792</v>
      </c>
      <c r="J134" s="317">
        <v>50</v>
      </c>
      <c r="K134" s="365"/>
    </row>
    <row r="135" s="1" customFormat="1" ht="15" customHeight="1">
      <c r="B135" s="362"/>
      <c r="C135" s="317" t="s">
        <v>1815</v>
      </c>
      <c r="D135" s="317"/>
      <c r="E135" s="317"/>
      <c r="F135" s="340" t="s">
        <v>1796</v>
      </c>
      <c r="G135" s="317"/>
      <c r="H135" s="317" t="s">
        <v>1830</v>
      </c>
      <c r="I135" s="317" t="s">
        <v>1792</v>
      </c>
      <c r="J135" s="317">
        <v>50</v>
      </c>
      <c r="K135" s="365"/>
    </row>
    <row r="136" s="1" customFormat="1" ht="15" customHeight="1">
      <c r="B136" s="362"/>
      <c r="C136" s="317" t="s">
        <v>1817</v>
      </c>
      <c r="D136" s="317"/>
      <c r="E136" s="317"/>
      <c r="F136" s="340" t="s">
        <v>1796</v>
      </c>
      <c r="G136" s="317"/>
      <c r="H136" s="317" t="s">
        <v>1830</v>
      </c>
      <c r="I136" s="317" t="s">
        <v>1792</v>
      </c>
      <c r="J136" s="317">
        <v>50</v>
      </c>
      <c r="K136" s="365"/>
    </row>
    <row r="137" s="1" customFormat="1" ht="15" customHeight="1">
      <c r="B137" s="362"/>
      <c r="C137" s="317" t="s">
        <v>1818</v>
      </c>
      <c r="D137" s="317"/>
      <c r="E137" s="317"/>
      <c r="F137" s="340" t="s">
        <v>1796</v>
      </c>
      <c r="G137" s="317"/>
      <c r="H137" s="317" t="s">
        <v>1843</v>
      </c>
      <c r="I137" s="317" t="s">
        <v>1792</v>
      </c>
      <c r="J137" s="317">
        <v>255</v>
      </c>
      <c r="K137" s="365"/>
    </row>
    <row r="138" s="1" customFormat="1" ht="15" customHeight="1">
      <c r="B138" s="362"/>
      <c r="C138" s="317" t="s">
        <v>1820</v>
      </c>
      <c r="D138" s="317"/>
      <c r="E138" s="317"/>
      <c r="F138" s="340" t="s">
        <v>1790</v>
      </c>
      <c r="G138" s="317"/>
      <c r="H138" s="317" t="s">
        <v>1844</v>
      </c>
      <c r="I138" s="317" t="s">
        <v>1822</v>
      </c>
      <c r="J138" s="317"/>
      <c r="K138" s="365"/>
    </row>
    <row r="139" s="1" customFormat="1" ht="15" customHeight="1">
      <c r="B139" s="362"/>
      <c r="C139" s="317" t="s">
        <v>1823</v>
      </c>
      <c r="D139" s="317"/>
      <c r="E139" s="317"/>
      <c r="F139" s="340" t="s">
        <v>1790</v>
      </c>
      <c r="G139" s="317"/>
      <c r="H139" s="317" t="s">
        <v>1845</v>
      </c>
      <c r="I139" s="317" t="s">
        <v>1825</v>
      </c>
      <c r="J139" s="317"/>
      <c r="K139" s="365"/>
    </row>
    <row r="140" s="1" customFormat="1" ht="15" customHeight="1">
      <c r="B140" s="362"/>
      <c r="C140" s="317" t="s">
        <v>1826</v>
      </c>
      <c r="D140" s="317"/>
      <c r="E140" s="317"/>
      <c r="F140" s="340" t="s">
        <v>1790</v>
      </c>
      <c r="G140" s="317"/>
      <c r="H140" s="317" t="s">
        <v>1826</v>
      </c>
      <c r="I140" s="317" t="s">
        <v>1825</v>
      </c>
      <c r="J140" s="317"/>
      <c r="K140" s="365"/>
    </row>
    <row r="141" s="1" customFormat="1" ht="15" customHeight="1">
      <c r="B141" s="362"/>
      <c r="C141" s="317" t="s">
        <v>38</v>
      </c>
      <c r="D141" s="317"/>
      <c r="E141" s="317"/>
      <c r="F141" s="340" t="s">
        <v>1790</v>
      </c>
      <c r="G141" s="317"/>
      <c r="H141" s="317" t="s">
        <v>1846</v>
      </c>
      <c r="I141" s="317" t="s">
        <v>1825</v>
      </c>
      <c r="J141" s="317"/>
      <c r="K141" s="365"/>
    </row>
    <row r="142" s="1" customFormat="1" ht="15" customHeight="1">
      <c r="B142" s="362"/>
      <c r="C142" s="317" t="s">
        <v>1847</v>
      </c>
      <c r="D142" s="317"/>
      <c r="E142" s="317"/>
      <c r="F142" s="340" t="s">
        <v>1790</v>
      </c>
      <c r="G142" s="317"/>
      <c r="H142" s="317" t="s">
        <v>1848</v>
      </c>
      <c r="I142" s="317" t="s">
        <v>1825</v>
      </c>
      <c r="J142" s="317"/>
      <c r="K142" s="365"/>
    </row>
    <row r="143" s="1" customFormat="1" ht="15" customHeight="1">
      <c r="B143" s="366"/>
      <c r="C143" s="367"/>
      <c r="D143" s="367"/>
      <c r="E143" s="367"/>
      <c r="F143" s="367"/>
      <c r="G143" s="367"/>
      <c r="H143" s="367"/>
      <c r="I143" s="367"/>
      <c r="J143" s="367"/>
      <c r="K143" s="368"/>
    </row>
    <row r="144" s="1" customFormat="1" ht="18.75" customHeight="1">
      <c r="B144" s="353"/>
      <c r="C144" s="353"/>
      <c r="D144" s="353"/>
      <c r="E144" s="353"/>
      <c r="F144" s="354"/>
      <c r="G144" s="353"/>
      <c r="H144" s="353"/>
      <c r="I144" s="353"/>
      <c r="J144" s="353"/>
      <c r="K144" s="353"/>
    </row>
    <row r="145" s="1" customFormat="1" ht="18.75" customHeight="1">
      <c r="B145" s="325"/>
      <c r="C145" s="325"/>
      <c r="D145" s="325"/>
      <c r="E145" s="325"/>
      <c r="F145" s="325"/>
      <c r="G145" s="325"/>
      <c r="H145" s="325"/>
      <c r="I145" s="325"/>
      <c r="J145" s="325"/>
      <c r="K145" s="325"/>
    </row>
    <row r="146" s="1" customFormat="1" ht="7.5" customHeight="1">
      <c r="B146" s="326"/>
      <c r="C146" s="327"/>
      <c r="D146" s="327"/>
      <c r="E146" s="327"/>
      <c r="F146" s="327"/>
      <c r="G146" s="327"/>
      <c r="H146" s="327"/>
      <c r="I146" s="327"/>
      <c r="J146" s="327"/>
      <c r="K146" s="328"/>
    </row>
    <row r="147" s="1" customFormat="1" ht="45" customHeight="1">
      <c r="B147" s="329"/>
      <c r="C147" s="330" t="s">
        <v>1849</v>
      </c>
      <c r="D147" s="330"/>
      <c r="E147" s="330"/>
      <c r="F147" s="330"/>
      <c r="G147" s="330"/>
      <c r="H147" s="330"/>
      <c r="I147" s="330"/>
      <c r="J147" s="330"/>
      <c r="K147" s="331"/>
    </row>
    <row r="148" s="1" customFormat="1" ht="17.25" customHeight="1">
      <c r="B148" s="329"/>
      <c r="C148" s="332" t="s">
        <v>1784</v>
      </c>
      <c r="D148" s="332"/>
      <c r="E148" s="332"/>
      <c r="F148" s="332" t="s">
        <v>1785</v>
      </c>
      <c r="G148" s="333"/>
      <c r="H148" s="332" t="s">
        <v>54</v>
      </c>
      <c r="I148" s="332" t="s">
        <v>57</v>
      </c>
      <c r="J148" s="332" t="s">
        <v>1786</v>
      </c>
      <c r="K148" s="331"/>
    </row>
    <row r="149" s="1" customFormat="1" ht="17.25" customHeight="1">
      <c r="B149" s="329"/>
      <c r="C149" s="334" t="s">
        <v>1787</v>
      </c>
      <c r="D149" s="334"/>
      <c r="E149" s="334"/>
      <c r="F149" s="335" t="s">
        <v>1788</v>
      </c>
      <c r="G149" s="336"/>
      <c r="H149" s="334"/>
      <c r="I149" s="334"/>
      <c r="J149" s="334" t="s">
        <v>1789</v>
      </c>
      <c r="K149" s="331"/>
    </row>
    <row r="150" s="1" customFormat="1" ht="5.25" customHeight="1">
      <c r="B150" s="342"/>
      <c r="C150" s="337"/>
      <c r="D150" s="337"/>
      <c r="E150" s="337"/>
      <c r="F150" s="337"/>
      <c r="G150" s="338"/>
      <c r="H150" s="337"/>
      <c r="I150" s="337"/>
      <c r="J150" s="337"/>
      <c r="K150" s="365"/>
    </row>
    <row r="151" s="1" customFormat="1" ht="15" customHeight="1">
      <c r="B151" s="342"/>
      <c r="C151" s="369" t="s">
        <v>1793</v>
      </c>
      <c r="D151" s="317"/>
      <c r="E151" s="317"/>
      <c r="F151" s="370" t="s">
        <v>1790</v>
      </c>
      <c r="G151" s="317"/>
      <c r="H151" s="369" t="s">
        <v>1830</v>
      </c>
      <c r="I151" s="369" t="s">
        <v>1792</v>
      </c>
      <c r="J151" s="369">
        <v>120</v>
      </c>
      <c r="K151" s="365"/>
    </row>
    <row r="152" s="1" customFormat="1" ht="15" customHeight="1">
      <c r="B152" s="342"/>
      <c r="C152" s="369" t="s">
        <v>1839</v>
      </c>
      <c r="D152" s="317"/>
      <c r="E152" s="317"/>
      <c r="F152" s="370" t="s">
        <v>1790</v>
      </c>
      <c r="G152" s="317"/>
      <c r="H152" s="369" t="s">
        <v>1850</v>
      </c>
      <c r="I152" s="369" t="s">
        <v>1792</v>
      </c>
      <c r="J152" s="369" t="s">
        <v>1841</v>
      </c>
      <c r="K152" s="365"/>
    </row>
    <row r="153" s="1" customFormat="1" ht="15" customHeight="1">
      <c r="B153" s="342"/>
      <c r="C153" s="369" t="s">
        <v>1738</v>
      </c>
      <c r="D153" s="317"/>
      <c r="E153" s="317"/>
      <c r="F153" s="370" t="s">
        <v>1790</v>
      </c>
      <c r="G153" s="317"/>
      <c r="H153" s="369" t="s">
        <v>1851</v>
      </c>
      <c r="I153" s="369" t="s">
        <v>1792</v>
      </c>
      <c r="J153" s="369" t="s">
        <v>1841</v>
      </c>
      <c r="K153" s="365"/>
    </row>
    <row r="154" s="1" customFormat="1" ht="15" customHeight="1">
      <c r="B154" s="342"/>
      <c r="C154" s="369" t="s">
        <v>1795</v>
      </c>
      <c r="D154" s="317"/>
      <c r="E154" s="317"/>
      <c r="F154" s="370" t="s">
        <v>1796</v>
      </c>
      <c r="G154" s="317"/>
      <c r="H154" s="369" t="s">
        <v>1830</v>
      </c>
      <c r="I154" s="369" t="s">
        <v>1792</v>
      </c>
      <c r="J154" s="369">
        <v>50</v>
      </c>
      <c r="K154" s="365"/>
    </row>
    <row r="155" s="1" customFormat="1" ht="15" customHeight="1">
      <c r="B155" s="342"/>
      <c r="C155" s="369" t="s">
        <v>1798</v>
      </c>
      <c r="D155" s="317"/>
      <c r="E155" s="317"/>
      <c r="F155" s="370" t="s">
        <v>1790</v>
      </c>
      <c r="G155" s="317"/>
      <c r="H155" s="369" t="s">
        <v>1830</v>
      </c>
      <c r="I155" s="369" t="s">
        <v>1800</v>
      </c>
      <c r="J155" s="369"/>
      <c r="K155" s="365"/>
    </row>
    <row r="156" s="1" customFormat="1" ht="15" customHeight="1">
      <c r="B156" s="342"/>
      <c r="C156" s="369" t="s">
        <v>1809</v>
      </c>
      <c r="D156" s="317"/>
      <c r="E156" s="317"/>
      <c r="F156" s="370" t="s">
        <v>1796</v>
      </c>
      <c r="G156" s="317"/>
      <c r="H156" s="369" t="s">
        <v>1830</v>
      </c>
      <c r="I156" s="369" t="s">
        <v>1792</v>
      </c>
      <c r="J156" s="369">
        <v>50</v>
      </c>
      <c r="K156" s="365"/>
    </row>
    <row r="157" s="1" customFormat="1" ht="15" customHeight="1">
      <c r="B157" s="342"/>
      <c r="C157" s="369" t="s">
        <v>1817</v>
      </c>
      <c r="D157" s="317"/>
      <c r="E157" s="317"/>
      <c r="F157" s="370" t="s">
        <v>1796</v>
      </c>
      <c r="G157" s="317"/>
      <c r="H157" s="369" t="s">
        <v>1830</v>
      </c>
      <c r="I157" s="369" t="s">
        <v>1792</v>
      </c>
      <c r="J157" s="369">
        <v>50</v>
      </c>
      <c r="K157" s="365"/>
    </row>
    <row r="158" s="1" customFormat="1" ht="15" customHeight="1">
      <c r="B158" s="342"/>
      <c r="C158" s="369" t="s">
        <v>1815</v>
      </c>
      <c r="D158" s="317"/>
      <c r="E158" s="317"/>
      <c r="F158" s="370" t="s">
        <v>1796</v>
      </c>
      <c r="G158" s="317"/>
      <c r="H158" s="369" t="s">
        <v>1830</v>
      </c>
      <c r="I158" s="369" t="s">
        <v>1792</v>
      </c>
      <c r="J158" s="369">
        <v>50</v>
      </c>
      <c r="K158" s="365"/>
    </row>
    <row r="159" s="1" customFormat="1" ht="15" customHeight="1">
      <c r="B159" s="342"/>
      <c r="C159" s="369" t="s">
        <v>108</v>
      </c>
      <c r="D159" s="317"/>
      <c r="E159" s="317"/>
      <c r="F159" s="370" t="s">
        <v>1790</v>
      </c>
      <c r="G159" s="317"/>
      <c r="H159" s="369" t="s">
        <v>1852</v>
      </c>
      <c r="I159" s="369" t="s">
        <v>1792</v>
      </c>
      <c r="J159" s="369" t="s">
        <v>1853</v>
      </c>
      <c r="K159" s="365"/>
    </row>
    <row r="160" s="1" customFormat="1" ht="15" customHeight="1">
      <c r="B160" s="342"/>
      <c r="C160" s="369" t="s">
        <v>1854</v>
      </c>
      <c r="D160" s="317"/>
      <c r="E160" s="317"/>
      <c r="F160" s="370" t="s">
        <v>1790</v>
      </c>
      <c r="G160" s="317"/>
      <c r="H160" s="369" t="s">
        <v>1855</v>
      </c>
      <c r="I160" s="369" t="s">
        <v>1825</v>
      </c>
      <c r="J160" s="369"/>
      <c r="K160" s="365"/>
    </row>
    <row r="161" s="1" customFormat="1" ht="15" customHeight="1">
      <c r="B161" s="371"/>
      <c r="C161" s="351"/>
      <c r="D161" s="351"/>
      <c r="E161" s="351"/>
      <c r="F161" s="351"/>
      <c r="G161" s="351"/>
      <c r="H161" s="351"/>
      <c r="I161" s="351"/>
      <c r="J161" s="351"/>
      <c r="K161" s="372"/>
    </row>
    <row r="162" s="1" customFormat="1" ht="18.75" customHeight="1">
      <c r="B162" s="353"/>
      <c r="C162" s="363"/>
      <c r="D162" s="363"/>
      <c r="E162" s="363"/>
      <c r="F162" s="373"/>
      <c r="G162" s="363"/>
      <c r="H162" s="363"/>
      <c r="I162" s="363"/>
      <c r="J162" s="363"/>
      <c r="K162" s="353"/>
    </row>
    <row r="163" s="1" customFormat="1" ht="18.75" customHeight="1">
      <c r="B163" s="325"/>
      <c r="C163" s="325"/>
      <c r="D163" s="325"/>
      <c r="E163" s="325"/>
      <c r="F163" s="325"/>
      <c r="G163" s="325"/>
      <c r="H163" s="325"/>
      <c r="I163" s="325"/>
      <c r="J163" s="325"/>
      <c r="K163" s="325"/>
    </row>
    <row r="164" s="1" customFormat="1" ht="7.5" customHeight="1">
      <c r="B164" s="304"/>
      <c r="C164" s="305"/>
      <c r="D164" s="305"/>
      <c r="E164" s="305"/>
      <c r="F164" s="305"/>
      <c r="G164" s="305"/>
      <c r="H164" s="305"/>
      <c r="I164" s="305"/>
      <c r="J164" s="305"/>
      <c r="K164" s="306"/>
    </row>
    <row r="165" s="1" customFormat="1" ht="45" customHeight="1">
      <c r="B165" s="307"/>
      <c r="C165" s="308" t="s">
        <v>1856</v>
      </c>
      <c r="D165" s="308"/>
      <c r="E165" s="308"/>
      <c r="F165" s="308"/>
      <c r="G165" s="308"/>
      <c r="H165" s="308"/>
      <c r="I165" s="308"/>
      <c r="J165" s="308"/>
      <c r="K165" s="309"/>
    </row>
    <row r="166" s="1" customFormat="1" ht="17.25" customHeight="1">
      <c r="B166" s="307"/>
      <c r="C166" s="332" t="s">
        <v>1784</v>
      </c>
      <c r="D166" s="332"/>
      <c r="E166" s="332"/>
      <c r="F166" s="332" t="s">
        <v>1785</v>
      </c>
      <c r="G166" s="374"/>
      <c r="H166" s="375" t="s">
        <v>54</v>
      </c>
      <c r="I166" s="375" t="s">
        <v>57</v>
      </c>
      <c r="J166" s="332" t="s">
        <v>1786</v>
      </c>
      <c r="K166" s="309"/>
    </row>
    <row r="167" s="1" customFormat="1" ht="17.25" customHeight="1">
      <c r="B167" s="310"/>
      <c r="C167" s="334" t="s">
        <v>1787</v>
      </c>
      <c r="D167" s="334"/>
      <c r="E167" s="334"/>
      <c r="F167" s="335" t="s">
        <v>1788</v>
      </c>
      <c r="G167" s="376"/>
      <c r="H167" s="377"/>
      <c r="I167" s="377"/>
      <c r="J167" s="334" t="s">
        <v>1789</v>
      </c>
      <c r="K167" s="312"/>
    </row>
    <row r="168" s="1" customFormat="1" ht="5.25" customHeight="1">
      <c r="B168" s="342"/>
      <c r="C168" s="337"/>
      <c r="D168" s="337"/>
      <c r="E168" s="337"/>
      <c r="F168" s="337"/>
      <c r="G168" s="338"/>
      <c r="H168" s="337"/>
      <c r="I168" s="337"/>
      <c r="J168" s="337"/>
      <c r="K168" s="365"/>
    </row>
    <row r="169" s="1" customFormat="1" ht="15" customHeight="1">
      <c r="B169" s="342"/>
      <c r="C169" s="317" t="s">
        <v>1793</v>
      </c>
      <c r="D169" s="317"/>
      <c r="E169" s="317"/>
      <c r="F169" s="340" t="s">
        <v>1790</v>
      </c>
      <c r="G169" s="317"/>
      <c r="H169" s="317" t="s">
        <v>1830</v>
      </c>
      <c r="I169" s="317" t="s">
        <v>1792</v>
      </c>
      <c r="J169" s="317">
        <v>120</v>
      </c>
      <c r="K169" s="365"/>
    </row>
    <row r="170" s="1" customFormat="1" ht="15" customHeight="1">
      <c r="B170" s="342"/>
      <c r="C170" s="317" t="s">
        <v>1839</v>
      </c>
      <c r="D170" s="317"/>
      <c r="E170" s="317"/>
      <c r="F170" s="340" t="s">
        <v>1790</v>
      </c>
      <c r="G170" s="317"/>
      <c r="H170" s="317" t="s">
        <v>1840</v>
      </c>
      <c r="I170" s="317" t="s">
        <v>1792</v>
      </c>
      <c r="J170" s="317" t="s">
        <v>1841</v>
      </c>
      <c r="K170" s="365"/>
    </row>
    <row r="171" s="1" customFormat="1" ht="15" customHeight="1">
      <c r="B171" s="342"/>
      <c r="C171" s="317" t="s">
        <v>1738</v>
      </c>
      <c r="D171" s="317"/>
      <c r="E171" s="317"/>
      <c r="F171" s="340" t="s">
        <v>1790</v>
      </c>
      <c r="G171" s="317"/>
      <c r="H171" s="317" t="s">
        <v>1857</v>
      </c>
      <c r="I171" s="317" t="s">
        <v>1792</v>
      </c>
      <c r="J171" s="317" t="s">
        <v>1841</v>
      </c>
      <c r="K171" s="365"/>
    </row>
    <row r="172" s="1" customFormat="1" ht="15" customHeight="1">
      <c r="B172" s="342"/>
      <c r="C172" s="317" t="s">
        <v>1795</v>
      </c>
      <c r="D172" s="317"/>
      <c r="E172" s="317"/>
      <c r="F172" s="340" t="s">
        <v>1796</v>
      </c>
      <c r="G172" s="317"/>
      <c r="H172" s="317" t="s">
        <v>1857</v>
      </c>
      <c r="I172" s="317" t="s">
        <v>1792</v>
      </c>
      <c r="J172" s="317">
        <v>50</v>
      </c>
      <c r="K172" s="365"/>
    </row>
    <row r="173" s="1" customFormat="1" ht="15" customHeight="1">
      <c r="B173" s="342"/>
      <c r="C173" s="317" t="s">
        <v>1798</v>
      </c>
      <c r="D173" s="317"/>
      <c r="E173" s="317"/>
      <c r="F173" s="340" t="s">
        <v>1790</v>
      </c>
      <c r="G173" s="317"/>
      <c r="H173" s="317" t="s">
        <v>1857</v>
      </c>
      <c r="I173" s="317" t="s">
        <v>1800</v>
      </c>
      <c r="J173" s="317"/>
      <c r="K173" s="365"/>
    </row>
    <row r="174" s="1" customFormat="1" ht="15" customHeight="1">
      <c r="B174" s="342"/>
      <c r="C174" s="317" t="s">
        <v>1809</v>
      </c>
      <c r="D174" s="317"/>
      <c r="E174" s="317"/>
      <c r="F174" s="340" t="s">
        <v>1796</v>
      </c>
      <c r="G174" s="317"/>
      <c r="H174" s="317" t="s">
        <v>1857</v>
      </c>
      <c r="I174" s="317" t="s">
        <v>1792</v>
      </c>
      <c r="J174" s="317">
        <v>50</v>
      </c>
      <c r="K174" s="365"/>
    </row>
    <row r="175" s="1" customFormat="1" ht="15" customHeight="1">
      <c r="B175" s="342"/>
      <c r="C175" s="317" t="s">
        <v>1817</v>
      </c>
      <c r="D175" s="317"/>
      <c r="E175" s="317"/>
      <c r="F175" s="340" t="s">
        <v>1796</v>
      </c>
      <c r="G175" s="317"/>
      <c r="H175" s="317" t="s">
        <v>1857</v>
      </c>
      <c r="I175" s="317" t="s">
        <v>1792</v>
      </c>
      <c r="J175" s="317">
        <v>50</v>
      </c>
      <c r="K175" s="365"/>
    </row>
    <row r="176" s="1" customFormat="1" ht="15" customHeight="1">
      <c r="B176" s="342"/>
      <c r="C176" s="317" t="s">
        <v>1815</v>
      </c>
      <c r="D176" s="317"/>
      <c r="E176" s="317"/>
      <c r="F176" s="340" t="s">
        <v>1796</v>
      </c>
      <c r="G176" s="317"/>
      <c r="H176" s="317" t="s">
        <v>1857</v>
      </c>
      <c r="I176" s="317" t="s">
        <v>1792</v>
      </c>
      <c r="J176" s="317">
        <v>50</v>
      </c>
      <c r="K176" s="365"/>
    </row>
    <row r="177" s="1" customFormat="1" ht="15" customHeight="1">
      <c r="B177" s="342"/>
      <c r="C177" s="317" t="s">
        <v>127</v>
      </c>
      <c r="D177" s="317"/>
      <c r="E177" s="317"/>
      <c r="F177" s="340" t="s">
        <v>1790</v>
      </c>
      <c r="G177" s="317"/>
      <c r="H177" s="317" t="s">
        <v>1858</v>
      </c>
      <c r="I177" s="317" t="s">
        <v>1859</v>
      </c>
      <c r="J177" s="317"/>
      <c r="K177" s="365"/>
    </row>
    <row r="178" s="1" customFormat="1" ht="15" customHeight="1">
      <c r="B178" s="342"/>
      <c r="C178" s="317" t="s">
        <v>57</v>
      </c>
      <c r="D178" s="317"/>
      <c r="E178" s="317"/>
      <c r="F178" s="340" t="s">
        <v>1790</v>
      </c>
      <c r="G178" s="317"/>
      <c r="H178" s="317" t="s">
        <v>1860</v>
      </c>
      <c r="I178" s="317" t="s">
        <v>1861</v>
      </c>
      <c r="J178" s="317">
        <v>1</v>
      </c>
      <c r="K178" s="365"/>
    </row>
    <row r="179" s="1" customFormat="1" ht="15" customHeight="1">
      <c r="B179" s="342"/>
      <c r="C179" s="317" t="s">
        <v>53</v>
      </c>
      <c r="D179" s="317"/>
      <c r="E179" s="317"/>
      <c r="F179" s="340" t="s">
        <v>1790</v>
      </c>
      <c r="G179" s="317"/>
      <c r="H179" s="317" t="s">
        <v>1862</v>
      </c>
      <c r="I179" s="317" t="s">
        <v>1792</v>
      </c>
      <c r="J179" s="317">
        <v>20</v>
      </c>
      <c r="K179" s="365"/>
    </row>
    <row r="180" s="1" customFormat="1" ht="15" customHeight="1">
      <c r="B180" s="342"/>
      <c r="C180" s="317" t="s">
        <v>54</v>
      </c>
      <c r="D180" s="317"/>
      <c r="E180" s="317"/>
      <c r="F180" s="340" t="s">
        <v>1790</v>
      </c>
      <c r="G180" s="317"/>
      <c r="H180" s="317" t="s">
        <v>1863</v>
      </c>
      <c r="I180" s="317" t="s">
        <v>1792</v>
      </c>
      <c r="J180" s="317">
        <v>255</v>
      </c>
      <c r="K180" s="365"/>
    </row>
    <row r="181" s="1" customFormat="1" ht="15" customHeight="1">
      <c r="B181" s="342"/>
      <c r="C181" s="317" t="s">
        <v>128</v>
      </c>
      <c r="D181" s="317"/>
      <c r="E181" s="317"/>
      <c r="F181" s="340" t="s">
        <v>1790</v>
      </c>
      <c r="G181" s="317"/>
      <c r="H181" s="317" t="s">
        <v>1754</v>
      </c>
      <c r="I181" s="317" t="s">
        <v>1792</v>
      </c>
      <c r="J181" s="317">
        <v>10</v>
      </c>
      <c r="K181" s="365"/>
    </row>
    <row r="182" s="1" customFormat="1" ht="15" customHeight="1">
      <c r="B182" s="342"/>
      <c r="C182" s="317" t="s">
        <v>129</v>
      </c>
      <c r="D182" s="317"/>
      <c r="E182" s="317"/>
      <c r="F182" s="340" t="s">
        <v>1790</v>
      </c>
      <c r="G182" s="317"/>
      <c r="H182" s="317" t="s">
        <v>1864</v>
      </c>
      <c r="I182" s="317" t="s">
        <v>1825</v>
      </c>
      <c r="J182" s="317"/>
      <c r="K182" s="365"/>
    </row>
    <row r="183" s="1" customFormat="1" ht="15" customHeight="1">
      <c r="B183" s="342"/>
      <c r="C183" s="317" t="s">
        <v>1865</v>
      </c>
      <c r="D183" s="317"/>
      <c r="E183" s="317"/>
      <c r="F183" s="340" t="s">
        <v>1790</v>
      </c>
      <c r="G183" s="317"/>
      <c r="H183" s="317" t="s">
        <v>1866</v>
      </c>
      <c r="I183" s="317" t="s">
        <v>1825</v>
      </c>
      <c r="J183" s="317"/>
      <c r="K183" s="365"/>
    </row>
    <row r="184" s="1" customFormat="1" ht="15" customHeight="1">
      <c r="B184" s="342"/>
      <c r="C184" s="317" t="s">
        <v>1854</v>
      </c>
      <c r="D184" s="317"/>
      <c r="E184" s="317"/>
      <c r="F184" s="340" t="s">
        <v>1790</v>
      </c>
      <c r="G184" s="317"/>
      <c r="H184" s="317" t="s">
        <v>1867</v>
      </c>
      <c r="I184" s="317" t="s">
        <v>1825</v>
      </c>
      <c r="J184" s="317"/>
      <c r="K184" s="365"/>
    </row>
    <row r="185" s="1" customFormat="1" ht="15" customHeight="1">
      <c r="B185" s="342"/>
      <c r="C185" s="317" t="s">
        <v>131</v>
      </c>
      <c r="D185" s="317"/>
      <c r="E185" s="317"/>
      <c r="F185" s="340" t="s">
        <v>1796</v>
      </c>
      <c r="G185" s="317"/>
      <c r="H185" s="317" t="s">
        <v>1868</v>
      </c>
      <c r="I185" s="317" t="s">
        <v>1792</v>
      </c>
      <c r="J185" s="317">
        <v>50</v>
      </c>
      <c r="K185" s="365"/>
    </row>
    <row r="186" s="1" customFormat="1" ht="15" customHeight="1">
      <c r="B186" s="342"/>
      <c r="C186" s="317" t="s">
        <v>1869</v>
      </c>
      <c r="D186" s="317"/>
      <c r="E186" s="317"/>
      <c r="F186" s="340" t="s">
        <v>1796</v>
      </c>
      <c r="G186" s="317"/>
      <c r="H186" s="317" t="s">
        <v>1870</v>
      </c>
      <c r="I186" s="317" t="s">
        <v>1871</v>
      </c>
      <c r="J186" s="317"/>
      <c r="K186" s="365"/>
    </row>
    <row r="187" s="1" customFormat="1" ht="15" customHeight="1">
      <c r="B187" s="342"/>
      <c r="C187" s="317" t="s">
        <v>1872</v>
      </c>
      <c r="D187" s="317"/>
      <c r="E187" s="317"/>
      <c r="F187" s="340" t="s">
        <v>1796</v>
      </c>
      <c r="G187" s="317"/>
      <c r="H187" s="317" t="s">
        <v>1873</v>
      </c>
      <c r="I187" s="317" t="s">
        <v>1871</v>
      </c>
      <c r="J187" s="317"/>
      <c r="K187" s="365"/>
    </row>
    <row r="188" s="1" customFormat="1" ht="15" customHeight="1">
      <c r="B188" s="342"/>
      <c r="C188" s="317" t="s">
        <v>1874</v>
      </c>
      <c r="D188" s="317"/>
      <c r="E188" s="317"/>
      <c r="F188" s="340" t="s">
        <v>1796</v>
      </c>
      <c r="G188" s="317"/>
      <c r="H188" s="317" t="s">
        <v>1875</v>
      </c>
      <c r="I188" s="317" t="s">
        <v>1871</v>
      </c>
      <c r="J188" s="317"/>
      <c r="K188" s="365"/>
    </row>
    <row r="189" s="1" customFormat="1" ht="15" customHeight="1">
      <c r="B189" s="342"/>
      <c r="C189" s="378" t="s">
        <v>1876</v>
      </c>
      <c r="D189" s="317"/>
      <c r="E189" s="317"/>
      <c r="F189" s="340" t="s">
        <v>1796</v>
      </c>
      <c r="G189" s="317"/>
      <c r="H189" s="317" t="s">
        <v>1877</v>
      </c>
      <c r="I189" s="317" t="s">
        <v>1878</v>
      </c>
      <c r="J189" s="379" t="s">
        <v>1879</v>
      </c>
      <c r="K189" s="365"/>
    </row>
    <row r="190" s="18" customFormat="1" ht="15" customHeight="1">
      <c r="B190" s="380"/>
      <c r="C190" s="381" t="s">
        <v>1880</v>
      </c>
      <c r="D190" s="382"/>
      <c r="E190" s="382"/>
      <c r="F190" s="383" t="s">
        <v>1796</v>
      </c>
      <c r="G190" s="382"/>
      <c r="H190" s="382" t="s">
        <v>1881</v>
      </c>
      <c r="I190" s="382" t="s">
        <v>1878</v>
      </c>
      <c r="J190" s="384" t="s">
        <v>1879</v>
      </c>
      <c r="K190" s="385"/>
    </row>
    <row r="191" s="1" customFormat="1" ht="15" customHeight="1">
      <c r="B191" s="342"/>
      <c r="C191" s="378" t="s">
        <v>42</v>
      </c>
      <c r="D191" s="317"/>
      <c r="E191" s="317"/>
      <c r="F191" s="340" t="s">
        <v>1790</v>
      </c>
      <c r="G191" s="317"/>
      <c r="H191" s="314" t="s">
        <v>1882</v>
      </c>
      <c r="I191" s="317" t="s">
        <v>1883</v>
      </c>
      <c r="J191" s="317"/>
      <c r="K191" s="365"/>
    </row>
    <row r="192" s="1" customFormat="1" ht="15" customHeight="1">
      <c r="B192" s="342"/>
      <c r="C192" s="378" t="s">
        <v>1884</v>
      </c>
      <c r="D192" s="317"/>
      <c r="E192" s="317"/>
      <c r="F192" s="340" t="s">
        <v>1790</v>
      </c>
      <c r="G192" s="317"/>
      <c r="H192" s="317" t="s">
        <v>1885</v>
      </c>
      <c r="I192" s="317" t="s">
        <v>1825</v>
      </c>
      <c r="J192" s="317"/>
      <c r="K192" s="365"/>
    </row>
    <row r="193" s="1" customFormat="1" ht="15" customHeight="1">
      <c r="B193" s="342"/>
      <c r="C193" s="378" t="s">
        <v>1886</v>
      </c>
      <c r="D193" s="317"/>
      <c r="E193" s="317"/>
      <c r="F193" s="340" t="s">
        <v>1790</v>
      </c>
      <c r="G193" s="317"/>
      <c r="H193" s="317" t="s">
        <v>1887</v>
      </c>
      <c r="I193" s="317" t="s">
        <v>1825</v>
      </c>
      <c r="J193" s="317"/>
      <c r="K193" s="365"/>
    </row>
    <row r="194" s="1" customFormat="1" ht="15" customHeight="1">
      <c r="B194" s="342"/>
      <c r="C194" s="378" t="s">
        <v>1888</v>
      </c>
      <c r="D194" s="317"/>
      <c r="E194" s="317"/>
      <c r="F194" s="340" t="s">
        <v>1796</v>
      </c>
      <c r="G194" s="317"/>
      <c r="H194" s="317" t="s">
        <v>1889</v>
      </c>
      <c r="I194" s="317" t="s">
        <v>1825</v>
      </c>
      <c r="J194" s="317"/>
      <c r="K194" s="365"/>
    </row>
    <row r="195" s="1" customFormat="1" ht="15" customHeight="1">
      <c r="B195" s="371"/>
      <c r="C195" s="386"/>
      <c r="D195" s="351"/>
      <c r="E195" s="351"/>
      <c r="F195" s="351"/>
      <c r="G195" s="351"/>
      <c r="H195" s="351"/>
      <c r="I195" s="351"/>
      <c r="J195" s="351"/>
      <c r="K195" s="372"/>
    </row>
    <row r="196" s="1" customFormat="1" ht="18.75" customHeight="1">
      <c r="B196" s="353"/>
      <c r="C196" s="363"/>
      <c r="D196" s="363"/>
      <c r="E196" s="363"/>
      <c r="F196" s="373"/>
      <c r="G196" s="363"/>
      <c r="H196" s="363"/>
      <c r="I196" s="363"/>
      <c r="J196" s="363"/>
      <c r="K196" s="353"/>
    </row>
    <row r="197" s="1" customFormat="1" ht="18.75" customHeight="1">
      <c r="B197" s="353"/>
      <c r="C197" s="363"/>
      <c r="D197" s="363"/>
      <c r="E197" s="363"/>
      <c r="F197" s="373"/>
      <c r="G197" s="363"/>
      <c r="H197" s="363"/>
      <c r="I197" s="363"/>
      <c r="J197" s="363"/>
      <c r="K197" s="353"/>
    </row>
    <row r="198" s="1" customFormat="1" ht="18.75" customHeight="1">
      <c r="B198" s="325"/>
      <c r="C198" s="325"/>
      <c r="D198" s="325"/>
      <c r="E198" s="325"/>
      <c r="F198" s="325"/>
      <c r="G198" s="325"/>
      <c r="H198" s="325"/>
      <c r="I198" s="325"/>
      <c r="J198" s="325"/>
      <c r="K198" s="325"/>
    </row>
    <row r="199" s="1" customFormat="1" ht="13.5">
      <c r="B199" s="304"/>
      <c r="C199" s="305"/>
      <c r="D199" s="305"/>
      <c r="E199" s="305"/>
      <c r="F199" s="305"/>
      <c r="G199" s="305"/>
      <c r="H199" s="305"/>
      <c r="I199" s="305"/>
      <c r="J199" s="305"/>
      <c r="K199" s="306"/>
    </row>
    <row r="200" s="1" customFormat="1" ht="21">
      <c r="B200" s="307"/>
      <c r="C200" s="308" t="s">
        <v>1890</v>
      </c>
      <c r="D200" s="308"/>
      <c r="E200" s="308"/>
      <c r="F200" s="308"/>
      <c r="G200" s="308"/>
      <c r="H200" s="308"/>
      <c r="I200" s="308"/>
      <c r="J200" s="308"/>
      <c r="K200" s="309"/>
    </row>
    <row r="201" s="1" customFormat="1" ht="25.5" customHeight="1">
      <c r="B201" s="307"/>
      <c r="C201" s="387" t="s">
        <v>1891</v>
      </c>
      <c r="D201" s="387"/>
      <c r="E201" s="387"/>
      <c r="F201" s="387" t="s">
        <v>1892</v>
      </c>
      <c r="G201" s="388"/>
      <c r="H201" s="387" t="s">
        <v>1893</v>
      </c>
      <c r="I201" s="387"/>
      <c r="J201" s="387"/>
      <c r="K201" s="309"/>
    </row>
    <row r="202" s="1" customFormat="1" ht="5.25" customHeight="1">
      <c r="B202" s="342"/>
      <c r="C202" s="337"/>
      <c r="D202" s="337"/>
      <c r="E202" s="337"/>
      <c r="F202" s="337"/>
      <c r="G202" s="363"/>
      <c r="H202" s="337"/>
      <c r="I202" s="337"/>
      <c r="J202" s="337"/>
      <c r="K202" s="365"/>
    </row>
    <row r="203" s="1" customFormat="1" ht="15" customHeight="1">
      <c r="B203" s="342"/>
      <c r="C203" s="317" t="s">
        <v>1883</v>
      </c>
      <c r="D203" s="317"/>
      <c r="E203" s="317"/>
      <c r="F203" s="340" t="s">
        <v>43</v>
      </c>
      <c r="G203" s="317"/>
      <c r="H203" s="317" t="s">
        <v>1894</v>
      </c>
      <c r="I203" s="317"/>
      <c r="J203" s="317"/>
      <c r="K203" s="365"/>
    </row>
    <row r="204" s="1" customFormat="1" ht="15" customHeight="1">
      <c r="B204" s="342"/>
      <c r="C204" s="317"/>
      <c r="D204" s="317"/>
      <c r="E204" s="317"/>
      <c r="F204" s="340" t="s">
        <v>44</v>
      </c>
      <c r="G204" s="317"/>
      <c r="H204" s="317" t="s">
        <v>1895</v>
      </c>
      <c r="I204" s="317"/>
      <c r="J204" s="317"/>
      <c r="K204" s="365"/>
    </row>
    <row r="205" s="1" customFormat="1" ht="15" customHeight="1">
      <c r="B205" s="342"/>
      <c r="C205" s="317"/>
      <c r="D205" s="317"/>
      <c r="E205" s="317"/>
      <c r="F205" s="340" t="s">
        <v>47</v>
      </c>
      <c r="G205" s="317"/>
      <c r="H205" s="317" t="s">
        <v>1896</v>
      </c>
      <c r="I205" s="317"/>
      <c r="J205" s="317"/>
      <c r="K205" s="365"/>
    </row>
    <row r="206" s="1" customFormat="1" ht="15" customHeight="1">
      <c r="B206" s="342"/>
      <c r="C206" s="317"/>
      <c r="D206" s="317"/>
      <c r="E206" s="317"/>
      <c r="F206" s="340" t="s">
        <v>45</v>
      </c>
      <c r="G206" s="317"/>
      <c r="H206" s="317" t="s">
        <v>1897</v>
      </c>
      <c r="I206" s="317"/>
      <c r="J206" s="317"/>
      <c r="K206" s="365"/>
    </row>
    <row r="207" s="1" customFormat="1" ht="15" customHeight="1">
      <c r="B207" s="342"/>
      <c r="C207" s="317"/>
      <c r="D207" s="317"/>
      <c r="E207" s="317"/>
      <c r="F207" s="340" t="s">
        <v>46</v>
      </c>
      <c r="G207" s="317"/>
      <c r="H207" s="317" t="s">
        <v>1898</v>
      </c>
      <c r="I207" s="317"/>
      <c r="J207" s="317"/>
      <c r="K207" s="365"/>
    </row>
    <row r="208" s="1" customFormat="1" ht="15" customHeight="1">
      <c r="B208" s="342"/>
      <c r="C208" s="317"/>
      <c r="D208" s="317"/>
      <c r="E208" s="317"/>
      <c r="F208" s="340"/>
      <c r="G208" s="317"/>
      <c r="H208" s="317"/>
      <c r="I208" s="317"/>
      <c r="J208" s="317"/>
      <c r="K208" s="365"/>
    </row>
    <row r="209" s="1" customFormat="1" ht="15" customHeight="1">
      <c r="B209" s="342"/>
      <c r="C209" s="317" t="s">
        <v>1837</v>
      </c>
      <c r="D209" s="317"/>
      <c r="E209" s="317"/>
      <c r="F209" s="340" t="s">
        <v>79</v>
      </c>
      <c r="G209" s="317"/>
      <c r="H209" s="317" t="s">
        <v>1899</v>
      </c>
      <c r="I209" s="317"/>
      <c r="J209" s="317"/>
      <c r="K209" s="365"/>
    </row>
    <row r="210" s="1" customFormat="1" ht="15" customHeight="1">
      <c r="B210" s="342"/>
      <c r="C210" s="317"/>
      <c r="D210" s="317"/>
      <c r="E210" s="317"/>
      <c r="F210" s="340" t="s">
        <v>1733</v>
      </c>
      <c r="G210" s="317"/>
      <c r="H210" s="317" t="s">
        <v>1734</v>
      </c>
      <c r="I210" s="317"/>
      <c r="J210" s="317"/>
      <c r="K210" s="365"/>
    </row>
    <row r="211" s="1" customFormat="1" ht="15" customHeight="1">
      <c r="B211" s="342"/>
      <c r="C211" s="317"/>
      <c r="D211" s="317"/>
      <c r="E211" s="317"/>
      <c r="F211" s="340" t="s">
        <v>1731</v>
      </c>
      <c r="G211" s="317"/>
      <c r="H211" s="317" t="s">
        <v>1900</v>
      </c>
      <c r="I211" s="317"/>
      <c r="J211" s="317"/>
      <c r="K211" s="365"/>
    </row>
    <row r="212" s="1" customFormat="1" ht="15" customHeight="1">
      <c r="B212" s="389"/>
      <c r="C212" s="317"/>
      <c r="D212" s="317"/>
      <c r="E212" s="317"/>
      <c r="F212" s="340" t="s">
        <v>1735</v>
      </c>
      <c r="G212" s="378"/>
      <c r="H212" s="369" t="s">
        <v>1736</v>
      </c>
      <c r="I212" s="369"/>
      <c r="J212" s="369"/>
      <c r="K212" s="390"/>
    </row>
    <row r="213" s="1" customFormat="1" ht="15" customHeight="1">
      <c r="B213" s="389"/>
      <c r="C213" s="317"/>
      <c r="D213" s="317"/>
      <c r="E213" s="317"/>
      <c r="F213" s="340" t="s">
        <v>1737</v>
      </c>
      <c r="G213" s="378"/>
      <c r="H213" s="369" t="s">
        <v>1901</v>
      </c>
      <c r="I213" s="369"/>
      <c r="J213" s="369"/>
      <c r="K213" s="390"/>
    </row>
    <row r="214" s="1" customFormat="1" ht="15" customHeight="1">
      <c r="B214" s="389"/>
      <c r="C214" s="317"/>
      <c r="D214" s="317"/>
      <c r="E214" s="317"/>
      <c r="F214" s="340"/>
      <c r="G214" s="378"/>
      <c r="H214" s="369"/>
      <c r="I214" s="369"/>
      <c r="J214" s="369"/>
      <c r="K214" s="390"/>
    </row>
    <row r="215" s="1" customFormat="1" ht="15" customHeight="1">
      <c r="B215" s="389"/>
      <c r="C215" s="317" t="s">
        <v>1861</v>
      </c>
      <c r="D215" s="317"/>
      <c r="E215" s="317"/>
      <c r="F215" s="340">
        <v>1</v>
      </c>
      <c r="G215" s="378"/>
      <c r="H215" s="369" t="s">
        <v>1902</v>
      </c>
      <c r="I215" s="369"/>
      <c r="J215" s="369"/>
      <c r="K215" s="390"/>
    </row>
    <row r="216" s="1" customFormat="1" ht="15" customHeight="1">
      <c r="B216" s="389"/>
      <c r="C216" s="317"/>
      <c r="D216" s="317"/>
      <c r="E216" s="317"/>
      <c r="F216" s="340">
        <v>2</v>
      </c>
      <c r="G216" s="378"/>
      <c r="H216" s="369" t="s">
        <v>1903</v>
      </c>
      <c r="I216" s="369"/>
      <c r="J216" s="369"/>
      <c r="K216" s="390"/>
    </row>
    <row r="217" s="1" customFormat="1" ht="15" customHeight="1">
      <c r="B217" s="389"/>
      <c r="C217" s="317"/>
      <c r="D217" s="317"/>
      <c r="E217" s="317"/>
      <c r="F217" s="340">
        <v>3</v>
      </c>
      <c r="G217" s="378"/>
      <c r="H217" s="369" t="s">
        <v>1904</v>
      </c>
      <c r="I217" s="369"/>
      <c r="J217" s="369"/>
      <c r="K217" s="390"/>
    </row>
    <row r="218" s="1" customFormat="1" ht="15" customHeight="1">
      <c r="B218" s="389"/>
      <c r="C218" s="317"/>
      <c r="D218" s="317"/>
      <c r="E218" s="317"/>
      <c r="F218" s="340">
        <v>4</v>
      </c>
      <c r="G218" s="378"/>
      <c r="H218" s="369" t="s">
        <v>1905</v>
      </c>
      <c r="I218" s="369"/>
      <c r="J218" s="369"/>
      <c r="K218" s="390"/>
    </row>
    <row r="219" s="1" customFormat="1" ht="12.75" customHeight="1">
      <c r="B219" s="391"/>
      <c r="C219" s="392"/>
      <c r="D219" s="392"/>
      <c r="E219" s="392"/>
      <c r="F219" s="392"/>
      <c r="G219" s="392"/>
      <c r="H219" s="392"/>
      <c r="I219" s="392"/>
      <c r="J219" s="392"/>
      <c r="K219" s="39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DESKTOP-PE070AD\Jana</dc:creator>
  <cp:lastModifiedBy>DESKTOP-PE070AD\Jana</cp:lastModifiedBy>
  <dcterms:created xsi:type="dcterms:W3CDTF">2024-11-04T19:32:32Z</dcterms:created>
  <dcterms:modified xsi:type="dcterms:W3CDTF">2024-11-04T19:32:40Z</dcterms:modified>
</cp:coreProperties>
</file>