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řecha 3" sheetId="2" r:id="rId2"/>
    <sheet name="02 - Střecha 4" sheetId="3" r:id="rId3"/>
    <sheet name="03 - Hromosvod" sheetId="4" r:id="rId4"/>
    <sheet name="04 - VRN" sheetId="5" r:id="rId5"/>
    <sheet name="05 - Záchytný systém" sheetId="6" r:id="rId6"/>
    <sheet name="Seznam figur" sheetId="7" r:id="rId7"/>
    <sheet name="Pokyny pro vyplnění" sheetId="8" r:id="rId8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'01 - Střecha 3'!$C$92:$K$299</definedName>
    <definedName name="_xlnm.Print_Area" localSheetId="1">'01 - Střecha 3'!$C$4:$J$39,'01 - Střecha 3'!$C$45:$J$74,'01 - Střecha 3'!$C$80:$K$299</definedName>
    <definedName name="_xlnm.Print_Titles" localSheetId="1">'01 - Střecha 3'!$92:$92</definedName>
    <definedName name="_xlnm._FilterDatabase" localSheetId="2" hidden="1">'02 - Střecha 4'!$C$92:$K$301</definedName>
    <definedName name="_xlnm.Print_Area" localSheetId="2">'02 - Střecha 4'!$C$4:$J$39,'02 - Střecha 4'!$C$45:$J$74,'02 - Střecha 4'!$C$80:$K$301</definedName>
    <definedName name="_xlnm.Print_Titles" localSheetId="2">'02 - Střecha 4'!$92:$92</definedName>
    <definedName name="_xlnm._FilterDatabase" localSheetId="3" hidden="1">'03 - Hromosvod'!$C$80:$K$93</definedName>
    <definedName name="_xlnm.Print_Area" localSheetId="3">'03 - Hromosvod'!$C$4:$J$39,'03 - Hromosvod'!$C$45:$J$62,'03 - Hromosvod'!$C$68:$K$93</definedName>
    <definedName name="_xlnm.Print_Titles" localSheetId="3">'03 - Hromosvod'!$80:$80</definedName>
    <definedName name="_xlnm._FilterDatabase" localSheetId="4" hidden="1">'04 - VRN'!$C$84:$K$115</definedName>
    <definedName name="_xlnm.Print_Area" localSheetId="4">'04 - VRN'!$C$4:$J$39,'04 - VRN'!$C$45:$J$66,'04 - VRN'!$C$72:$K$115</definedName>
    <definedName name="_xlnm.Print_Titles" localSheetId="4">'04 - VRN'!$84:$84</definedName>
    <definedName name="_xlnm._FilterDatabase" localSheetId="5" hidden="1">'05 - Záchytný systém'!$C$82:$K$95</definedName>
    <definedName name="_xlnm.Print_Area" localSheetId="5">'05 - Záchytný systém'!$C$4:$J$39,'05 - Záchytný systém'!$C$45:$J$64,'05 - Záchytný systém'!$C$70:$K$95</definedName>
    <definedName name="_xlnm.Print_Titles" localSheetId="5">'05 - Záchytný systém'!$82:$82</definedName>
    <definedName name="_xlnm.Print_Area" localSheetId="6">'Seznam figur'!$C$4:$G$59</definedName>
    <definedName name="_xlnm.Print_Titles" localSheetId="6">'Seznam figur'!$9:$9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D7"/>
  <c i="6" r="J95"/>
  <c r="T94"/>
  <c r="R94"/>
  <c r="P94"/>
  <c r="BK94"/>
  <c r="J94"/>
  <c r="J62"/>
  <c r="J37"/>
  <c r="J36"/>
  <c i="1" r="AY59"/>
  <c i="6" r="J35"/>
  <c i="1" r="AX59"/>
  <c i="6" r="J63"/>
  <c r="BI92"/>
  <c r="BH92"/>
  <c r="BG92"/>
  <c r="BF92"/>
  <c r="T92"/>
  <c r="R92"/>
  <c r="P92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52"/>
  <c r="E7"/>
  <c r="E73"/>
  <c i="5" r="J37"/>
  <c r="J36"/>
  <c i="1" r="AY58"/>
  <c i="5" r="J35"/>
  <c i="1" r="AX58"/>
  <c i="5" r="BI113"/>
  <c r="BH113"/>
  <c r="BG113"/>
  <c r="BF113"/>
  <c r="T113"/>
  <c r="T112"/>
  <c r="R113"/>
  <c r="R112"/>
  <c r="P113"/>
  <c r="P112"/>
  <c r="BI106"/>
  <c r="BH106"/>
  <c r="BG106"/>
  <c r="BF106"/>
  <c r="T106"/>
  <c r="T105"/>
  <c r="R106"/>
  <c r="R105"/>
  <c r="P106"/>
  <c r="P105"/>
  <c r="BI102"/>
  <c r="BH102"/>
  <c r="BG102"/>
  <c r="BF102"/>
  <c r="T102"/>
  <c r="T101"/>
  <c r="R102"/>
  <c r="R101"/>
  <c r="P102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T87"/>
  <c r="R88"/>
  <c r="R87"/>
  <c r="P88"/>
  <c r="P87"/>
  <c r="J82"/>
  <c r="J81"/>
  <c r="F81"/>
  <c r="F79"/>
  <c r="E77"/>
  <c r="J55"/>
  <c r="J54"/>
  <c r="F54"/>
  <c r="F52"/>
  <c r="E50"/>
  <c r="J18"/>
  <c r="E18"/>
  <c r="F55"/>
  <c r="J17"/>
  <c r="J12"/>
  <c r="J79"/>
  <c r="E7"/>
  <c r="E75"/>
  <c i="4" r="J37"/>
  <c r="J36"/>
  <c i="1" r="AY57"/>
  <c i="4" r="J35"/>
  <c i="1" r="AX57"/>
  <c i="4"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48"/>
  <c i="3" r="J37"/>
  <c r="J36"/>
  <c i="1" r="AY56"/>
  <c i="3" r="J35"/>
  <c i="1" r="AX56"/>
  <c i="3" r="BI299"/>
  <c r="BH299"/>
  <c r="BG299"/>
  <c r="BF299"/>
  <c r="T299"/>
  <c r="T298"/>
  <c r="T297"/>
  <c r="R299"/>
  <c r="R298"/>
  <c r="R297"/>
  <c r="P299"/>
  <c r="P298"/>
  <c r="P297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2"/>
  <c r="BH282"/>
  <c r="BG282"/>
  <c r="BF282"/>
  <c r="T282"/>
  <c r="T281"/>
  <c r="R282"/>
  <c r="R281"/>
  <c r="P282"/>
  <c r="P281"/>
  <c r="BI278"/>
  <c r="BH278"/>
  <c r="BG278"/>
  <c r="BF278"/>
  <c r="T278"/>
  <c r="R278"/>
  <c r="P278"/>
  <c r="BI274"/>
  <c r="BH274"/>
  <c r="BG274"/>
  <c r="BF274"/>
  <c r="T274"/>
  <c r="R274"/>
  <c r="P274"/>
  <c r="BI271"/>
  <c r="BH271"/>
  <c r="BG271"/>
  <c r="BF271"/>
  <c r="T271"/>
  <c r="R271"/>
  <c r="P271"/>
  <c r="BI265"/>
  <c r="BH265"/>
  <c r="BG265"/>
  <c r="BF265"/>
  <c r="T265"/>
  <c r="R265"/>
  <c r="P265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6"/>
  <c r="BH246"/>
  <c r="BG246"/>
  <c r="BF246"/>
  <c r="T246"/>
  <c r="R246"/>
  <c r="P246"/>
  <c r="BI242"/>
  <c r="BH242"/>
  <c r="BG242"/>
  <c r="BF242"/>
  <c r="T242"/>
  <c r="R242"/>
  <c r="P242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7"/>
  <c r="BH227"/>
  <c r="BG227"/>
  <c r="BF227"/>
  <c r="T227"/>
  <c r="R227"/>
  <c r="P227"/>
  <c r="BI224"/>
  <c r="BH224"/>
  <c r="BG224"/>
  <c r="BF224"/>
  <c r="T224"/>
  <c r="R224"/>
  <c r="P224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3"/>
  <c r="BH193"/>
  <c r="BG193"/>
  <c r="BF193"/>
  <c r="T193"/>
  <c r="R193"/>
  <c r="P193"/>
  <c r="BI190"/>
  <c r="BH190"/>
  <c r="BG190"/>
  <c r="BF190"/>
  <c r="T190"/>
  <c r="R190"/>
  <c r="P190"/>
  <c r="BI183"/>
  <c r="BH183"/>
  <c r="BG183"/>
  <c r="BF183"/>
  <c r="T183"/>
  <c r="R183"/>
  <c r="P183"/>
  <c r="BI180"/>
  <c r="BH180"/>
  <c r="BG180"/>
  <c r="BF180"/>
  <c r="T180"/>
  <c r="R180"/>
  <c r="P180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6"/>
  <c r="BH156"/>
  <c r="BG156"/>
  <c r="BF156"/>
  <c r="T156"/>
  <c r="R156"/>
  <c r="P156"/>
  <c r="BI151"/>
  <c r="BH151"/>
  <c r="BG151"/>
  <c r="BF151"/>
  <c r="T151"/>
  <c r="R151"/>
  <c r="P151"/>
  <c r="BI148"/>
  <c r="BH148"/>
  <c r="BG148"/>
  <c r="BF148"/>
  <c r="T148"/>
  <c r="R148"/>
  <c r="P148"/>
  <c r="BI142"/>
  <c r="BH142"/>
  <c r="BG142"/>
  <c r="BF142"/>
  <c r="T142"/>
  <c r="R142"/>
  <c r="P142"/>
  <c r="BI135"/>
  <c r="BH135"/>
  <c r="BG135"/>
  <c r="BF135"/>
  <c r="T135"/>
  <c r="R135"/>
  <c r="P135"/>
  <c r="BI132"/>
  <c r="BH132"/>
  <c r="BG132"/>
  <c r="BF132"/>
  <c r="T132"/>
  <c r="R132"/>
  <c r="P132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3"/>
  <c r="BH113"/>
  <c r="BG113"/>
  <c r="BF113"/>
  <c r="T113"/>
  <c r="T112"/>
  <c r="R113"/>
  <c r="R112"/>
  <c r="P113"/>
  <c r="P112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6"/>
  <c r="BH96"/>
  <c r="BG96"/>
  <c r="BF96"/>
  <c r="T96"/>
  <c r="T95"/>
  <c r="R96"/>
  <c r="R95"/>
  <c r="P96"/>
  <c r="P95"/>
  <c r="J90"/>
  <c r="J89"/>
  <c r="F89"/>
  <c r="F87"/>
  <c r="E85"/>
  <c r="J55"/>
  <c r="J54"/>
  <c r="F54"/>
  <c r="F52"/>
  <c r="E50"/>
  <c r="J18"/>
  <c r="E18"/>
  <c r="F90"/>
  <c r="J17"/>
  <c r="J12"/>
  <c r="J52"/>
  <c r="E7"/>
  <c r="E48"/>
  <c i="2" r="J37"/>
  <c r="J36"/>
  <c i="1" r="AY55"/>
  <c i="2" r="J35"/>
  <c i="1" r="AX55"/>
  <c i="2" r="BI297"/>
  <c r="BH297"/>
  <c r="BG297"/>
  <c r="BF297"/>
  <c r="T297"/>
  <c r="T296"/>
  <c r="T295"/>
  <c r="R297"/>
  <c r="R296"/>
  <c r="R295"/>
  <c r="P297"/>
  <c r="P296"/>
  <c r="P295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2"/>
  <c r="BH282"/>
  <c r="BG282"/>
  <c r="BF282"/>
  <c r="T282"/>
  <c r="T281"/>
  <c r="R282"/>
  <c r="R281"/>
  <c r="P282"/>
  <c r="P281"/>
  <c r="BI278"/>
  <c r="BH278"/>
  <c r="BG278"/>
  <c r="BF278"/>
  <c r="T278"/>
  <c r="R278"/>
  <c r="P278"/>
  <c r="BI274"/>
  <c r="BH274"/>
  <c r="BG274"/>
  <c r="BF274"/>
  <c r="T274"/>
  <c r="R274"/>
  <c r="P274"/>
  <c r="BI271"/>
  <c r="BH271"/>
  <c r="BG271"/>
  <c r="BF271"/>
  <c r="T271"/>
  <c r="R271"/>
  <c r="P271"/>
  <c r="BI265"/>
  <c r="BH265"/>
  <c r="BG265"/>
  <c r="BF265"/>
  <c r="T265"/>
  <c r="R265"/>
  <c r="P265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29"/>
  <c r="BH229"/>
  <c r="BG229"/>
  <c r="BF229"/>
  <c r="T229"/>
  <c r="R229"/>
  <c r="P229"/>
  <c r="BI226"/>
  <c r="BH226"/>
  <c r="BG226"/>
  <c r="BF226"/>
  <c r="T226"/>
  <c r="R226"/>
  <c r="P226"/>
  <c r="BI221"/>
  <c r="BH221"/>
  <c r="BG221"/>
  <c r="BF221"/>
  <c r="T221"/>
  <c r="R221"/>
  <c r="P221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2"/>
  <c r="BH192"/>
  <c r="BG192"/>
  <c r="BF192"/>
  <c r="T192"/>
  <c r="R192"/>
  <c r="P192"/>
  <c r="BI189"/>
  <c r="BH189"/>
  <c r="BG189"/>
  <c r="BF189"/>
  <c r="T189"/>
  <c r="R189"/>
  <c r="P189"/>
  <c r="BI183"/>
  <c r="BH183"/>
  <c r="BG183"/>
  <c r="BF183"/>
  <c r="T183"/>
  <c r="R183"/>
  <c r="P183"/>
  <c r="BI180"/>
  <c r="BH180"/>
  <c r="BG180"/>
  <c r="BF180"/>
  <c r="T180"/>
  <c r="R180"/>
  <c r="P180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6"/>
  <c r="BH156"/>
  <c r="BG156"/>
  <c r="BF156"/>
  <c r="T156"/>
  <c r="R156"/>
  <c r="P156"/>
  <c r="BI151"/>
  <c r="BH151"/>
  <c r="BG151"/>
  <c r="BF151"/>
  <c r="T151"/>
  <c r="R151"/>
  <c r="P151"/>
  <c r="BI148"/>
  <c r="BH148"/>
  <c r="BG148"/>
  <c r="BF148"/>
  <c r="T148"/>
  <c r="R148"/>
  <c r="P148"/>
  <c r="BI142"/>
  <c r="BH142"/>
  <c r="BG142"/>
  <c r="BF142"/>
  <c r="T142"/>
  <c r="R142"/>
  <c r="P142"/>
  <c r="BI135"/>
  <c r="BH135"/>
  <c r="BG135"/>
  <c r="BF135"/>
  <c r="T135"/>
  <c r="R135"/>
  <c r="P135"/>
  <c r="BI132"/>
  <c r="BH132"/>
  <c r="BG132"/>
  <c r="BF132"/>
  <c r="T132"/>
  <c r="R132"/>
  <c r="P132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3"/>
  <c r="BH113"/>
  <c r="BG113"/>
  <c r="BF113"/>
  <c r="T113"/>
  <c r="T112"/>
  <c r="R113"/>
  <c r="R112"/>
  <c r="P113"/>
  <c r="P112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6"/>
  <c r="BH96"/>
  <c r="BG96"/>
  <c r="BF96"/>
  <c r="T96"/>
  <c r="T95"/>
  <c r="R96"/>
  <c r="R95"/>
  <c r="P96"/>
  <c r="P95"/>
  <c r="J90"/>
  <c r="J89"/>
  <c r="F89"/>
  <c r="F87"/>
  <c r="E85"/>
  <c r="J55"/>
  <c r="J54"/>
  <c r="F54"/>
  <c r="F52"/>
  <c r="E50"/>
  <c r="J18"/>
  <c r="E18"/>
  <c r="F90"/>
  <c r="J17"/>
  <c r="J12"/>
  <c r="J87"/>
  <c r="E7"/>
  <c r="E83"/>
  <c i="1" r="L50"/>
  <c r="AM50"/>
  <c r="AM49"/>
  <c r="L49"/>
  <c r="AM47"/>
  <c r="L47"/>
  <c r="L45"/>
  <c r="L44"/>
  <c i="2" r="J278"/>
  <c r="BK234"/>
  <c r="J201"/>
  <c i="3" r="BK246"/>
  <c r="J210"/>
  <c i="2" r="J290"/>
  <c r="J253"/>
  <c r="BK175"/>
  <c i="3" r="BK224"/>
  <c r="BK175"/>
  <c i="2" r="J292"/>
  <c r="BK248"/>
  <c r="BK215"/>
  <c r="BK180"/>
  <c i="3" r="BK161"/>
  <c r="J172"/>
  <c i="2" r="J180"/>
  <c i="3" r="J242"/>
  <c r="BK219"/>
  <c i="2" r="BK132"/>
  <c i="3" r="J199"/>
  <c i="6" r="BK92"/>
  <c i="3" r="BK216"/>
  <c r="BK151"/>
  <c i="4" r="J92"/>
  <c i="2" r="J148"/>
  <c i="3" r="BK242"/>
  <c r="J271"/>
  <c r="J183"/>
  <c i="2" r="F35"/>
  <c r="J287"/>
  <c r="BK221"/>
  <c r="BK172"/>
  <c i="3" r="BK190"/>
  <c i="4" r="J86"/>
  <c i="2" r="J274"/>
  <c r="BK226"/>
  <c r="BK135"/>
  <c i="3" r="BK227"/>
  <c r="BK271"/>
  <c i="2" r="J265"/>
  <c r="J226"/>
  <c r="J189"/>
  <c i="3" r="J292"/>
  <c r="BK232"/>
  <c i="6" r="J92"/>
  <c i="2" r="BK101"/>
  <c i="3" r="BK132"/>
  <c r="J239"/>
  <c i="2" r="BK148"/>
  <c i="3" r="J190"/>
  <c r="J232"/>
  <c i="2" r="F37"/>
  <c r="BK253"/>
  <c r="J217"/>
  <c r="J135"/>
  <c i="3" r="BK199"/>
  <c i="5" r="BK92"/>
  <c i="2" r="BK237"/>
  <c r="J205"/>
  <c r="J101"/>
  <c i="3" r="BK156"/>
  <c i="5" r="BK88"/>
  <c i="2" r="J271"/>
  <c r="BK229"/>
  <c r="BK192"/>
  <c i="3" r="BK235"/>
  <c r="BK101"/>
  <c r="J122"/>
  <c i="2" r="J168"/>
  <c i="3" r="BK180"/>
  <c r="J156"/>
  <c i="5" r="J88"/>
  <c i="3" r="BK299"/>
  <c r="J118"/>
  <c i="4" r="J90"/>
  <c i="2" r="J156"/>
  <c i="3" r="J113"/>
  <c r="BK108"/>
  <c i="2" r="F34"/>
  <c r="J260"/>
  <c r="BK212"/>
  <c r="J151"/>
  <c i="3" r="J235"/>
  <c i="2" r="BK292"/>
  <c r="J234"/>
  <c r="BK209"/>
  <c i="3" r="J258"/>
  <c r="J135"/>
  <c i="2" r="BK297"/>
  <c r="BK241"/>
  <c r="BK168"/>
  <c i="3" r="BK164"/>
  <c r="J202"/>
  <c i="2" r="J132"/>
  <c i="3" r="BK265"/>
  <c r="J290"/>
  <c i="2" r="J164"/>
  <c i="3" r="BK282"/>
  <c i="4" r="BK90"/>
  <c i="2" r="J172"/>
  <c i="3" r="BK274"/>
  <c r="J265"/>
  <c r="J224"/>
  <c i="2" r="BK164"/>
  <c r="J34"/>
  <c r="BK271"/>
  <c r="J241"/>
  <c r="J198"/>
  <c r="BK96"/>
  <c i="3" r="J294"/>
  <c i="5" r="J92"/>
  <c i="2" r="BK256"/>
  <c r="J192"/>
  <c i="3" r="BK213"/>
  <c r="BK193"/>
  <c i="2" r="BK287"/>
  <c r="BK244"/>
  <c r="BK205"/>
  <c r="BK122"/>
  <c i="3" r="BK210"/>
  <c r="BK278"/>
  <c i="2" r="F36"/>
  <c i="5" r="J98"/>
  <c i="2" r="BK104"/>
  <c i="3" r="J151"/>
  <c r="J213"/>
  <c r="J227"/>
  <c i="5" r="BK106"/>
  <c i="2" r="J297"/>
  <c r="J248"/>
  <c r="J209"/>
  <c r="BK113"/>
  <c i="3" r="J246"/>
  <c i="6" r="BK86"/>
  <c i="2" r="BK260"/>
  <c r="J221"/>
  <c r="J161"/>
  <c i="3" r="J142"/>
  <c i="4" r="J84"/>
  <c i="2" r="J282"/>
  <c r="J237"/>
  <c r="BK201"/>
  <c r="J104"/>
  <c i="3" r="J274"/>
  <c i="2" r="J118"/>
  <c i="3" r="BK148"/>
  <c i="2" r="BK183"/>
  <c i="3" r="J251"/>
  <c r="BK183"/>
  <c i="5" r="BK98"/>
  <c i="2" r="J113"/>
  <c i="3" r="J193"/>
  <c r="J219"/>
  <c i="4" r="BK84"/>
  <c i="2" r="BK125"/>
  <c i="3" r="BK206"/>
  <c r="BK142"/>
  <c i="5" r="J113"/>
  <c i="2" r="BK161"/>
  <c i="1" r="AS54"/>
  <c i="3" r="BK135"/>
  <c i="4" r="BK92"/>
  <c i="2" r="BK265"/>
  <c r="BK189"/>
  <c i="3" r="BK290"/>
  <c r="BK104"/>
  <c i="2" r="BK282"/>
  <c r="J244"/>
  <c r="BK198"/>
  <c i="3" r="J148"/>
  <c r="J287"/>
  <c i="5" r="BK95"/>
  <c i="2" r="BK274"/>
  <c r="BK217"/>
  <c r="BK151"/>
  <c i="3" r="J104"/>
  <c i="4" r="J88"/>
  <c i="2" r="BK156"/>
  <c i="3" r="BK202"/>
  <c r="BK172"/>
  <c r="J299"/>
  <c r="J175"/>
  <c r="BK251"/>
  <c i="4" r="BK86"/>
  <c i="2" r="J125"/>
  <c i="3" r="J108"/>
  <c r="J254"/>
  <c i="5" r="J106"/>
  <c i="2" r="BK108"/>
  <c i="3" r="BK125"/>
  <c r="J132"/>
  <c r="BK113"/>
  <c i="2" r="BK142"/>
  <c i="3" r="BK118"/>
  <c r="BK294"/>
  <c r="BK122"/>
  <c r="J216"/>
  <c i="2" r="BK290"/>
  <c r="J229"/>
  <c r="J183"/>
  <c i="3" r="J101"/>
  <c r="BK96"/>
  <c i="2" r="BK278"/>
  <c r="J215"/>
  <c r="J122"/>
  <c i="3" r="BK254"/>
  <c i="6" r="J86"/>
  <c i="2" r="J256"/>
  <c r="J212"/>
  <c r="J142"/>
  <c i="3" r="J278"/>
  <c r="J164"/>
  <c i="5" r="BK113"/>
  <c i="3" r="J282"/>
  <c r="BK292"/>
  <c i="5" r="J102"/>
  <c i="2" r="J108"/>
  <c i="3" r="J168"/>
  <c r="J180"/>
  <c i="2" r="J96"/>
  <c i="3" r="BK168"/>
  <c r="J161"/>
  <c i="5" r="J95"/>
  <c i="3" r="BK239"/>
  <c r="BK287"/>
  <c r="BK258"/>
  <c i="4" r="BK88"/>
  <c i="2" r="J175"/>
  <c r="BK118"/>
  <c i="3" r="J206"/>
  <c r="J96"/>
  <c r="J125"/>
  <c i="5" r="BK102"/>
  <c i="2" l="1" r="R100"/>
  <c r="R94"/>
  <c r="T117"/>
  <c r="R204"/>
  <c r="R259"/>
  <c r="R286"/>
  <c i="3" r="BK167"/>
  <c r="J167"/>
  <c r="J66"/>
  <c r="R257"/>
  <c i="4" r="BK83"/>
  <c r="J83"/>
  <c r="J61"/>
  <c i="2" r="T100"/>
  <c r="T94"/>
  <c r="BK167"/>
  <c r="J167"/>
  <c r="J66"/>
  <c r="T204"/>
  <c r="T259"/>
  <c i="3" r="T167"/>
  <c r="T218"/>
  <c r="T286"/>
  <c i="2" r="BK100"/>
  <c r="J100"/>
  <c r="J62"/>
  <c r="R117"/>
  <c r="BK220"/>
  <c r="J220"/>
  <c r="J68"/>
  <c r="BK286"/>
  <c r="J286"/>
  <c r="J71"/>
  <c i="3" r="P167"/>
  <c r="T205"/>
  <c r="P257"/>
  <c i="2" r="R167"/>
  <c r="R220"/>
  <c i="3" r="T100"/>
  <c r="T94"/>
  <c r="R117"/>
  <c r="R205"/>
  <c r="T257"/>
  <c i="5" r="T91"/>
  <c r="T86"/>
  <c r="T85"/>
  <c i="2" r="P117"/>
  <c r="P204"/>
  <c r="P259"/>
  <c i="3" r="BK117"/>
  <c r="J117"/>
  <c r="J65"/>
  <c r="BK205"/>
  <c r="J205"/>
  <c r="J67"/>
  <c r="P218"/>
  <c r="R286"/>
  <c i="4" r="P83"/>
  <c r="P82"/>
  <c r="P81"/>
  <c i="1" r="AU57"/>
  <c i="5" r="R91"/>
  <c r="R86"/>
  <c r="R85"/>
  <c i="2" r="T167"/>
  <c r="T220"/>
  <c i="3" r="BK100"/>
  <c r="J100"/>
  <c r="J62"/>
  <c r="R167"/>
  <c r="R218"/>
  <c r="BK286"/>
  <c r="J286"/>
  <c r="J71"/>
  <c i="4" r="R83"/>
  <c r="R82"/>
  <c r="R81"/>
  <c i="5" r="P91"/>
  <c r="P86"/>
  <c r="P85"/>
  <c i="1" r="AU58"/>
  <c i="6" r="BK85"/>
  <c r="J85"/>
  <c r="J61"/>
  <c i="2" r="P167"/>
  <c r="P220"/>
  <c r="T286"/>
  <c i="3" r="P100"/>
  <c r="P94"/>
  <c r="T117"/>
  <c r="T116"/>
  <c r="BK218"/>
  <c r="J218"/>
  <c r="J68"/>
  <c r="P286"/>
  <c i="4" r="T83"/>
  <c r="T82"/>
  <c r="T81"/>
  <c i="5" r="BK91"/>
  <c r="J91"/>
  <c r="J62"/>
  <c i="2" r="P100"/>
  <c r="P94"/>
  <c r="BK117"/>
  <c r="J117"/>
  <c r="J65"/>
  <c r="BK204"/>
  <c r="J204"/>
  <c r="J67"/>
  <c r="BK259"/>
  <c r="J259"/>
  <c r="J69"/>
  <c r="P286"/>
  <c i="3" r="R100"/>
  <c r="R94"/>
  <c r="P117"/>
  <c r="P116"/>
  <c r="P205"/>
  <c r="BK257"/>
  <c r="J257"/>
  <c r="J69"/>
  <c i="6" r="P85"/>
  <c r="P84"/>
  <c r="P83"/>
  <c i="1" r="AU59"/>
  <c i="6" r="R85"/>
  <c r="R84"/>
  <c r="R83"/>
  <c r="T85"/>
  <c r="T84"/>
  <c r="T83"/>
  <c i="3" r="BK112"/>
  <c r="J112"/>
  <c r="J63"/>
  <c i="2" r="BK95"/>
  <c r="J95"/>
  <c r="J61"/>
  <c r="BK112"/>
  <c r="J112"/>
  <c r="J63"/>
  <c r="BK296"/>
  <c r="J296"/>
  <c r="J73"/>
  <c i="3" r="BK95"/>
  <c r="J95"/>
  <c r="J61"/>
  <c i="5" r="BK105"/>
  <c r="J105"/>
  <c r="J64"/>
  <c r="BK112"/>
  <c r="J112"/>
  <c r="J65"/>
  <c r="BK87"/>
  <c r="J87"/>
  <c r="J61"/>
  <c i="2" r="BK281"/>
  <c r="J281"/>
  <c r="J70"/>
  <c i="3" r="BK281"/>
  <c r="J281"/>
  <c r="J70"/>
  <c r="BK298"/>
  <c r="J298"/>
  <c r="J73"/>
  <c i="5" r="BK101"/>
  <c r="J101"/>
  <c r="J63"/>
  <c i="6" r="E48"/>
  <c r="BE92"/>
  <c r="J77"/>
  <c r="F55"/>
  <c r="BE86"/>
  <c i="5" r="E48"/>
  <c r="BE102"/>
  <c r="BE106"/>
  <c r="BE113"/>
  <c i="4" r="BK82"/>
  <c r="J82"/>
  <c r="J60"/>
  <c i="5" r="F82"/>
  <c r="BE95"/>
  <c r="J52"/>
  <c r="BE88"/>
  <c r="BE92"/>
  <c r="BE98"/>
  <c i="4" r="BE88"/>
  <c i="3" r="BK297"/>
  <c r="J297"/>
  <c r="J72"/>
  <c i="4" r="E71"/>
  <c r="J52"/>
  <c r="BE84"/>
  <c r="F55"/>
  <c i="3" r="BK116"/>
  <c r="J116"/>
  <c r="J64"/>
  <c i="4" r="BE90"/>
  <c r="BE86"/>
  <c r="BE92"/>
  <c i="2" r="BK295"/>
  <c r="J295"/>
  <c r="J72"/>
  <c i="3" r="E83"/>
  <c r="BE104"/>
  <c r="BE108"/>
  <c r="BE213"/>
  <c r="BE219"/>
  <c r="BE292"/>
  <c r="BE299"/>
  <c r="BE96"/>
  <c r="BE101"/>
  <c r="BE118"/>
  <c r="BE122"/>
  <c r="BE125"/>
  <c r="BE132"/>
  <c r="BE164"/>
  <c r="BE168"/>
  <c r="BE224"/>
  <c r="BE239"/>
  <c r="BE242"/>
  <c r="BE282"/>
  <c r="F55"/>
  <c r="BE148"/>
  <c r="BE190"/>
  <c r="BE216"/>
  <c r="J87"/>
  <c r="BE135"/>
  <c r="BE142"/>
  <c r="BE193"/>
  <c r="BE199"/>
  <c r="BE202"/>
  <c r="BE227"/>
  <c r="BE246"/>
  <c r="BE251"/>
  <c r="BE290"/>
  <c r="BE113"/>
  <c r="BE151"/>
  <c r="BE156"/>
  <c r="BE254"/>
  <c r="BE271"/>
  <c r="BE278"/>
  <c r="BE161"/>
  <c r="BE180"/>
  <c r="BE183"/>
  <c r="BE210"/>
  <c r="BE232"/>
  <c r="BE235"/>
  <c r="BE258"/>
  <c r="BE274"/>
  <c r="BE294"/>
  <c r="BE172"/>
  <c r="BE175"/>
  <c r="BE206"/>
  <c r="BE265"/>
  <c r="BE287"/>
  <c i="1" r="BC55"/>
  <c i="2" r="E48"/>
  <c r="J52"/>
  <c r="F55"/>
  <c r="BE96"/>
  <c r="BE101"/>
  <c r="BE104"/>
  <c r="BE108"/>
  <c r="BE113"/>
  <c r="BE118"/>
  <c r="BE122"/>
  <c r="BE125"/>
  <c r="BE132"/>
  <c r="BE135"/>
  <c r="BE142"/>
  <c r="BE148"/>
  <c r="BE151"/>
  <c r="BE156"/>
  <c r="BE161"/>
  <c r="BE164"/>
  <c r="BE168"/>
  <c r="BE172"/>
  <c r="BE175"/>
  <c r="BE180"/>
  <c r="BE183"/>
  <c r="BE189"/>
  <c r="BE192"/>
  <c r="BE198"/>
  <c r="BE201"/>
  <c r="BE205"/>
  <c r="BE209"/>
  <c r="BE212"/>
  <c r="BE215"/>
  <c r="BE217"/>
  <c r="BE221"/>
  <c r="BE226"/>
  <c r="BE229"/>
  <c r="BE234"/>
  <c r="BE237"/>
  <c r="BE241"/>
  <c r="BE244"/>
  <c r="BE248"/>
  <c r="BE253"/>
  <c r="BE256"/>
  <c r="BE260"/>
  <c r="BE265"/>
  <c r="BE271"/>
  <c r="BE274"/>
  <c r="BE278"/>
  <c r="BE282"/>
  <c r="BE287"/>
  <c r="BE290"/>
  <c r="BE292"/>
  <c r="BE297"/>
  <c i="1" r="BA55"/>
  <c r="BB55"/>
  <c r="AW55"/>
  <c r="BD55"/>
  <c i="3" r="F37"/>
  <c i="1" r="BD56"/>
  <c i="4" r="F35"/>
  <c i="1" r="BB57"/>
  <c i="3" r="F34"/>
  <c i="1" r="BA56"/>
  <c i="4" r="F37"/>
  <c i="1" r="BD57"/>
  <c i="4" r="F36"/>
  <c i="1" r="BC57"/>
  <c i="3" r="F36"/>
  <c i="1" r="BC56"/>
  <c i="5" r="F37"/>
  <c i="1" r="BD58"/>
  <c i="6" r="F36"/>
  <c i="1" r="BC59"/>
  <c i="6" r="F34"/>
  <c i="1" r="BA59"/>
  <c i="5" r="F34"/>
  <c i="1" r="BA58"/>
  <c i="5" r="F35"/>
  <c i="1" r="BB58"/>
  <c i="5" r="F36"/>
  <c i="1" r="BC58"/>
  <c i="4" r="J34"/>
  <c i="1" r="AW57"/>
  <c i="6" r="F35"/>
  <c i="1" r="BB59"/>
  <c i="6" r="J34"/>
  <c i="1" r="AW59"/>
  <c i="3" r="J34"/>
  <c i="1" r="AW56"/>
  <c i="4" r="F34"/>
  <c i="1" r="BA57"/>
  <c i="6" r="F37"/>
  <c i="1" r="BD59"/>
  <c i="5" r="J34"/>
  <c i="1" r="AW58"/>
  <c i="3" r="F35"/>
  <c i="1" r="BB56"/>
  <c i="5" l="1" r="BK86"/>
  <c r="J86"/>
  <c r="J60"/>
  <c i="3" r="R116"/>
  <c r="R93"/>
  <c r="T93"/>
  <c i="2" r="P116"/>
  <c r="P93"/>
  <c i="1" r="AU55"/>
  <c i="3" r="P93"/>
  <c i="1" r="AU56"/>
  <c i="2" r="R116"/>
  <c r="R93"/>
  <c r="T116"/>
  <c r="T93"/>
  <c r="BK94"/>
  <c r="J94"/>
  <c r="J60"/>
  <c r="BK116"/>
  <c r="J116"/>
  <c r="J64"/>
  <c i="6" r="BK84"/>
  <c r="J84"/>
  <c r="J60"/>
  <c i="3" r="BK94"/>
  <c r="J94"/>
  <c r="J60"/>
  <c i="5" r="BK85"/>
  <c r="J85"/>
  <c r="J59"/>
  <c i="4" r="BK81"/>
  <c r="J81"/>
  <c i="3" r="BK93"/>
  <c r="J93"/>
  <c i="1" r="BD54"/>
  <c r="W33"/>
  <c i="6" r="F33"/>
  <c i="1" r="AZ59"/>
  <c i="4" r="J30"/>
  <c i="1" r="AG57"/>
  <c i="4" r="J33"/>
  <c i="1" r="AV57"/>
  <c r="AT57"/>
  <c r="BB54"/>
  <c r="W31"/>
  <c r="BC54"/>
  <c r="W32"/>
  <c i="5" r="F33"/>
  <c i="1" r="AZ58"/>
  <c i="3" r="J33"/>
  <c i="1" r="AV56"/>
  <c r="AT56"/>
  <c i="2" r="F33"/>
  <c i="1" r="AZ55"/>
  <c r="BA54"/>
  <c r="W30"/>
  <c i="6" r="J33"/>
  <c i="1" r="AV59"/>
  <c r="AT59"/>
  <c i="5" r="J33"/>
  <c i="1" r="AV58"/>
  <c r="AT58"/>
  <c i="3" r="J30"/>
  <c i="1" r="AG56"/>
  <c i="4" r="F33"/>
  <c i="1" r="AZ57"/>
  <c i="2" r="J33"/>
  <c i="1" r="AV55"/>
  <c r="AT55"/>
  <c i="3" r="F33"/>
  <c i="1" r="AZ56"/>
  <c i="6" l="1" r="BK83"/>
  <c r="J83"/>
  <c i="2" r="BK93"/>
  <c r="J93"/>
  <c r="J59"/>
  <c i="1" r="AN57"/>
  <c i="4" r="J59"/>
  <c i="1" r="AN56"/>
  <c i="3" r="J59"/>
  <c i="4" r="J39"/>
  <c i="3" r="J39"/>
  <c i="5" r="J30"/>
  <c i="1" r="AG58"/>
  <c r="AN58"/>
  <c r="AX54"/>
  <c r="AU54"/>
  <c r="AY54"/>
  <c i="6" r="J30"/>
  <c i="1" r="AG59"/>
  <c r="AZ54"/>
  <c r="W29"/>
  <c r="AW54"/>
  <c r="AK30"/>
  <c i="6" l="1" r="J39"/>
  <c r="J59"/>
  <c i="5" r="J39"/>
  <c i="1" r="AN59"/>
  <c i="2" r="J30"/>
  <c i="1" r="AG55"/>
  <c r="AN55"/>
  <c r="AV54"/>
  <c r="AK29"/>
  <c i="2" l="1" r="J39"/>
  <c i="1"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<sst xmlns="http://schemas.openxmlformats.org/spreadsheetml/2006/main">
  <si>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</si>
  <si>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</si>
  <si>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</si>
  <si>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</si>
  <si>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</si>
  <si>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{f09125da-8a18-462a-b6d9-ed5e8051d2e1}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</si>
  <si>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</si>
  <si>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</si>
  <si>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</si>
  <si>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</si>
  <si>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</si>
  <si>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</si>
  <si>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</si>
  <si>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</si>
  <si>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20240829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</si>
  <si>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</si>
  <si>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</si>
  <si>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střešního pláště speciální školy - II. etapa</t>
  </si>
  <si>
    <t>KSO:</t>
  </si>
  <si>
    <t/>
  </si>
  <si>
    <t>CC-CZ:</t>
  </si>
  <si>
    <t>Místo:</t>
  </si>
  <si>
    <t xml:space="preserve">Hradecká  1231/11b, Hradec Králové</t>
  </si>
  <si>
    <t>Datum:</t>
  </si>
  <si>
    <t>29. 8. 2024</t>
  </si>
  <si>
    <t>Zadavatel:</t>
  </si>
  <si>
    <t>IČ:</t>
  </si>
  <si>
    <t>Speciální základní škola Hradec Králové</t>
  </si>
  <si>
    <t>DIČ:</t>
  </si>
  <si>
    <t>Účastník:</t>
  </si>
  <si>
    <t>Vyplň údaj</t>
  </si>
  <si>
    <t>Projektant:</t>
  </si>
  <si>
    <t>DEKPROJEKT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</si>
  <si>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</si>
  <si>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</si>
  <si>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</si>
  <si>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</si>
  <si>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</si>
  <si>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</si>
  <si>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</si>
  <si>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</si>
  <si>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</si>
  <si>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</si>
  <si>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</si>
  <si>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</si>
  <si>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</si>
  <si>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</si>
  <si>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</si>
  <si>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</si>
  <si>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</si>
  <si>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</si>
  <si>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</si>
  <si>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</si>
  <si>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</si>
  <si>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</si>
  <si>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</si>
  <si>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</si>
  <si>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</si>
  <si>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</si>
  <si>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</si>
  <si>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</si>
  <si>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</si>
  <si>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</si>
  <si>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</si>
  <si>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</si>
  <si>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</si>
  <si>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</si>
  <si>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</si>
  <si>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</si>
  <si>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</si>
  <si>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</si>
  <si>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</si>
  <si>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</si>
  <si>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</si>
  <si>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</si>
  <si>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</si>
  <si>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</si>
  <si>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Střecha 3</t>
  </si>
  <si>
    <t>STA</t>
  </si>
  <si>
    <t>1</t>
  </si>
  <si>
    <t>{275a9fcb-a316-4345-91f0-52ab78b63221}</t>
  </si>
  <si>
    <t>2</t>
  </si>
  <si>
    <t>02</t>
  </si>
  <si>
    <t>Střecha 4</t>
  </si>
  <si>
    <t>{bd63bbd6-b380-4627-8bbc-bb5215ce18b5}</t>
  </si>
  <si>
    <t>03</t>
  </si>
  <si>
    <t>Hromosvod</t>
  </si>
  <si>
    <t>{b60e704c-fa0a-4d5a-a150-eede417d26ee}</t>
  </si>
  <si>
    <t>04</t>
  </si>
  <si>
    <t>VRN</t>
  </si>
  <si>
    <t>{89e90c29-f5d8-4e34-9d5e-2f21cb4007ac}</t>
  </si>
  <si>
    <t>05</t>
  </si>
  <si>
    <t>Záchytný systém</t>
  </si>
  <si>
    <t>{792ba8e9-4c0c-4a8a-890b-3a7340ea172b}</t>
  </si>
  <si>
    <t>VV0002</t>
  </si>
  <si>
    <t>plocha atik 3 a otvor por mont. TI</t>
  </si>
  <si>
    <t>12,67</t>
  </si>
  <si>
    <t>3</t>
  </si>
  <si>
    <t>VV0003</t>
  </si>
  <si>
    <t>TI střecha 3</t>
  </si>
  <si>
    <t>55,14</t>
  </si>
  <si>
    <t>KRYCÍ LIST SOUPISU PRACÍ</t>
  </si>
  <si>
    <t>VV0004</t>
  </si>
  <si>
    <t>plocha 3</t>
  </si>
  <si>
    <t>VV0005</t>
  </si>
  <si>
    <t>spád klín 3</t>
  </si>
  <si>
    <t>7,84</t>
  </si>
  <si>
    <t>Objekt:</t>
  </si>
  <si>
    <t>01 - Střecha 3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</si>
  <si>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</si>
  <si>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</si>
  <si>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</si>
  <si>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</si>
  <si>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</si>
  <si>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</si>
  <si>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</si>
  <si>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</si>
  <si>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</si>
  <si>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</si>
  <si>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</si>
  <si>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</si>
  <si>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</si>
  <si>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</si>
  <si>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</si>
  <si>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</si>
  <si>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</si>
  <si>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</si>
  <si>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</si>
  <si>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</si>
  <si>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</si>
  <si>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</si>
  <si>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</si>
  <si>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</si>
  <si>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</si>
  <si>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</si>
  <si>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</si>
  <si>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</si>
  <si>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</si>
  <si>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</si>
  <si>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</si>
  <si>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</si>
  <si>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</si>
  <si>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</si>
  <si>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</si>
  <si>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</si>
  <si>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</si>
  <si>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977151122</t>
  </si>
  <si>
    <t>Jádrové vrty diamantovými korunkami do stavebních materiálů D přes 120 do 130 mm</t>
  </si>
  <si>
    <t>m</t>
  </si>
  <si>
    <t>CS ÚRS 2024 02</t>
  </si>
  <si>
    <t>4</t>
  </si>
  <si>
    <t>-1095950808</t>
  </si>
  <si>
    <t>PP</t>
  </si>
  <si>
    <t>Jádrové vrty diamantovými korunkami do stavebních materiálů (železobetonu, betonu, cihel, obkladů, dlažeb, kamene) průměru přes 120 do 130 mm</t>
  </si>
  <si>
    <t>Online PSC</t>
  </si>
  <si>
    <t>https://podminky.urs.cz/item/CS_URS_2024_02/977151122</t>
  </si>
  <si>
    <t>VV</t>
  </si>
  <si>
    <t>0,325*7</t>
  </si>
  <si>
    <t>997</t>
  </si>
  <si>
    <t>Přesun sutě</t>
  </si>
  <si>
    <t>997013501</t>
  </si>
  <si>
    <t>Odvoz suti a vybouraných hmot na skládku nebo meziskládku do 1 km se složením</t>
  </si>
  <si>
    <t>t</t>
  </si>
  <si>
    <t>-1582624888</t>
  </si>
  <si>
    <t>Odvoz suti a vybouraných hmot na skládku nebo meziskládku se složením, na vzdálenost do 1 km</t>
  </si>
  <si>
    <t>https://podminky.urs.cz/item/CS_URS_2024_02/997013501</t>
  </si>
  <si>
    <t>997013511</t>
  </si>
  <si>
    <t>Odvoz suti a vybouraných hmot z meziskládky na skládku do 1 km s naložením a se složením</t>
  </si>
  <si>
    <t>1270403596</t>
  </si>
  <si>
    <t>Odvoz suti a vybouraných hmot z meziskládky na skládku s naložením a se složením, na vzdálenost do 1 km</t>
  </si>
  <si>
    <t>https://podminky.urs.cz/item/CS_URS_2024_02/997013511</t>
  </si>
  <si>
    <t>0,680*50</t>
  </si>
  <si>
    <t>997013814</t>
  </si>
  <si>
    <t>Poplatek za uložení na skládce (skládkovné) stavebního odpadu izolací kód odpadu 17 06 04</t>
  </si>
  <si>
    <t>-838236888</t>
  </si>
  <si>
    <t>Poplatek za uložení stavebního odpadu na skládce (skládkovné) z izolačních materiálů zatříděného do Katalogu odpadů pod kódem 17 06 04</t>
  </si>
  <si>
    <t>https://podminky.urs.cz/item/CS_URS_2024_02/997013814</t>
  </si>
  <si>
    <t>0,680</t>
  </si>
  <si>
    <t>998</t>
  </si>
  <si>
    <t>Přesun hmot</t>
  </si>
  <si>
    <t>5</t>
  </si>
  <si>
    <t>998011002</t>
  </si>
  <si>
    <t>Přesun hmot pro budovy zděné v přes 6 do 12 m</t>
  </si>
  <si>
    <t>1290554224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</si>
  <si>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</si>
  <si>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https://podminky.urs.cz/item/CS_URS_2024_02/998011002</t>
  </si>
  <si>
    <t>PSV</t>
  </si>
  <si>
    <t>Práce a dodávky PSV</t>
  </si>
  <si>
    <t>712</t>
  </si>
  <si>
    <t>Povlakové krytiny</t>
  </si>
  <si>
    <t>6</t>
  </si>
  <si>
    <t>712311101</t>
  </si>
  <si>
    <t>Provedení povlakové krytiny střech do 10° za studena lakem penetračním nebo asfaltovým</t>
  </si>
  <si>
    <t>m2</t>
  </si>
  <si>
    <t>16</t>
  </si>
  <si>
    <t>1179083503</t>
  </si>
  <si>
    <t>Provedení povlakové krytiny střech plochých do 10° natěradly a tmely za studena nátěrem lakem penetračním nebo asfaltovým</t>
  </si>
  <si>
    <t>https://podminky.urs.cz/item/CS_URS_2024_02/712311101</t>
  </si>
  <si>
    <t>7</t>
  </si>
  <si>
    <t>M</t>
  </si>
  <si>
    <t>11163150</t>
  </si>
  <si>
    <t>lak penetrační asfaltový</t>
  </si>
  <si>
    <t>32</t>
  </si>
  <si>
    <t>-1691024608</t>
  </si>
  <si>
    <t>55,14*0,00032 'Přepočtené koeficientem množství</t>
  </si>
  <si>
    <t>8</t>
  </si>
  <si>
    <t>712331111</t>
  </si>
  <si>
    <t>Provedení povlakové krytiny střech do 10° podkladní vrstvy pásy na sucho samolepící</t>
  </si>
  <si>
    <t>-1657911938</t>
  </si>
  <si>
    <t>Provedení povlakové krytiny střech plochých do 10° pásy na sucho podkladní samolepící asfaltový pás</t>
  </si>
  <si>
    <t>https://podminky.urs.cz/item/CS_URS_2024_02/712331111</t>
  </si>
  <si>
    <t>2*0,6*0,6"doplnění bednění technolog. prostupu</t>
  </si>
  <si>
    <t>(7,616+13,035)*0,7"vytažení nad úroveň střechy</t>
  </si>
  <si>
    <t>7,84*1,1"spádové klíny</t>
  </si>
  <si>
    <t>Součet</t>
  </si>
  <si>
    <t>62866281</t>
  </si>
  <si>
    <t>pás asfaltový samolepicí modifikovaný SBS s vložkou ze skleněné tkaniny se spalitelnou fólií nebo jemnozrnným minerálním posypem nebo textilií na horním povrchu tl 3,0mm</t>
  </si>
  <si>
    <t>1650372467</t>
  </si>
  <si>
    <t>23,8*1,1655 'Přepočtené koeficientem množství</t>
  </si>
  <si>
    <t>10</t>
  </si>
  <si>
    <t>712340832</t>
  </si>
  <si>
    <t>Odstranění povlakové krytiny střech do 10° z pásů NAIP přitavených v plné ploše dvouvrstvé</t>
  </si>
  <si>
    <t>470154796</t>
  </si>
  <si>
    <t>Odstranění povlakové krytiny střech plochých do 10° z přitavených pásů NAIP v plné ploše dvouvrstvé</t>
  </si>
  <si>
    <t>https://podminky.urs.cz/item/CS_URS_2024_02/712340832</t>
  </si>
  <si>
    <t>"Množství určené pomocí aplikace Výměry.</t>
  </si>
  <si>
    <t>"67,140-55,190"plocha atik 3</t>
  </si>
  <si>
    <t>"2*0,6*0,6" viz. pozn Střecha 3 NS</t>
  </si>
  <si>
    <t>11</t>
  </si>
  <si>
    <t>712341559</t>
  </si>
  <si>
    <t>Provedení povlakové krytiny střech do 10° pásy NAIP přitavením v plné ploše</t>
  </si>
  <si>
    <t>1204725251</t>
  </si>
  <si>
    <t>Provedení povlakové krytiny střech plochých do 10° pásy přitavením NAIP v plné ploše</t>
  </si>
  <si>
    <t>https://podminky.urs.cz/item/CS_URS_2024_02/712341559</t>
  </si>
  <si>
    <t>"55,140</t>
  </si>
  <si>
    <t>62857003</t>
  </si>
  <si>
    <t>pás asfaltový natavitelný modifikovaný SBS s vložkou kombinovanou z různých materiálů a hrubozrnným břidličným posypem na horním povrchu tl 4,5mm</t>
  </si>
  <si>
    <t>1942363397</t>
  </si>
  <si>
    <t>55,14*1,1655 'Přepočtené koeficientem množství</t>
  </si>
  <si>
    <t>13</t>
  </si>
  <si>
    <t>71240R002</t>
  </si>
  <si>
    <t>Příplatek k opravě povlakové krytiny přes 10° do 30° za správkový kus NAIP přitavením</t>
  </si>
  <si>
    <t>1868323673</t>
  </si>
  <si>
    <t>Úprava povlakové krytiny - odstranění posypu ze stávajících asfaltových pásů</t>
  </si>
  <si>
    <t>6,195</t>
  </si>
  <si>
    <t>14</t>
  </si>
  <si>
    <t>712841559</t>
  </si>
  <si>
    <t>Provedení povlakové krytiny vytažením na konstrukce pásy přitavením NAIP</t>
  </si>
  <si>
    <t>2129299908</t>
  </si>
  <si>
    <t>Provedení povlakové krytiny střech samostatným vytažením izolačního povlaku pásy přitavením na konstrukce převyšující úroveň střechy, NAIP</t>
  </si>
  <si>
    <t>https://podminky.urs.cz/item/CS_URS_2024_02/712841559</t>
  </si>
  <si>
    <t>(7,616+13,035)*0,3</t>
  </si>
  <si>
    <t>"vytažení AP nad úroveň střechy det. 1 a 3</t>
  </si>
  <si>
    <t>15</t>
  </si>
  <si>
    <t>387980128</t>
  </si>
  <si>
    <t>6,195*1,2 'Přepočtené koeficientem množství</t>
  </si>
  <si>
    <t>998712102</t>
  </si>
  <si>
    <t>Přesun hmot tonážní pro krytiny povlakové v objektech v přes 6 do 12 m</t>
  </si>
  <si>
    <t>-1685355377</t>
  </si>
  <si>
    <t>Přesun hmot pro povlakové krytiny stanovený z hmotnosti přesunovaného materiálu vodorovná dopravní vzdálenost do 50 m základní v objektech výšky přes 6 do 12 m</t>
  </si>
  <si>
    <t>https://podminky.urs.cz/item/CS_URS_2024_02/998712102</t>
  </si>
  <si>
    <t>713</t>
  </si>
  <si>
    <t>Izolace tepelné</t>
  </si>
  <si>
    <t>17</t>
  </si>
  <si>
    <t>713111111</t>
  </si>
  <si>
    <t>Montáž izolace tepelné vrchem stropů volně kladenými rohožemi, pásy, dílci, deskami</t>
  </si>
  <si>
    <t>189600730</t>
  </si>
  <si>
    <t>Montáž tepelné izolace stropů rohožemi, pásy, dílci, deskami, bloky (izolační materiál ve specifikaci) vrchem bez překrytí lepenkou kladenými volně</t>
  </si>
  <si>
    <t>https://podminky.urs.cz/item/CS_URS_2024_02/713111111</t>
  </si>
  <si>
    <t>55,140*0,2"doplnění stávající TI 20%</t>
  </si>
  <si>
    <t>18</t>
  </si>
  <si>
    <t>63148157</t>
  </si>
  <si>
    <t>deska tepelně izolační minerální univerzální λ=0,035 tl 160mm</t>
  </si>
  <si>
    <t>1909270603</t>
  </si>
  <si>
    <t>11,028*1,05 'Přepočtené koeficientem množství</t>
  </si>
  <si>
    <t>19</t>
  </si>
  <si>
    <t>713141136</t>
  </si>
  <si>
    <t>Montáž izolace tepelné střech plochých lepené za studena nízkoexpanzní (PUR) pěnou 1 vrstva rohoží, pásů, dílců, desek</t>
  </si>
  <si>
    <t>1122483547</t>
  </si>
  <si>
    <t>Montáž tepelné izolace střech plochých rohožemi, pásy, deskami, dílci, bloky (izolační materiál ve specifikaci) přilepenými za studena jednovrstvá nízkoexpanzní (PUR) pěnou</t>
  </si>
  <si>
    <t>https://podminky.urs.cz/item/CS_URS_2024_02/713141136</t>
  </si>
  <si>
    <t>13,035*0,2</t>
  </si>
  <si>
    <t>"doplnění TI XPS v atice det. 3</t>
  </si>
  <si>
    <t>20</t>
  </si>
  <si>
    <t>28376418</t>
  </si>
  <si>
    <t>deska XPS hrana polodrážková a hladký povrch 300kPA λ=0,035 tl 60mm</t>
  </si>
  <si>
    <t>-1282382686</t>
  </si>
  <si>
    <t>2,607*0,35 'Přepočtené koeficientem množství</t>
  </si>
  <si>
    <t>713141151</t>
  </si>
  <si>
    <t>Montáž izolace tepelné střech plochých kladené volně 1 vrstva rohoží, pásů, dílců, desek</t>
  </si>
  <si>
    <t>1674363251</t>
  </si>
  <si>
    <t>Montáž tepelné izolace střech plochých rohožemi, pásy, deskami, dílci, bloky (izolační materiál ve specifikaci) kladenými volně jednovrstvá</t>
  </si>
  <si>
    <t>https://podminky.urs.cz/item/CS_URS_2024_02/713141151</t>
  </si>
  <si>
    <t>22</t>
  </si>
  <si>
    <t>63152102</t>
  </si>
  <si>
    <t>pás tepelně izolační univerzální λ=0,032-0,033 tl 140mm</t>
  </si>
  <si>
    <t>372670049</t>
  </si>
  <si>
    <t>55,14*1,05 'Přepočtené koeficientem množství</t>
  </si>
  <si>
    <t>23</t>
  </si>
  <si>
    <t>713141338</t>
  </si>
  <si>
    <t>Montáž izolace tepelné střech plochých lepené za studena nízkoexpanzní (PUR) pěnou, spádová vrstva z dvouspádových klínů</t>
  </si>
  <si>
    <t>998507153</t>
  </si>
  <si>
    <t>Montáž tepelné izolace střech plochých dvouspádovými klíny (úžlabními) přilepenými za studena nízkoexpanzní (PUR) pěnou</t>
  </si>
  <si>
    <t>https://podminky.urs.cz/item/CS_URS_2024_02/713141338</t>
  </si>
  <si>
    <t>"7,840</t>
  </si>
  <si>
    <t>24</t>
  </si>
  <si>
    <t>28376142</t>
  </si>
  <si>
    <t>klín izolační spád do 5% EPS 150</t>
  </si>
  <si>
    <t>m3</t>
  </si>
  <si>
    <t>-161073846</t>
  </si>
  <si>
    <t>0,392*1,25 'Přepočtené koeficientem množství</t>
  </si>
  <si>
    <t>25</t>
  </si>
  <si>
    <t>998713102</t>
  </si>
  <si>
    <t>Přesun hmot tonážní pro izolace tepelné v objektech v přes 6 do 12 m</t>
  </si>
  <si>
    <t>1244053425</t>
  </si>
  <si>
    <t>Přesun hmot pro izolace tepelné stanovený z hmotnosti přesunovaného materiálu vodorovná dopravní vzdálenost do 50 m s užitím mechanizace v objektech výšky přes 6 m do 12 m</t>
  </si>
  <si>
    <t>https://podminky.urs.cz/item/CS_URS_2024_02/998713102</t>
  </si>
  <si>
    <t>721</t>
  </si>
  <si>
    <t>Zdravotechnika - vnitřní kanalizace</t>
  </si>
  <si>
    <t>26</t>
  </si>
  <si>
    <t>721173402</t>
  </si>
  <si>
    <t>Potrubí kanalizační z PVC SN 4 svodné DN 125</t>
  </si>
  <si>
    <t>933601372</t>
  </si>
  <si>
    <t>Potrubí z trub PVC SN4 svodné (ležaté) DN 125</t>
  </si>
  <si>
    <t>https://podminky.urs.cz/item/CS_URS_2024_02/721173402</t>
  </si>
  <si>
    <t>27</t>
  </si>
  <si>
    <t>721210823</t>
  </si>
  <si>
    <t>Demontáž vpustí střešních DN 125</t>
  </si>
  <si>
    <t>kus</t>
  </si>
  <si>
    <t>-1950521331</t>
  </si>
  <si>
    <t>Demontáž kanalizačního příslušenství střešních vtoků DN 125</t>
  </si>
  <si>
    <t>https://podminky.urs.cz/item/CS_URS_2024_02/721210823</t>
  </si>
  <si>
    <t>28</t>
  </si>
  <si>
    <t>721239114</t>
  </si>
  <si>
    <t>Montáž střešního vtoku svislý odtok do DN 160 ostatní typ</t>
  </si>
  <si>
    <t>-1736451156</t>
  </si>
  <si>
    <t>Střešní vtoky (vpusti) montáž střešních vtoků ostatních typů se svislým odtokem do DN 160</t>
  </si>
  <si>
    <t>https://podminky.urs.cz/item/CS_URS_2024_02/721239114</t>
  </si>
  <si>
    <t>29</t>
  </si>
  <si>
    <t>56231114</t>
  </si>
  <si>
    <t>vtok střešní svislý s manžetou pro asfaltovou hydroizolaci pochozích střech DN 75, DN 110, DN 125, svislý odtok</t>
  </si>
  <si>
    <t>-1980952728</t>
  </si>
  <si>
    <t>30</t>
  </si>
  <si>
    <t>998721102</t>
  </si>
  <si>
    <t>Přesun hmot tonážní pro vnitřní kanalizaci v objektech v přes 6 do 12 m</t>
  </si>
  <si>
    <t>1786866730</t>
  </si>
  <si>
    <t>Přesun hmot pro vnitřní kanalizaci stanovený z hmotnosti přesunovaného materiálu vodorovná dopravní vzdálenost do 50 m základní v objektech výšky přes 6 do 12 m</t>
  </si>
  <si>
    <t>https://podminky.urs.cz/item/CS_URS_2024_02/998721102</t>
  </si>
  <si>
    <t>762</t>
  </si>
  <si>
    <t>Konstrukce tesařské</t>
  </si>
  <si>
    <t>31</t>
  </si>
  <si>
    <t>762131124</t>
  </si>
  <si>
    <t>Montáž bednění stěn z hrubých prken tl do 32 mm na sraz</t>
  </si>
  <si>
    <t>560918</t>
  </si>
  <si>
    <t>Montáž bednění stěn z hrubých prken tl. do 32 mm na sraz</t>
  </si>
  <si>
    <t>https://podminky.urs.cz/item/CS_URS_2024_02/762131124</t>
  </si>
  <si>
    <t>(7,616+13,035)*0,25</t>
  </si>
  <si>
    <t>"doplnění bednění nad úroveň střechy det. 1 a 3</t>
  </si>
  <si>
    <t>60515111</t>
  </si>
  <si>
    <t>řezivo jehličnaté boční prkno 20-30mm</t>
  </si>
  <si>
    <t>-292726268</t>
  </si>
  <si>
    <t>5,163*0,035 'Přepočtené koeficientem množství</t>
  </si>
  <si>
    <t>33</t>
  </si>
  <si>
    <t>762132135</t>
  </si>
  <si>
    <t>Montáž bednění stěn z hoblovaných prken tl do 32 mm na sraz</t>
  </si>
  <si>
    <t>1099168192</t>
  </si>
  <si>
    <t>Montáž bednění stěn z hoblovaných prken tl. do 32 mm na sraz</t>
  </si>
  <si>
    <t>https://podminky.urs.cz/item/CS_URS_2024_02/762132135</t>
  </si>
  <si>
    <t>(7,616+13,035)*0,45</t>
  </si>
  <si>
    <t>" det. 1 a 3, zatřít řezné hrany</t>
  </si>
  <si>
    <t>34</t>
  </si>
  <si>
    <t>60621149</t>
  </si>
  <si>
    <t>překližka vodovzdorná hladká/hladká bříza tl 21mm</t>
  </si>
  <si>
    <t>-338361239</t>
  </si>
  <si>
    <t>9,293*1,05 'Přepočtené koeficientem množství</t>
  </si>
  <si>
    <t>35</t>
  </si>
  <si>
    <t>762341250</t>
  </si>
  <si>
    <t>Montáž bednění střech rovných a šikmých sklonu do 60° z hoblovaných prken</t>
  </si>
  <si>
    <t>-1059490921</t>
  </si>
  <si>
    <t>Montáž bednění střech rovných a šikmých sklonu do 60° s vyřezáním otvorů z prken hoblovaných</t>
  </si>
  <si>
    <t>https://podminky.urs.cz/item/CS_URS_2024_02/762341250</t>
  </si>
  <si>
    <t>36</t>
  </si>
  <si>
    <t>-827761546</t>
  </si>
  <si>
    <t>0,72*0,025 'Přepočtené koeficientem množství</t>
  </si>
  <si>
    <t>37</t>
  </si>
  <si>
    <t>762341811</t>
  </si>
  <si>
    <t>Demontáž bednění střech z prken</t>
  </si>
  <si>
    <t>-1029527916</t>
  </si>
  <si>
    <t>Demontáž bednění a laťování bednění střech rovných, obloukových, sklonu do 60° se všemi nadstřešními konstrukcemi z prken hrubých, hoblovaných tl. do 32 mm</t>
  </si>
  <si>
    <t>https://podminky.urs.cz/item/CS_URS_2024_02/762341811</t>
  </si>
  <si>
    <t>2*0,6*0,6" viz. pozn Střecha 3 NS</t>
  </si>
  <si>
    <t>38</t>
  </si>
  <si>
    <t>762342214</t>
  </si>
  <si>
    <t>Montáž laťování na střechách jednoduchých sklonu do 60° osové vzdálenosti přes 150 do 360 mm</t>
  </si>
  <si>
    <t>149061317</t>
  </si>
  <si>
    <t>Montáž laťování střech jednoduchých sklonu do 60° při osové vzdálenosti latí přes 150 do 360 mm</t>
  </si>
  <si>
    <t>https://podminky.urs.cz/item/CS_URS_2024_02/762342214</t>
  </si>
  <si>
    <t>"laťování atiky střechy det. 1 a 3</t>
  </si>
  <si>
    <t>39</t>
  </si>
  <si>
    <t>60514106</t>
  </si>
  <si>
    <t>řezivo jehličnaté lať pevnostní třída S10-13 průřez 40x60mm</t>
  </si>
  <si>
    <t>658469015</t>
  </si>
  <si>
    <t>9,293*0,003 'Přepočtené koeficientem množství</t>
  </si>
  <si>
    <t>40</t>
  </si>
  <si>
    <t>998762102</t>
  </si>
  <si>
    <t>Přesun hmot tonážní pro kce tesařské v objektech v přes 6 do 12 m</t>
  </si>
  <si>
    <t>496108672</t>
  </si>
  <si>
    <t>Přesun hmot pro konstrukce tesařské stanovený z hmotnosti přesunovaného materiálu vodorovná dopravní vzdálenost do 50 m základní v objektech výšky přes 6 do 12 m</t>
  </si>
  <si>
    <t>https://podminky.urs.cz/item/CS_URS_2024_02/998762102</t>
  </si>
  <si>
    <t>764</t>
  </si>
  <si>
    <t>Konstrukce klempířské</t>
  </si>
  <si>
    <t>41</t>
  </si>
  <si>
    <t>764002841</t>
  </si>
  <si>
    <t>Demontáž oplechování horních ploch zdí a nadezdívek do suti</t>
  </si>
  <si>
    <t>1513919529</t>
  </si>
  <si>
    <t>Demontáž klempířských konstrukcí oplechování horních ploch zdí a nadezdívek do suti, koeficient 1,5 slouží pro demontáž všech stávajících lišt</t>
  </si>
  <si>
    <t>https://podminky.urs.cz/item/CS_URS_2024_02/764002841</t>
  </si>
  <si>
    <t>27,501</t>
  </si>
  <si>
    <t>27,501*1,5 'Přepočtené koeficientem množství</t>
  </si>
  <si>
    <t>42</t>
  </si>
  <si>
    <t>764204105</t>
  </si>
  <si>
    <t>Montáž oplechování horních ploch a atik bez rohů rš do 400 mm</t>
  </si>
  <si>
    <t>-924881200</t>
  </si>
  <si>
    <t>Montáž oplechování horních ploch zdí a nadezdívek (atik) rozvinuté šířky do 400 mm</t>
  </si>
  <si>
    <t>https://podminky.urs.cz/item/CS_URS_2024_02/764204105</t>
  </si>
  <si>
    <t>21"K.01 okapnice r.š. 300mm</t>
  </si>
  <si>
    <t>13,5"K.07 Stěnová krycí lišta r.š. 150mm</t>
  </si>
  <si>
    <t>43</t>
  </si>
  <si>
    <t>55350263</t>
  </si>
  <si>
    <t>tabule plechová tvrdá tl 0,6mm s povrchovou úpravou</t>
  </si>
  <si>
    <t>2096340245</t>
  </si>
  <si>
    <t>8,325*1,15 'Přepočtené koeficientem množství</t>
  </si>
  <si>
    <t>44</t>
  </si>
  <si>
    <t>764212662</t>
  </si>
  <si>
    <t>Oplechování rovné okapové hrany z Pz s povrchovou úpravou rš 200 mm</t>
  </si>
  <si>
    <t>1447123089</t>
  </si>
  <si>
    <t>Oplechování střešních prvků z pozinkovaného plechu s povrchovou úpravou okapu střechy rovné okapovým plechem rš 200 mm</t>
  </si>
  <si>
    <t>https://podminky.urs.cz/item/CS_URS_2024_02/764212662</t>
  </si>
  <si>
    <t>21"K.02 ochranný pás proti ptákům r.š.200mm</t>
  </si>
  <si>
    <t>45</t>
  </si>
  <si>
    <t>998764102</t>
  </si>
  <si>
    <t>Přesun hmot tonážní pro konstrukce klempířské v objektech v přes 6 do 12 m</t>
  </si>
  <si>
    <t>1765065059</t>
  </si>
  <si>
    <t>Přesun hmot pro konstrukce klempířské stanovený z hmotnosti přesunovaného materiálu vodorovná dopravní vzdálenost do 50 m základní v objektech výšky přes 6 do 12 m</t>
  </si>
  <si>
    <t>https://podminky.urs.cz/item/CS_URS_2024_02/998764102</t>
  </si>
  <si>
    <t>765</t>
  </si>
  <si>
    <t>Krytina skládaná</t>
  </si>
  <si>
    <t>46</t>
  </si>
  <si>
    <t>765192001</t>
  </si>
  <si>
    <t>Nouzové (provizorní) zakrytí střechy plachtou</t>
  </si>
  <si>
    <t>6343314</t>
  </si>
  <si>
    <t>Nouzové zakrytí střechy plachtou</t>
  </si>
  <si>
    <t>https://podminky.urs.cz/item/CS_URS_2024_02/765192001</t>
  </si>
  <si>
    <t>2*0,6*0,6*1,5"zakrytí technolog. prostupu</t>
  </si>
  <si>
    <t>767</t>
  </si>
  <si>
    <t>Konstrukce zámečnické</t>
  </si>
  <si>
    <t>47</t>
  </si>
  <si>
    <t>767810122</t>
  </si>
  <si>
    <t>Montáž mřížek větracích kruhových D přes 100 do 200 mm</t>
  </si>
  <si>
    <t>-597343840</t>
  </si>
  <si>
    <t>Montáž větracích mřížek ocelových kruhových, průměru přes 100 do 200 mm</t>
  </si>
  <si>
    <t>https://podminky.urs.cz/item/CS_URS_2024_02/767810122</t>
  </si>
  <si>
    <t>48</t>
  </si>
  <si>
    <t>55341429</t>
  </si>
  <si>
    <t>mřížka větrací nerezová kruhová se síťovinou 125mm</t>
  </si>
  <si>
    <t>2085836104</t>
  </si>
  <si>
    <t>49</t>
  </si>
  <si>
    <t>998767102</t>
  </si>
  <si>
    <t>Přesun hmot tonážní pro zámečnické konstrukce v objektech v přes 6 do 12 m</t>
  </si>
  <si>
    <t>1358384981</t>
  </si>
  <si>
    <t>Přesun hmot pro zámečnické konstrukce stanovený z hmotnosti přesunovaného materiálu vodorovná dopravní vzdálenost do 50 m základní v objektech výšky přes 6 do 12 m</t>
  </si>
  <si>
    <t>https://podminky.urs.cz/item/CS_URS_2024_02/998767102</t>
  </si>
  <si>
    <t>Vedlejší rozpočtové náklady</t>
  </si>
  <si>
    <t>VRN4</t>
  </si>
  <si>
    <t>Inženýrská činnost</t>
  </si>
  <si>
    <t>50</t>
  </si>
  <si>
    <t>041403000</t>
  </si>
  <si>
    <t>Bezpečnost a ochrana zdraví při práci na staveništi</t>
  </si>
  <si>
    <t>kptl</t>
  </si>
  <si>
    <t>1024</t>
  </si>
  <si>
    <t>1516645025</t>
  </si>
  <si>
    <t>Bezpečnost a ochrana zdraví při práci na staveništi - kolektivní ochrana pracovníků</t>
  </si>
  <si>
    <t>https://podminky.urs.cz/item/CS_URS_2024_02/041403000</t>
  </si>
  <si>
    <t>VV0001</t>
  </si>
  <si>
    <t>Výkaz (3)</t>
  </si>
  <si>
    <t>129,886</t>
  </si>
  <si>
    <t>plocha atik 4 a otvor pro mont. TI</t>
  </si>
  <si>
    <t>60,16</t>
  </si>
  <si>
    <t xml:space="preserve">TI střecha 4 </t>
  </si>
  <si>
    <t>349,494</t>
  </si>
  <si>
    <t>sp klín 4</t>
  </si>
  <si>
    <t>31,74</t>
  </si>
  <si>
    <t>plocha 4</t>
  </si>
  <si>
    <t>558,42</t>
  </si>
  <si>
    <t>02 - Střecha 4</t>
  </si>
  <si>
    <t>1240911772</t>
  </si>
  <si>
    <t>0,325*20</t>
  </si>
  <si>
    <t>-2036483194</t>
  </si>
  <si>
    <t>997013509</t>
  </si>
  <si>
    <t>Příplatek k odvozu suti a vybouraných hmot na skládku ZKD 1 km přes 1 km</t>
  </si>
  <si>
    <t>1467935619</t>
  </si>
  <si>
    <t>Odvoz suti a vybouraných hmot na skládku nebo meziskládku se složením, na vzdálenost Příplatek k ceně za každý další započatý 1 km přes 1 km</t>
  </si>
  <si>
    <t>https://podminky.urs.cz/item/CS_URS_2024_02/997013509</t>
  </si>
  <si>
    <t>2,340*50</t>
  </si>
  <si>
    <t>924116993</t>
  </si>
  <si>
    <t>2,340</t>
  </si>
  <si>
    <t>998011003</t>
  </si>
  <si>
    <t>Přesun hmot pro budovy zděné v přes 12 do 24 m</t>
  </si>
  <si>
    <t>-1333539675</t>
  </si>
  <si>
    <t>Přesun hmot pro budovy občanské výstavby, bydlení, výrobu a služby s nosnou svislou konstrukcí zděnou z cihel, tvárnic nebo kamene vodorovná dopravní vzdálenost do 100 m základní pro budovy výšky přes 12 do 24 m</t>
  </si>
  <si>
    <t>https://podminky.urs.cz/item/CS_URS_2024_02/998011003</t>
  </si>
  <si>
    <t>-1420447505</t>
  </si>
  <si>
    <t>11163152</t>
  </si>
  <si>
    <t>lak hydroizolační asfaltový</t>
  </si>
  <si>
    <t>-1386411981</t>
  </si>
  <si>
    <t>558,42*0,00032 'Přepočtené koeficientem množství</t>
  </si>
  <si>
    <t>-1396099909</t>
  </si>
  <si>
    <t>12*0,6*0,6"doplnění bednění technolog. prostupu</t>
  </si>
  <si>
    <t>129,462*0,7"vytažení AP detail 1 a 3</t>
  </si>
  <si>
    <t>31,74*1,1"atikové klíny</t>
  </si>
  <si>
    <t>1637532421</t>
  </si>
  <si>
    <t>129,857*1,1655 'Přepočtené koeficientem množství</t>
  </si>
  <si>
    <t>1414603597</t>
  </si>
  <si>
    <t>"563,220-507,380"plocha atiky 4</t>
  </si>
  <si>
    <t>"12*0,6*0,6"viz. pozn Střecha 4 NS</t>
  </si>
  <si>
    <t>1854495099</t>
  </si>
  <si>
    <t>"562,780-2*0,300-1,560-1,690-0,420-0,090+</t>
  </si>
  <si>
    <t>2011927779</t>
  </si>
  <si>
    <t>558,42*1,1655 'Přepočtené koeficientem množství</t>
  </si>
  <si>
    <t>351720326</t>
  </si>
  <si>
    <t>38,839</t>
  </si>
  <si>
    <t>768181991</t>
  </si>
  <si>
    <t>129,462*0,3</t>
  </si>
  <si>
    <t>545348584</t>
  </si>
  <si>
    <t>38,839*1,2 'Přepočtené koeficientem množství</t>
  </si>
  <si>
    <t>998712103</t>
  </si>
  <si>
    <t>Přesun hmot tonážní pro krytiny povlakové v objektech v přes 12 do 24 m</t>
  </si>
  <si>
    <t>-1559651972</t>
  </si>
  <si>
    <t>Přesun hmot pro povlakové krytiny stanovený z hmotnosti přesunovaného materiálu vodorovná dopravní vzdálenost do 50 m základní v objektech výšky přes 12 do 24 m</t>
  </si>
  <si>
    <t>https://podminky.urs.cz/item/CS_URS_2024_02/998712103</t>
  </si>
  <si>
    <t>1794536876</t>
  </si>
  <si>
    <t>349,494*0,2"doplnění stávající TI 20%</t>
  </si>
  <si>
    <t>2040456199</t>
  </si>
  <si>
    <t>69,899*1,05 'Přepočtené koeficientem množství</t>
  </si>
  <si>
    <t>-950570964</t>
  </si>
  <si>
    <t>37,462*0,2</t>
  </si>
  <si>
    <t>1822331412</t>
  </si>
  <si>
    <t>7,492*0,35 'Přepočtené koeficientem množství</t>
  </si>
  <si>
    <t>-739794669</t>
  </si>
  <si>
    <t>"507,060-52,522*3</t>
  </si>
  <si>
    <t>"montáž TI, plocha střechy bez plochy, kde z nelze TI z výškových důvodů položit</t>
  </si>
  <si>
    <t>473204700</t>
  </si>
  <si>
    <t>349,494*1,05 'Přepočtené koeficientem množství</t>
  </si>
  <si>
    <t>-425049057</t>
  </si>
  <si>
    <t>"30,600+1,140</t>
  </si>
  <si>
    <t>28376143</t>
  </si>
  <si>
    <t>klín izolační spád do 5% EPS 200</t>
  </si>
  <si>
    <t>1970592736</t>
  </si>
  <si>
    <t>31,74*1,25 'Přepočtené koeficientem množství</t>
  </si>
  <si>
    <t>1757246196</t>
  </si>
  <si>
    <t>1937668234</t>
  </si>
  <si>
    <t>-508503494</t>
  </si>
  <si>
    <t>-1400732244</t>
  </si>
  <si>
    <t>481626422</t>
  </si>
  <si>
    <t>-1921679842</t>
  </si>
  <si>
    <t>129,462*0,25</t>
  </si>
  <si>
    <t>-738759683</t>
  </si>
  <si>
    <t>32,366*0,035 'Přepočtené koeficientem množství</t>
  </si>
  <si>
    <t>-670855764</t>
  </si>
  <si>
    <t>129,462*0,45</t>
  </si>
  <si>
    <t>1464921947</t>
  </si>
  <si>
    <t>58,258*1,05 'Přepočtené koeficientem množství</t>
  </si>
  <si>
    <t>50454742</t>
  </si>
  <si>
    <t>-1908897270</t>
  </si>
  <si>
    <t>4,32*0,025 'Přepočtené koeficientem množství</t>
  </si>
  <si>
    <t>-906458070</t>
  </si>
  <si>
    <t>12*0,6*0,6"viz. pozn Střecha 4 NS</t>
  </si>
  <si>
    <t>-1477534130</t>
  </si>
  <si>
    <t>-90827373</t>
  </si>
  <si>
    <t>58,258*0,003 'Přepočtené koeficientem množství</t>
  </si>
  <si>
    <t>998762103</t>
  </si>
  <si>
    <t>Přesun hmot tonážní pro kce tesařské v objektech v přes 12 do 24 m</t>
  </si>
  <si>
    <t>1238289177</t>
  </si>
  <si>
    <t>Přesun hmot pro konstrukce tesařské stanovený z hmotnosti přesunovaného materiálu vodorovná dopravní vzdálenost do 50 m základní v objektech výšky přes 12 do 24 m</t>
  </si>
  <si>
    <t>https://podminky.urs.cz/item/CS_URS_2024_02/998762103</t>
  </si>
  <si>
    <t>-406549939</t>
  </si>
  <si>
    <t>"129,886</t>
  </si>
  <si>
    <t>129,886*1,5 'Přepočtené koeficientem množství</t>
  </si>
  <si>
    <t>-618347255</t>
  </si>
  <si>
    <t>130"K.01 okapnice r.š. 300mm</t>
  </si>
  <si>
    <t>5,5"K.07 Stěnová krycí lišta r.š. 150mm</t>
  </si>
  <si>
    <t>-152384369</t>
  </si>
  <si>
    <t>39,5737270875764*1,15 'Přepočtené koeficientem množství</t>
  </si>
  <si>
    <t>-216149529</t>
  </si>
  <si>
    <t>130"K.02 ochranný pás proti ptákům r.š.200mm</t>
  </si>
  <si>
    <t>998764103</t>
  </si>
  <si>
    <t>Přesun hmot tonážní pro konstrukce klempířské v objektech v přes 12 do 24 m</t>
  </si>
  <si>
    <t>2128790499</t>
  </si>
  <si>
    <t>Přesun hmot pro konstrukce klempířské stanovený z hmotnosti přesunovaného materiálu vodorovná dopravní vzdálenost do 50 m základní v objektech výšky přes 12 do 24 m</t>
  </si>
  <si>
    <t>https://podminky.urs.cz/item/CS_URS_2024_02/998764103</t>
  </si>
  <si>
    <t>-708119709</t>
  </si>
  <si>
    <t>12*0,6*0,6*1,5"zakrytí technolog. prostupu</t>
  </si>
  <si>
    <t>43984400</t>
  </si>
  <si>
    <t>-2047406390</t>
  </si>
  <si>
    <t>76787R001</t>
  </si>
  <si>
    <t>Demontáž podpěrných konstrukcí pro vedení v kolektorech řezáním hmotnosti do 100 kg</t>
  </si>
  <si>
    <t>1826389169</t>
  </si>
  <si>
    <t>Demontáž podpěrných konstrukcí VZT jednotky včetně části zvětralé vzduchové mezery (odstranění konstrukce, doplnění bednění, doplnění hydroizolace)</t>
  </si>
  <si>
    <t>998767103</t>
  </si>
  <si>
    <t>Přesun hmot tonážní pro zámečnické konstrukce v objektech v přes 12 do 24 m</t>
  </si>
  <si>
    <t>672575148</t>
  </si>
  <si>
    <t>Přesun hmot pro zámečnické konstrukce stanovený z hmotnosti přesunovaného materiálu vodorovná dopravní vzdálenost do 50 m základní v objektech výšky přes 12 do 24 m</t>
  </si>
  <si>
    <t>https://podminky.urs.cz/item/CS_URS_2024_02/998767103</t>
  </si>
  <si>
    <t>460963649</t>
  </si>
  <si>
    <t>03 - Hromosvod</t>
  </si>
  <si>
    <t>M - Práce a dodávky M</t>
  </si>
  <si>
    <t xml:space="preserve">    21-M - Elektromontáže</t>
  </si>
  <si>
    <t>Práce a dodávky M</t>
  </si>
  <si>
    <t>21-M</t>
  </si>
  <si>
    <t>Elektromontáže</t>
  </si>
  <si>
    <t>21022R004</t>
  </si>
  <si>
    <t>Montáž hromosvodného vedení svodových vodičů s podpěrami průměru přes 10 mm</t>
  </si>
  <si>
    <t>64</t>
  </si>
  <si>
    <t>-364078059</t>
  </si>
  <si>
    <t>Opětovná montáž hromosvodného vedení včetně doplnění nových svěrek a spojovacích prvků</t>
  </si>
  <si>
    <t>100014R005</t>
  </si>
  <si>
    <t>Kostka betonová kompletní (bet. kostka/plast/zámek-2x)</t>
  </si>
  <si>
    <t>256</t>
  </si>
  <si>
    <t>-300837483</t>
  </si>
  <si>
    <t>100030R006</t>
  </si>
  <si>
    <t>Podpěra vedení na ploché střechy - b</t>
  </si>
  <si>
    <t>1772658886</t>
  </si>
  <si>
    <t>21029R001</t>
  </si>
  <si>
    <t>Zajištění kladné revize hromosvodové soustavy</t>
  </si>
  <si>
    <t>433322687</t>
  </si>
  <si>
    <t>218220R003</t>
  </si>
  <si>
    <t>Demontáž hromosvodného vedení svodových vodičů s podpěrami průměru do 10 mm</t>
  </si>
  <si>
    <t>-498338920</t>
  </si>
  <si>
    <t>Dočasná demontáž hromosvodného vedení svodových vodičů s podpěrami, průměru do 10 mm</t>
  </si>
  <si>
    <t>04 - VRN</t>
  </si>
  <si>
    <t xml:space="preserve">    VRN2 - Příprava staveniště</t>
  </si>
  <si>
    <t xml:space="preserve">    VRN3 - Zařízení staveniště</t>
  </si>
  <si>
    <t xml:space="preserve">    VRN6 - Územní vlivy</t>
  </si>
  <si>
    <t xml:space="preserve">    VRN9 - Ostatní náklady</t>
  </si>
  <si>
    <t>VRN2</t>
  </si>
  <si>
    <t>Příprava staveniště</t>
  </si>
  <si>
    <t>020001000</t>
  </si>
  <si>
    <t>…</t>
  </si>
  <si>
    <t>1016770460</t>
  </si>
  <si>
    <t>https://podminky.urs.cz/item/CS_URS_2024_02/020001000</t>
  </si>
  <si>
    <t>VRN3</t>
  </si>
  <si>
    <t>Zařízení staveniště</t>
  </si>
  <si>
    <t>030001000</t>
  </si>
  <si>
    <t>-585859221</t>
  </si>
  <si>
    <t>https://podminky.urs.cz/item/CS_URS_2024_02/030001000</t>
  </si>
  <si>
    <t>032103000</t>
  </si>
  <si>
    <t>Náklady na stavební buňky, úpravu stávajících objektů (buňky, sklad, oplocení, soc. zařízení)</t>
  </si>
  <si>
    <t>1294444655</t>
  </si>
  <si>
    <t>Náklady na stavební buňky, úpravu stávajících objektů</t>
  </si>
  <si>
    <t>https://podminky.urs.cz/item/CS_URS_2024_02/032103000</t>
  </si>
  <si>
    <t>039002000</t>
  </si>
  <si>
    <t>Zrušení zařízení staveniště</t>
  </si>
  <si>
    <t>255290382</t>
  </si>
  <si>
    <t>https://podminky.urs.cz/item/CS_URS_2024_02/039002000</t>
  </si>
  <si>
    <t>043224000</t>
  </si>
  <si>
    <t>Monitoring celkem</t>
  </si>
  <si>
    <t>1308597395</t>
  </si>
  <si>
    <t>Monitoring celkem - vizuální kontrola dřevěnných konstrukcí střechy</t>
  </si>
  <si>
    <t>https://podminky.urs.cz/item/CS_URS_2024_02/043224000</t>
  </si>
  <si>
    <t>VRN6</t>
  </si>
  <si>
    <t>Územní vlivy</t>
  </si>
  <si>
    <t>063503000</t>
  </si>
  <si>
    <t>Práce ve stísněném prostoru</t>
  </si>
  <si>
    <t>2082251932</t>
  </si>
  <si>
    <t>Práce ve stísněném prostoru - snížené prostory, vetně ochranných pomůcek</t>
  </si>
  <si>
    <t>https://podminky.urs.cz/item/CS_URS_2024_02/063503000</t>
  </si>
  <si>
    <t>55,140"střecha 3</t>
  </si>
  <si>
    <t>349,494"střecha 4</t>
  </si>
  <si>
    <t>VRN9</t>
  </si>
  <si>
    <t>Ostatní náklady</t>
  </si>
  <si>
    <t>090001000</t>
  </si>
  <si>
    <t>Ostatní náklady - pronájem plošiny na provedení větracích otvorů</t>
  </si>
  <si>
    <t>-731959622</t>
  </si>
  <si>
    <t>https://podminky.urs.cz/item/CS_URS_2024_02/090001000</t>
  </si>
  <si>
    <t>05 - Záchytný systém</t>
  </si>
  <si>
    <t xml:space="preserve">    VRN1 - Průzkumné, geodetické a projektové práce</t>
  </si>
  <si>
    <t>767881112</t>
  </si>
  <si>
    <t>Montáž bodů záchytného systému do tenké dřevěnné konstrukce</t>
  </si>
  <si>
    <t>-164699780</t>
  </si>
  <si>
    <t>Nerezový kotvicí bod pro tenké dřevěné konstrukce. Kotvicí bod má základnu 200x200 mm a sloupek průměru 16 mm. Instalace probíhá pomocí 16-ti nerezových samořezných šroubů připevněných do dřevěného bednění/OSB desky. Určeno pro bednění min. tloušťky 24 mm a OSB desky min. tloušťky 18 mm</t>
  </si>
  <si>
    <t>https://podminky.urs.cz/item/CS_URS_2024_02/767881112</t>
  </si>
  <si>
    <t>3"střecha 3</t>
  </si>
  <si>
    <t>14"střecha 4</t>
  </si>
  <si>
    <t>TWT.TSL300H1016</t>
  </si>
  <si>
    <t>Kotvicí bod</t>
  </si>
  <si>
    <t>1973894878</t>
  </si>
  <si>
    <t>VRN1</t>
  </si>
  <si>
    <t>Průzkumné, geodetické a projektové práce</t>
  </si>
  <si>
    <t>SEZNAM FIGUR</t>
  </si>
  <si>
    <t>Výměra</t>
  </si>
  <si>
    <t>Výkaz (2)</t>
  </si>
  <si>
    <t>12,670</t>
  </si>
  <si>
    <t>Použití figury:</t>
  </si>
  <si>
    <t>55,140</t>
  </si>
  <si>
    <t>60,160</t>
  </si>
  <si>
    <t>31,740</t>
  </si>
  <si>
    <t>558,420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</si>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</sst>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20" xfId="0" applyFont="1" applyBorder="1" applyAlignment="1" applyProtection="1"/>
    <xf numFmtId="0" fontId="8" fillId="0" borderId="21" xfId="0" applyFont="1" applyBorder="1" applyAlignment="1" applyProtection="1"/>
    <xf numFmtId="166" fontId="8" fillId="0" borderId="21" xfId="0" applyNumberFormat="1" applyFont="1" applyBorder="1" applyAlignment="1" applyProtection="1"/>
    <xf numFmtId="166" fontId="8" fillId="0" borderId="22" xfId="0" applyNumberFormat="1" applyFont="1" applyBorder="1" applyAlignment="1" applyProtection="1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77151122" TargetMode="External" /><Relationship Id="rId2" Type="http://schemas.openxmlformats.org/officeDocument/2006/relationships/hyperlink" Target="https://podminky.urs.cz/item/CS_URS_2024_02/997013501" TargetMode="External" /><Relationship Id="rId3" Type="http://schemas.openxmlformats.org/officeDocument/2006/relationships/hyperlink" Target="https://podminky.urs.cz/item/CS_URS_2024_02/997013511" TargetMode="External" /><Relationship Id="rId4" Type="http://schemas.openxmlformats.org/officeDocument/2006/relationships/hyperlink" Target="https://podminky.urs.cz/item/CS_URS_2024_02/997013814" TargetMode="External" /><Relationship Id="rId5" Type="http://schemas.openxmlformats.org/officeDocument/2006/relationships/hyperlink" Target="https://podminky.urs.cz/item/CS_URS_2024_02/998011002" TargetMode="External" /><Relationship Id="rId6" Type="http://schemas.openxmlformats.org/officeDocument/2006/relationships/hyperlink" Target="https://podminky.urs.cz/item/CS_URS_2024_02/712311101" TargetMode="External" /><Relationship Id="rId7" Type="http://schemas.openxmlformats.org/officeDocument/2006/relationships/hyperlink" Target="https://podminky.urs.cz/item/CS_URS_2024_02/712331111" TargetMode="External" /><Relationship Id="rId8" Type="http://schemas.openxmlformats.org/officeDocument/2006/relationships/hyperlink" Target="https://podminky.urs.cz/item/CS_URS_2024_02/712340832" TargetMode="External" /><Relationship Id="rId9" Type="http://schemas.openxmlformats.org/officeDocument/2006/relationships/hyperlink" Target="https://podminky.urs.cz/item/CS_URS_2024_02/712341559" TargetMode="External" /><Relationship Id="rId10" Type="http://schemas.openxmlformats.org/officeDocument/2006/relationships/hyperlink" Target="https://podminky.urs.cz/item/CS_URS_2024_02/712841559" TargetMode="External" /><Relationship Id="rId11" Type="http://schemas.openxmlformats.org/officeDocument/2006/relationships/hyperlink" Target="https://podminky.urs.cz/item/CS_URS_2024_02/998712102" TargetMode="External" /><Relationship Id="rId12" Type="http://schemas.openxmlformats.org/officeDocument/2006/relationships/hyperlink" Target="https://podminky.urs.cz/item/CS_URS_2024_02/713111111" TargetMode="External" /><Relationship Id="rId13" Type="http://schemas.openxmlformats.org/officeDocument/2006/relationships/hyperlink" Target="https://podminky.urs.cz/item/CS_URS_2024_02/713141136" TargetMode="External" /><Relationship Id="rId14" Type="http://schemas.openxmlformats.org/officeDocument/2006/relationships/hyperlink" Target="https://podminky.urs.cz/item/CS_URS_2024_02/713141151" TargetMode="External" /><Relationship Id="rId15" Type="http://schemas.openxmlformats.org/officeDocument/2006/relationships/hyperlink" Target="https://podminky.urs.cz/item/CS_URS_2024_02/713141338" TargetMode="External" /><Relationship Id="rId16" Type="http://schemas.openxmlformats.org/officeDocument/2006/relationships/hyperlink" Target="https://podminky.urs.cz/item/CS_URS_2024_02/998713102" TargetMode="External" /><Relationship Id="rId17" Type="http://schemas.openxmlformats.org/officeDocument/2006/relationships/hyperlink" Target="https://podminky.urs.cz/item/CS_URS_2024_02/721173402" TargetMode="External" /><Relationship Id="rId18" Type="http://schemas.openxmlformats.org/officeDocument/2006/relationships/hyperlink" Target="https://podminky.urs.cz/item/CS_URS_2024_02/721210823" TargetMode="External" /><Relationship Id="rId19" Type="http://schemas.openxmlformats.org/officeDocument/2006/relationships/hyperlink" Target="https://podminky.urs.cz/item/CS_URS_2024_02/721239114" TargetMode="External" /><Relationship Id="rId20" Type="http://schemas.openxmlformats.org/officeDocument/2006/relationships/hyperlink" Target="https://podminky.urs.cz/item/CS_URS_2024_02/998721102" TargetMode="External" /><Relationship Id="rId21" Type="http://schemas.openxmlformats.org/officeDocument/2006/relationships/hyperlink" Target="https://podminky.urs.cz/item/CS_URS_2024_02/762131124" TargetMode="External" /><Relationship Id="rId22" Type="http://schemas.openxmlformats.org/officeDocument/2006/relationships/hyperlink" Target="https://podminky.urs.cz/item/CS_URS_2024_02/762132135" TargetMode="External" /><Relationship Id="rId23" Type="http://schemas.openxmlformats.org/officeDocument/2006/relationships/hyperlink" Target="https://podminky.urs.cz/item/CS_URS_2024_02/762341250" TargetMode="External" /><Relationship Id="rId24" Type="http://schemas.openxmlformats.org/officeDocument/2006/relationships/hyperlink" Target="https://podminky.urs.cz/item/CS_URS_2024_02/762341811" TargetMode="External" /><Relationship Id="rId25" Type="http://schemas.openxmlformats.org/officeDocument/2006/relationships/hyperlink" Target="https://podminky.urs.cz/item/CS_URS_2024_02/762342214" TargetMode="External" /><Relationship Id="rId26" Type="http://schemas.openxmlformats.org/officeDocument/2006/relationships/hyperlink" Target="https://podminky.urs.cz/item/CS_URS_2024_02/998762102" TargetMode="External" /><Relationship Id="rId27" Type="http://schemas.openxmlformats.org/officeDocument/2006/relationships/hyperlink" Target="https://podminky.urs.cz/item/CS_URS_2024_02/764002841" TargetMode="External" /><Relationship Id="rId28" Type="http://schemas.openxmlformats.org/officeDocument/2006/relationships/hyperlink" Target="https://podminky.urs.cz/item/CS_URS_2024_02/764204105" TargetMode="External" /><Relationship Id="rId29" Type="http://schemas.openxmlformats.org/officeDocument/2006/relationships/hyperlink" Target="https://podminky.urs.cz/item/CS_URS_2024_02/764212662" TargetMode="External" /><Relationship Id="rId30" Type="http://schemas.openxmlformats.org/officeDocument/2006/relationships/hyperlink" Target="https://podminky.urs.cz/item/CS_URS_2024_02/998764102" TargetMode="External" /><Relationship Id="rId31" Type="http://schemas.openxmlformats.org/officeDocument/2006/relationships/hyperlink" Target="https://podminky.urs.cz/item/CS_URS_2024_02/765192001" TargetMode="External" /><Relationship Id="rId32" Type="http://schemas.openxmlformats.org/officeDocument/2006/relationships/hyperlink" Target="https://podminky.urs.cz/item/CS_URS_2024_02/767810122" TargetMode="External" /><Relationship Id="rId33" Type="http://schemas.openxmlformats.org/officeDocument/2006/relationships/hyperlink" Target="https://podminky.urs.cz/item/CS_URS_2024_02/998767102" TargetMode="External" /><Relationship Id="rId34" Type="http://schemas.openxmlformats.org/officeDocument/2006/relationships/hyperlink" Target="https://podminky.urs.cz/item/CS_URS_2024_02/041403000" TargetMode="External" /><Relationship Id="rId3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77151122" TargetMode="External" /><Relationship Id="rId2" Type="http://schemas.openxmlformats.org/officeDocument/2006/relationships/hyperlink" Target="https://podminky.urs.cz/item/CS_URS_2024_02/997013501" TargetMode="External" /><Relationship Id="rId3" Type="http://schemas.openxmlformats.org/officeDocument/2006/relationships/hyperlink" Target="https://podminky.urs.cz/item/CS_URS_2024_02/997013509" TargetMode="External" /><Relationship Id="rId4" Type="http://schemas.openxmlformats.org/officeDocument/2006/relationships/hyperlink" Target="https://podminky.urs.cz/item/CS_URS_2024_02/997013814" TargetMode="External" /><Relationship Id="rId5" Type="http://schemas.openxmlformats.org/officeDocument/2006/relationships/hyperlink" Target="https://podminky.urs.cz/item/CS_URS_2024_02/998011003" TargetMode="External" /><Relationship Id="rId6" Type="http://schemas.openxmlformats.org/officeDocument/2006/relationships/hyperlink" Target="https://podminky.urs.cz/item/CS_URS_2024_02/712311101" TargetMode="External" /><Relationship Id="rId7" Type="http://schemas.openxmlformats.org/officeDocument/2006/relationships/hyperlink" Target="https://podminky.urs.cz/item/CS_URS_2024_02/712331111" TargetMode="External" /><Relationship Id="rId8" Type="http://schemas.openxmlformats.org/officeDocument/2006/relationships/hyperlink" Target="https://podminky.urs.cz/item/CS_URS_2024_02/712340832" TargetMode="External" /><Relationship Id="rId9" Type="http://schemas.openxmlformats.org/officeDocument/2006/relationships/hyperlink" Target="https://podminky.urs.cz/item/CS_URS_2024_02/712341559" TargetMode="External" /><Relationship Id="rId10" Type="http://schemas.openxmlformats.org/officeDocument/2006/relationships/hyperlink" Target="https://podminky.urs.cz/item/CS_URS_2024_02/712841559" TargetMode="External" /><Relationship Id="rId11" Type="http://schemas.openxmlformats.org/officeDocument/2006/relationships/hyperlink" Target="https://podminky.urs.cz/item/CS_URS_2024_02/998712103" TargetMode="External" /><Relationship Id="rId12" Type="http://schemas.openxmlformats.org/officeDocument/2006/relationships/hyperlink" Target="https://podminky.urs.cz/item/CS_URS_2024_02/713111111" TargetMode="External" /><Relationship Id="rId13" Type="http://schemas.openxmlformats.org/officeDocument/2006/relationships/hyperlink" Target="https://podminky.urs.cz/item/CS_URS_2024_02/713141136" TargetMode="External" /><Relationship Id="rId14" Type="http://schemas.openxmlformats.org/officeDocument/2006/relationships/hyperlink" Target="https://podminky.urs.cz/item/CS_URS_2024_02/713141151" TargetMode="External" /><Relationship Id="rId15" Type="http://schemas.openxmlformats.org/officeDocument/2006/relationships/hyperlink" Target="https://podminky.urs.cz/item/CS_URS_2024_02/713141338" TargetMode="External" /><Relationship Id="rId16" Type="http://schemas.openxmlformats.org/officeDocument/2006/relationships/hyperlink" Target="https://podminky.urs.cz/item/CS_URS_2024_02/998713102" TargetMode="External" /><Relationship Id="rId17" Type="http://schemas.openxmlformats.org/officeDocument/2006/relationships/hyperlink" Target="https://podminky.urs.cz/item/CS_URS_2024_02/721173402" TargetMode="External" /><Relationship Id="rId18" Type="http://schemas.openxmlformats.org/officeDocument/2006/relationships/hyperlink" Target="https://podminky.urs.cz/item/CS_URS_2024_02/721210823" TargetMode="External" /><Relationship Id="rId19" Type="http://schemas.openxmlformats.org/officeDocument/2006/relationships/hyperlink" Target="https://podminky.urs.cz/item/CS_URS_2024_02/721239114" TargetMode="External" /><Relationship Id="rId20" Type="http://schemas.openxmlformats.org/officeDocument/2006/relationships/hyperlink" Target="https://podminky.urs.cz/item/CS_URS_2024_02/762131124" TargetMode="External" /><Relationship Id="rId21" Type="http://schemas.openxmlformats.org/officeDocument/2006/relationships/hyperlink" Target="https://podminky.urs.cz/item/CS_URS_2024_02/762132135" TargetMode="External" /><Relationship Id="rId22" Type="http://schemas.openxmlformats.org/officeDocument/2006/relationships/hyperlink" Target="https://podminky.urs.cz/item/CS_URS_2024_02/762341250" TargetMode="External" /><Relationship Id="rId23" Type="http://schemas.openxmlformats.org/officeDocument/2006/relationships/hyperlink" Target="https://podminky.urs.cz/item/CS_URS_2024_02/762341811" TargetMode="External" /><Relationship Id="rId24" Type="http://schemas.openxmlformats.org/officeDocument/2006/relationships/hyperlink" Target="https://podminky.urs.cz/item/CS_URS_2024_02/762342214" TargetMode="External" /><Relationship Id="rId25" Type="http://schemas.openxmlformats.org/officeDocument/2006/relationships/hyperlink" Target="https://podminky.urs.cz/item/CS_URS_2024_02/998762103" TargetMode="External" /><Relationship Id="rId26" Type="http://schemas.openxmlformats.org/officeDocument/2006/relationships/hyperlink" Target="https://podminky.urs.cz/item/CS_URS_2024_02/764002841" TargetMode="External" /><Relationship Id="rId27" Type="http://schemas.openxmlformats.org/officeDocument/2006/relationships/hyperlink" Target="https://podminky.urs.cz/item/CS_URS_2024_02/764204105" TargetMode="External" /><Relationship Id="rId28" Type="http://schemas.openxmlformats.org/officeDocument/2006/relationships/hyperlink" Target="https://podminky.urs.cz/item/CS_URS_2024_02/764212662" TargetMode="External" /><Relationship Id="rId29" Type="http://schemas.openxmlformats.org/officeDocument/2006/relationships/hyperlink" Target="https://podminky.urs.cz/item/CS_URS_2024_02/998764103" TargetMode="External" /><Relationship Id="rId30" Type="http://schemas.openxmlformats.org/officeDocument/2006/relationships/hyperlink" Target="https://podminky.urs.cz/item/CS_URS_2024_02/765192001" TargetMode="External" /><Relationship Id="rId31" Type="http://schemas.openxmlformats.org/officeDocument/2006/relationships/hyperlink" Target="https://podminky.urs.cz/item/CS_URS_2024_02/767810122" TargetMode="External" /><Relationship Id="rId32" Type="http://schemas.openxmlformats.org/officeDocument/2006/relationships/hyperlink" Target="https://podminky.urs.cz/item/CS_URS_2024_02/998767103" TargetMode="External" /><Relationship Id="rId33" Type="http://schemas.openxmlformats.org/officeDocument/2006/relationships/hyperlink" Target="https://podminky.urs.cz/item/CS_URS_2024_02/041403000" TargetMode="External" /><Relationship Id="rId3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20001000" TargetMode="External" /><Relationship Id="rId2" Type="http://schemas.openxmlformats.org/officeDocument/2006/relationships/hyperlink" Target="https://podminky.urs.cz/item/CS_URS_2024_02/030001000" TargetMode="External" /><Relationship Id="rId3" Type="http://schemas.openxmlformats.org/officeDocument/2006/relationships/hyperlink" Target="https://podminky.urs.cz/item/CS_URS_2024_02/032103000" TargetMode="External" /><Relationship Id="rId4" Type="http://schemas.openxmlformats.org/officeDocument/2006/relationships/hyperlink" Target="https://podminky.urs.cz/item/CS_URS_2024_02/039002000" TargetMode="External" /><Relationship Id="rId5" Type="http://schemas.openxmlformats.org/officeDocument/2006/relationships/hyperlink" Target="https://podminky.urs.cz/item/CS_URS_2024_02/043224000" TargetMode="External" /><Relationship Id="rId6" Type="http://schemas.openxmlformats.org/officeDocument/2006/relationships/hyperlink" Target="https://podminky.urs.cz/item/CS_URS_2024_02/063503000" TargetMode="External" /><Relationship Id="rId7" Type="http://schemas.openxmlformats.org/officeDocument/2006/relationships/hyperlink" Target="https://podminky.urs.cz/item/CS_URS_2024_02/090001000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67881112" TargetMode="External" /><Relationship Id="rId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20240829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střešního pláště speciální školy - II. 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Hradecká  1231/11b, Hradec Králové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29. 8. 2024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Speciální základní škola Hradec Králové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DEKPROJEKT s.r.o.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DEKPROJEKT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ROUND(SUM(AG55:AG59),2)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ROUND(SUM(AS55:AS59),2)</f>
        <v>0</v>
      </c>
      <c r="AT54" s="108">
        <f>ROUND(SUM(AV54:AW54),2)</f>
        <v>0</v>
      </c>
      <c r="AU54" s="109">
        <f>ROUND(SUM(AU55:AU59),5)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ROUND(SUM(AZ55:AZ59),2)</f>
        <v>0</v>
      </c>
      <c r="BA54" s="108">
        <f>ROUND(SUM(BA55:BA59),2)</f>
        <v>0</v>
      </c>
      <c r="BB54" s="108">
        <f>ROUND(SUM(BB55:BB59),2)</f>
        <v>0</v>
      </c>
      <c r="BC54" s="108">
        <f>ROUND(SUM(BC55:BC59),2)</f>
        <v>0</v>
      </c>
      <c r="BD54" s="110">
        <f>ROUND(SUM(BD55:BD59),2)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16.5" customHeight="1">
      <c r="A55" s="113" t="s">
        <v>75</v>
      </c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Střecha 3'!J30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78</v>
      </c>
      <c r="AR55" s="120"/>
      <c r="AS55" s="121">
        <v>0</v>
      </c>
      <c r="AT55" s="122">
        <f>ROUND(SUM(AV55:AW55),2)</f>
        <v>0</v>
      </c>
      <c r="AU55" s="123">
        <f>'01 - Střecha 3'!P93</f>
        <v>0</v>
      </c>
      <c r="AV55" s="122">
        <f>'01 - Střecha 3'!J33</f>
        <v>0</v>
      </c>
      <c r="AW55" s="122">
        <f>'01 - Střecha 3'!J34</f>
        <v>0</v>
      </c>
      <c r="AX55" s="122">
        <f>'01 - Střecha 3'!J35</f>
        <v>0</v>
      </c>
      <c r="AY55" s="122">
        <f>'01 - Střecha 3'!J36</f>
        <v>0</v>
      </c>
      <c r="AZ55" s="122">
        <f>'01 - Střecha 3'!F33</f>
        <v>0</v>
      </c>
      <c r="BA55" s="122">
        <f>'01 - Střecha 3'!F34</f>
        <v>0</v>
      </c>
      <c r="BB55" s="122">
        <f>'01 - Střecha 3'!F35</f>
        <v>0</v>
      </c>
      <c r="BC55" s="122">
        <f>'01 - Střecha 3'!F36</f>
        <v>0</v>
      </c>
      <c r="BD55" s="124">
        <f>'01 - Střecha 3'!F37</f>
        <v>0</v>
      </c>
      <c r="BE55" s="7"/>
      <c r="BT55" s="125" t="s">
        <v>79</v>
      </c>
      <c r="BV55" s="125" t="s">
        <v>73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7" customFormat="1" ht="16.5" customHeight="1">
      <c r="A56" s="113" t="s">
        <v>75</v>
      </c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Střecha 4'!J30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78</v>
      </c>
      <c r="AR56" s="120"/>
      <c r="AS56" s="121">
        <v>0</v>
      </c>
      <c r="AT56" s="122">
        <f>ROUND(SUM(AV56:AW56),2)</f>
        <v>0</v>
      </c>
      <c r="AU56" s="123">
        <f>'02 - Střecha 4'!P93</f>
        <v>0</v>
      </c>
      <c r="AV56" s="122">
        <f>'02 - Střecha 4'!J33</f>
        <v>0</v>
      </c>
      <c r="AW56" s="122">
        <f>'02 - Střecha 4'!J34</f>
        <v>0</v>
      </c>
      <c r="AX56" s="122">
        <f>'02 - Střecha 4'!J35</f>
        <v>0</v>
      </c>
      <c r="AY56" s="122">
        <f>'02 - Střecha 4'!J36</f>
        <v>0</v>
      </c>
      <c r="AZ56" s="122">
        <f>'02 - Střecha 4'!F33</f>
        <v>0</v>
      </c>
      <c r="BA56" s="122">
        <f>'02 - Střecha 4'!F34</f>
        <v>0</v>
      </c>
      <c r="BB56" s="122">
        <f>'02 - Střecha 4'!F35</f>
        <v>0</v>
      </c>
      <c r="BC56" s="122">
        <f>'02 - Střecha 4'!F36</f>
        <v>0</v>
      </c>
      <c r="BD56" s="124">
        <f>'02 - Střecha 4'!F37</f>
        <v>0</v>
      </c>
      <c r="BE56" s="7"/>
      <c r="BT56" s="125" t="s">
        <v>79</v>
      </c>
      <c r="BV56" s="125" t="s">
        <v>73</v>
      </c>
      <c r="BW56" s="125" t="s">
        <v>84</v>
      </c>
      <c r="BX56" s="125" t="s">
        <v>5</v>
      </c>
      <c r="CL56" s="125" t="s">
        <v>19</v>
      </c>
      <c r="CM56" s="125" t="s">
        <v>81</v>
      </c>
    </row>
    <row r="57" s="7" customFormat="1" ht="16.5" customHeight="1">
      <c r="A57" s="113" t="s">
        <v>75</v>
      </c>
      <c r="B57" s="114"/>
      <c r="C57" s="115"/>
      <c r="D57" s="116" t="s">
        <v>85</v>
      </c>
      <c r="E57" s="116"/>
      <c r="F57" s="116"/>
      <c r="G57" s="116"/>
      <c r="H57" s="116"/>
      <c r="I57" s="117"/>
      <c r="J57" s="116" t="s">
        <v>86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Hromosvod'!J30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78</v>
      </c>
      <c r="AR57" s="120"/>
      <c r="AS57" s="121">
        <v>0</v>
      </c>
      <c r="AT57" s="122">
        <f>ROUND(SUM(AV57:AW57),2)</f>
        <v>0</v>
      </c>
      <c r="AU57" s="123">
        <f>'03 - Hromosvod'!P81</f>
        <v>0</v>
      </c>
      <c r="AV57" s="122">
        <f>'03 - Hromosvod'!J33</f>
        <v>0</v>
      </c>
      <c r="AW57" s="122">
        <f>'03 - Hromosvod'!J34</f>
        <v>0</v>
      </c>
      <c r="AX57" s="122">
        <f>'03 - Hromosvod'!J35</f>
        <v>0</v>
      </c>
      <c r="AY57" s="122">
        <f>'03 - Hromosvod'!J36</f>
        <v>0</v>
      </c>
      <c r="AZ57" s="122">
        <f>'03 - Hromosvod'!F33</f>
        <v>0</v>
      </c>
      <c r="BA57" s="122">
        <f>'03 - Hromosvod'!F34</f>
        <v>0</v>
      </c>
      <c r="BB57" s="122">
        <f>'03 - Hromosvod'!F35</f>
        <v>0</v>
      </c>
      <c r="BC57" s="122">
        <f>'03 - Hromosvod'!F36</f>
        <v>0</v>
      </c>
      <c r="BD57" s="124">
        <f>'03 - Hromosvod'!F37</f>
        <v>0</v>
      </c>
      <c r="BE57" s="7"/>
      <c r="BT57" s="125" t="s">
        <v>79</v>
      </c>
      <c r="BV57" s="125" t="s">
        <v>73</v>
      </c>
      <c r="BW57" s="125" t="s">
        <v>87</v>
      </c>
      <c r="BX57" s="125" t="s">
        <v>5</v>
      </c>
      <c r="CL57" s="125" t="s">
        <v>19</v>
      </c>
      <c r="CM57" s="125" t="s">
        <v>81</v>
      </c>
    </row>
    <row r="58" s="7" customFormat="1" ht="16.5" customHeight="1">
      <c r="A58" s="113" t="s">
        <v>75</v>
      </c>
      <c r="B58" s="114"/>
      <c r="C58" s="115"/>
      <c r="D58" s="116" t="s">
        <v>88</v>
      </c>
      <c r="E58" s="116"/>
      <c r="F58" s="116"/>
      <c r="G58" s="116"/>
      <c r="H58" s="116"/>
      <c r="I58" s="117"/>
      <c r="J58" s="116" t="s">
        <v>89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'04 - VRN'!J30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78</v>
      </c>
      <c r="AR58" s="120"/>
      <c r="AS58" s="121">
        <v>0</v>
      </c>
      <c r="AT58" s="122">
        <f>ROUND(SUM(AV58:AW58),2)</f>
        <v>0</v>
      </c>
      <c r="AU58" s="123">
        <f>'04 - VRN'!P85</f>
        <v>0</v>
      </c>
      <c r="AV58" s="122">
        <f>'04 - VRN'!J33</f>
        <v>0</v>
      </c>
      <c r="AW58" s="122">
        <f>'04 - VRN'!J34</f>
        <v>0</v>
      </c>
      <c r="AX58" s="122">
        <f>'04 - VRN'!J35</f>
        <v>0</v>
      </c>
      <c r="AY58" s="122">
        <f>'04 - VRN'!J36</f>
        <v>0</v>
      </c>
      <c r="AZ58" s="122">
        <f>'04 - VRN'!F33</f>
        <v>0</v>
      </c>
      <c r="BA58" s="122">
        <f>'04 - VRN'!F34</f>
        <v>0</v>
      </c>
      <c r="BB58" s="122">
        <f>'04 - VRN'!F35</f>
        <v>0</v>
      </c>
      <c r="BC58" s="122">
        <f>'04 - VRN'!F36</f>
        <v>0</v>
      </c>
      <c r="BD58" s="124">
        <f>'04 - VRN'!F37</f>
        <v>0</v>
      </c>
      <c r="BE58" s="7"/>
      <c r="BT58" s="125" t="s">
        <v>79</v>
      </c>
      <c r="BV58" s="125" t="s">
        <v>73</v>
      </c>
      <c r="BW58" s="125" t="s">
        <v>90</v>
      </c>
      <c r="BX58" s="125" t="s">
        <v>5</v>
      </c>
      <c r="CL58" s="125" t="s">
        <v>19</v>
      </c>
      <c r="CM58" s="125" t="s">
        <v>81</v>
      </c>
    </row>
    <row r="59" s="7" customFormat="1" ht="16.5" customHeight="1">
      <c r="A59" s="113" t="s">
        <v>75</v>
      </c>
      <c r="B59" s="114"/>
      <c r="C59" s="115"/>
      <c r="D59" s="116" t="s">
        <v>91</v>
      </c>
      <c r="E59" s="116"/>
      <c r="F59" s="116"/>
      <c r="G59" s="116"/>
      <c r="H59" s="116"/>
      <c r="I59" s="117"/>
      <c r="J59" s="116" t="s">
        <v>92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'05 - Záchytný systém'!J30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78</v>
      </c>
      <c r="AR59" s="120"/>
      <c r="AS59" s="126">
        <v>0</v>
      </c>
      <c r="AT59" s="127">
        <f>ROUND(SUM(AV59:AW59),2)</f>
        <v>0</v>
      </c>
      <c r="AU59" s="128">
        <f>'05 - Záchytný systém'!P83</f>
        <v>0</v>
      </c>
      <c r="AV59" s="127">
        <f>'05 - Záchytný systém'!J33</f>
        <v>0</v>
      </c>
      <c r="AW59" s="127">
        <f>'05 - Záchytný systém'!J34</f>
        <v>0</v>
      </c>
      <c r="AX59" s="127">
        <f>'05 - Záchytný systém'!J35</f>
        <v>0</v>
      </c>
      <c r="AY59" s="127">
        <f>'05 - Záchytný systém'!J36</f>
        <v>0</v>
      </c>
      <c r="AZ59" s="127">
        <f>'05 - Záchytný systém'!F33</f>
        <v>0</v>
      </c>
      <c r="BA59" s="127">
        <f>'05 - Záchytný systém'!F34</f>
        <v>0</v>
      </c>
      <c r="BB59" s="127">
        <f>'05 - Záchytný systém'!F35</f>
        <v>0</v>
      </c>
      <c r="BC59" s="127">
        <f>'05 - Záchytný systém'!F36</f>
        <v>0</v>
      </c>
      <c r="BD59" s="129">
        <f>'05 - Záchytný systém'!F37</f>
        <v>0</v>
      </c>
      <c r="BE59" s="7"/>
      <c r="BT59" s="125" t="s">
        <v>79</v>
      </c>
      <c r="BV59" s="125" t="s">
        <v>73</v>
      </c>
      <c r="BW59" s="125" t="s">
        <v>93</v>
      </c>
      <c r="BX59" s="125" t="s">
        <v>5</v>
      </c>
      <c r="CL59" s="125" t="s">
        <v>19</v>
      </c>
      <c r="CM59" s="125" t="s">
        <v>81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7kcLKG85EWoEn0ZJVG3W1YQspeCdLvXCUfESC17QkrDzYQWfO9F19UKLf2H9QxBNLNgf16/+75M8VZzNbeYpIw==" hashValue="K3scJy8yN6oiFPbRzUQ57HJe3CLtvpkWH6guFOcJMbRxUKgMnXLYLvU3Q4/Z90urNgMgq3PYhVVrNfCvCIrjuQ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řecha 3'!C2" display="/"/>
    <hyperlink ref="A56" location="'02 - Střecha 4'!C2" display="/"/>
    <hyperlink ref="A57" location="'03 - Hromosvod'!C2" display="/"/>
    <hyperlink ref="A58" location="'04 - VRN'!C2" display="/"/>
    <hyperlink ref="A59" location="'05 - Záchytný systém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  <c r="AZ2" s="130" t="s">
        <v>94</v>
      </c>
      <c r="BA2" s="130" t="s">
        <v>95</v>
      </c>
      <c r="BB2" s="130" t="s">
        <v>19</v>
      </c>
      <c r="BC2" s="130" t="s">
        <v>96</v>
      </c>
      <c r="BD2" s="130" t="s">
        <v>97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81</v>
      </c>
      <c r="AZ3" s="130" t="s">
        <v>98</v>
      </c>
      <c r="BA3" s="130" t="s">
        <v>99</v>
      </c>
      <c r="BB3" s="130" t="s">
        <v>19</v>
      </c>
      <c r="BC3" s="130" t="s">
        <v>100</v>
      </c>
      <c r="BD3" s="130" t="s">
        <v>97</v>
      </c>
    </row>
    <row r="4" s="1" customFormat="1" ht="24.96" customHeight="1">
      <c r="B4" s="22"/>
      <c r="D4" s="133" t="s">
        <v>101</v>
      </c>
      <c r="L4" s="22"/>
      <c r="M4" s="134" t="s">
        <v>10</v>
      </c>
      <c r="AT4" s="19" t="s">
        <v>4</v>
      </c>
      <c r="AZ4" s="130" t="s">
        <v>102</v>
      </c>
      <c r="BA4" s="130" t="s">
        <v>103</v>
      </c>
      <c r="BB4" s="130" t="s">
        <v>19</v>
      </c>
      <c r="BC4" s="130" t="s">
        <v>100</v>
      </c>
      <c r="BD4" s="130" t="s">
        <v>97</v>
      </c>
    </row>
    <row r="5" s="1" customFormat="1" ht="6.96" customHeight="1">
      <c r="B5" s="22"/>
      <c r="L5" s="22"/>
      <c r="AZ5" s="130" t="s">
        <v>104</v>
      </c>
      <c r="BA5" s="130" t="s">
        <v>105</v>
      </c>
      <c r="BB5" s="130" t="s">
        <v>19</v>
      </c>
      <c r="BC5" s="130" t="s">
        <v>106</v>
      </c>
      <c r="BD5" s="130" t="s">
        <v>97</v>
      </c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Oprava střešního pláště speciální školy - II. etapa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107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108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29. 8. 2024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32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34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32</v>
      </c>
      <c r="F24" s="40"/>
      <c r="G24" s="40"/>
      <c r="H24" s="40"/>
      <c r="I24" s="135" t="s">
        <v>28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35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37</v>
      </c>
      <c r="E30" s="40"/>
      <c r="F30" s="40"/>
      <c r="G30" s="40"/>
      <c r="H30" s="40"/>
      <c r="I30" s="40"/>
      <c r="J30" s="147">
        <f>ROUND(J93,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39</v>
      </c>
      <c r="G32" s="40"/>
      <c r="H32" s="40"/>
      <c r="I32" s="148" t="s">
        <v>38</v>
      </c>
      <c r="J32" s="148" t="s">
        <v>40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41</v>
      </c>
      <c r="E33" s="135" t="s">
        <v>42</v>
      </c>
      <c r="F33" s="150">
        <f>ROUND((SUM(BE93:BE299)),  2)</f>
        <v>0</v>
      </c>
      <c r="G33" s="40"/>
      <c r="H33" s="40"/>
      <c r="I33" s="151">
        <v>0.20999999999999999</v>
      </c>
      <c r="J33" s="150">
        <f>ROUND(((SUM(BE93:BE299))*I33),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43</v>
      </c>
      <c r="F34" s="150">
        <f>ROUND((SUM(BF93:BF299)),  2)</f>
        <v>0</v>
      </c>
      <c r="G34" s="40"/>
      <c r="H34" s="40"/>
      <c r="I34" s="151">
        <v>0.12</v>
      </c>
      <c r="J34" s="150">
        <f>ROUND(((SUM(BF93:BF299))*I34),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44</v>
      </c>
      <c r="F35" s="150">
        <f>ROUND((SUM(BG93:BG299)),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45</v>
      </c>
      <c r="F36" s="150">
        <f>ROUND((SUM(BH93:BH299)),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46</v>
      </c>
      <c r="F37" s="150">
        <f>ROUND((SUM(BI93:BI299)),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Oprava střešního pláště speciální školy - II. etapa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Střecha 3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Hradecká  1231/11b, Hradec Králové</v>
      </c>
      <c r="G52" s="42"/>
      <c r="H52" s="42"/>
      <c r="I52" s="34" t="s">
        <v>23</v>
      </c>
      <c r="J52" s="74" t="str">
        <f>IF(J12="","",J12)</f>
        <v>29. 8. 2024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Speciální základní škola Hradec Králové</v>
      </c>
      <c r="G54" s="42"/>
      <c r="H54" s="42"/>
      <c r="I54" s="34" t="s">
        <v>31</v>
      </c>
      <c r="J54" s="38" t="str">
        <f>E21</f>
        <v>DEKPROJEKT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DEKPROJEKT s.r.o.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110</v>
      </c>
      <c r="D57" s="165"/>
      <c r="E57" s="165"/>
      <c r="F57" s="165"/>
      <c r="G57" s="165"/>
      <c r="H57" s="165"/>
      <c r="I57" s="165"/>
      <c r="J57" s="166" t="s">
        <v>111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69</v>
      </c>
      <c r="D59" s="42"/>
      <c r="E59" s="42"/>
      <c r="F59" s="42"/>
      <c r="G59" s="42"/>
      <c r="H59" s="42"/>
      <c r="I59" s="42"/>
      <c r="J59" s="104">
        <f>J93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68"/>
      <c r="C60" s="169"/>
      <c r="D60" s="170" t="s">
        <v>113</v>
      </c>
      <c r="E60" s="171"/>
      <c r="F60" s="171"/>
      <c r="G60" s="171"/>
      <c r="H60" s="171"/>
      <c r="I60" s="171"/>
      <c r="J60" s="172">
        <f>J94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114</v>
      </c>
      <c r="E61" s="177"/>
      <c r="F61" s="177"/>
      <c r="G61" s="177"/>
      <c r="H61" s="177"/>
      <c r="I61" s="177"/>
      <c r="J61" s="178">
        <f>J95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115</v>
      </c>
      <c r="E62" s="177"/>
      <c r="F62" s="177"/>
      <c r="G62" s="177"/>
      <c r="H62" s="177"/>
      <c r="I62" s="177"/>
      <c r="J62" s="178">
        <f>J100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116</v>
      </c>
      <c r="E63" s="177"/>
      <c r="F63" s="177"/>
      <c r="G63" s="177"/>
      <c r="H63" s="177"/>
      <c r="I63" s="177"/>
      <c r="J63" s="178">
        <f>J112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8"/>
      <c r="C64" s="169"/>
      <c r="D64" s="170" t="s">
        <v>117</v>
      </c>
      <c r="E64" s="171"/>
      <c r="F64" s="171"/>
      <c r="G64" s="171"/>
      <c r="H64" s="171"/>
      <c r="I64" s="171"/>
      <c r="J64" s="172">
        <f>J116</f>
        <v>0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4"/>
      <c r="C65" s="175"/>
      <c r="D65" s="176" t="s">
        <v>118</v>
      </c>
      <c r="E65" s="177"/>
      <c r="F65" s="177"/>
      <c r="G65" s="177"/>
      <c r="H65" s="177"/>
      <c r="I65" s="177"/>
      <c r="J65" s="178">
        <f>J117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119</v>
      </c>
      <c r="E66" s="177"/>
      <c r="F66" s="177"/>
      <c r="G66" s="177"/>
      <c r="H66" s="177"/>
      <c r="I66" s="177"/>
      <c r="J66" s="178">
        <f>J167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120</v>
      </c>
      <c r="E67" s="177"/>
      <c r="F67" s="177"/>
      <c r="G67" s="177"/>
      <c r="H67" s="177"/>
      <c r="I67" s="177"/>
      <c r="J67" s="178">
        <f>J204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121</v>
      </c>
      <c r="E68" s="177"/>
      <c r="F68" s="177"/>
      <c r="G68" s="177"/>
      <c r="H68" s="177"/>
      <c r="I68" s="177"/>
      <c r="J68" s="178">
        <f>J220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122</v>
      </c>
      <c r="E69" s="177"/>
      <c r="F69" s="177"/>
      <c r="G69" s="177"/>
      <c r="H69" s="177"/>
      <c r="I69" s="177"/>
      <c r="J69" s="178">
        <f>J259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123</v>
      </c>
      <c r="E70" s="177"/>
      <c r="F70" s="177"/>
      <c r="G70" s="177"/>
      <c r="H70" s="177"/>
      <c r="I70" s="177"/>
      <c r="J70" s="178">
        <f>J281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124</v>
      </c>
      <c r="E71" s="177"/>
      <c r="F71" s="177"/>
      <c r="G71" s="177"/>
      <c r="H71" s="177"/>
      <c r="I71" s="177"/>
      <c r="J71" s="178">
        <f>J286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8"/>
      <c r="C72" s="169"/>
      <c r="D72" s="170" t="s">
        <v>125</v>
      </c>
      <c r="E72" s="171"/>
      <c r="F72" s="171"/>
      <c r="G72" s="171"/>
      <c r="H72" s="171"/>
      <c r="I72" s="171"/>
      <c r="J72" s="172">
        <f>J295</f>
        <v>0</v>
      </c>
      <c r="K72" s="169"/>
      <c r="L72" s="17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4"/>
      <c r="C73" s="175"/>
      <c r="D73" s="176" t="s">
        <v>126</v>
      </c>
      <c r="E73" s="177"/>
      <c r="F73" s="177"/>
      <c r="G73" s="177"/>
      <c r="H73" s="177"/>
      <c r="I73" s="177"/>
      <c r="J73" s="178">
        <f>J296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127</v>
      </c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63" t="str">
        <f>E7</f>
        <v>Oprava střešního pláště speciální školy - II. etapa</v>
      </c>
      <c r="F83" s="34"/>
      <c r="G83" s="34"/>
      <c r="H83" s="34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107</v>
      </c>
      <c r="D84" s="42"/>
      <c r="E84" s="42"/>
      <c r="F84" s="42"/>
      <c r="G84" s="42"/>
      <c r="H84" s="42"/>
      <c r="I84" s="42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E9</f>
        <v>01 - Střecha 3</v>
      </c>
      <c r="F85" s="42"/>
      <c r="G85" s="42"/>
      <c r="H85" s="42"/>
      <c r="I85" s="42"/>
      <c r="J85" s="42"/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F12</f>
        <v xml:space="preserve">Hradecká  1231/11b, Hradec Králové</v>
      </c>
      <c r="G87" s="42"/>
      <c r="H87" s="42"/>
      <c r="I87" s="34" t="s">
        <v>23</v>
      </c>
      <c r="J87" s="74" t="str">
        <f>IF(J12="","",J12)</f>
        <v>29. 8. 2024</v>
      </c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E15</f>
        <v>Speciální základní škola Hradec Králové</v>
      </c>
      <c r="G89" s="42"/>
      <c r="H89" s="42"/>
      <c r="I89" s="34" t="s">
        <v>31</v>
      </c>
      <c r="J89" s="38" t="str">
        <f>E21</f>
        <v>DEKPROJEKT s.r.o.</v>
      </c>
      <c r="K89" s="42"/>
      <c r="L89" s="13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29</v>
      </c>
      <c r="D90" s="42"/>
      <c r="E90" s="42"/>
      <c r="F90" s="29" t="str">
        <f>IF(E18="","",E18)</f>
        <v>Vyplň údaj</v>
      </c>
      <c r="G90" s="42"/>
      <c r="H90" s="42"/>
      <c r="I90" s="34" t="s">
        <v>34</v>
      </c>
      <c r="J90" s="38" t="str">
        <f>E24</f>
        <v>DEKPROJEKT s.r.o.</v>
      </c>
      <c r="K90" s="42"/>
      <c r="L90" s="13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0"/>
      <c r="B92" s="181"/>
      <c r="C92" s="182" t="s">
        <v>128</v>
      </c>
      <c r="D92" s="183" t="s">
        <v>56</v>
      </c>
      <c r="E92" s="183" t="s">
        <v>52</v>
      </c>
      <c r="F92" s="183" t="s">
        <v>53</v>
      </c>
      <c r="G92" s="183" t="s">
        <v>129</v>
      </c>
      <c r="H92" s="183" t="s">
        <v>130</v>
      </c>
      <c r="I92" s="183" t="s">
        <v>131</v>
      </c>
      <c r="J92" s="183" t="s">
        <v>111</v>
      </c>
      <c r="K92" s="184" t="s">
        <v>132</v>
      </c>
      <c r="L92" s="185"/>
      <c r="M92" s="94" t="s">
        <v>19</v>
      </c>
      <c r="N92" s="95" t="s">
        <v>41</v>
      </c>
      <c r="O92" s="95" t="s">
        <v>133</v>
      </c>
      <c r="P92" s="95" t="s">
        <v>134</v>
      </c>
      <c r="Q92" s="95" t="s">
        <v>135</v>
      </c>
      <c r="R92" s="95" t="s">
        <v>136</v>
      </c>
      <c r="S92" s="95" t="s">
        <v>137</v>
      </c>
      <c r="T92" s="96" t="s">
        <v>138</v>
      </c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</row>
    <row r="93" s="2" customFormat="1" ht="22.8" customHeight="1">
      <c r="A93" s="40"/>
      <c r="B93" s="41"/>
      <c r="C93" s="101" t="s">
        <v>139</v>
      </c>
      <c r="D93" s="42"/>
      <c r="E93" s="42"/>
      <c r="F93" s="42"/>
      <c r="G93" s="42"/>
      <c r="H93" s="42"/>
      <c r="I93" s="42"/>
      <c r="J93" s="186">
        <f>BK93</f>
        <v>0</v>
      </c>
      <c r="K93" s="42"/>
      <c r="L93" s="46"/>
      <c r="M93" s="97"/>
      <c r="N93" s="187"/>
      <c r="O93" s="98"/>
      <c r="P93" s="188">
        <f>P94+P116+P295</f>
        <v>0</v>
      </c>
      <c r="Q93" s="98"/>
      <c r="R93" s="188">
        <f>R94+R116+R295</f>
        <v>1.3331935400000001</v>
      </c>
      <c r="S93" s="98"/>
      <c r="T93" s="189">
        <f>T94+T116+T295</f>
        <v>0.31532711999999996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70</v>
      </c>
      <c r="AU93" s="19" t="s">
        <v>112</v>
      </c>
      <c r="BK93" s="190">
        <f>BK94+BK116+BK295</f>
        <v>0</v>
      </c>
    </row>
    <row r="94" s="12" customFormat="1" ht="25.92" customHeight="1">
      <c r="A94" s="12"/>
      <c r="B94" s="191"/>
      <c r="C94" s="192"/>
      <c r="D94" s="193" t="s">
        <v>70</v>
      </c>
      <c r="E94" s="194" t="s">
        <v>140</v>
      </c>
      <c r="F94" s="194" t="s">
        <v>141</v>
      </c>
      <c r="G94" s="192"/>
      <c r="H94" s="192"/>
      <c r="I94" s="195"/>
      <c r="J94" s="196">
        <f>BK94</f>
        <v>0</v>
      </c>
      <c r="K94" s="192"/>
      <c r="L94" s="197"/>
      <c r="M94" s="198"/>
      <c r="N94" s="199"/>
      <c r="O94" s="199"/>
      <c r="P94" s="200">
        <f>P95+P100+P112</f>
        <v>0</v>
      </c>
      <c r="Q94" s="199"/>
      <c r="R94" s="200">
        <f>R95+R100+R112</f>
        <v>0.0032304999999999999</v>
      </c>
      <c r="S94" s="199"/>
      <c r="T94" s="201">
        <f>T95+T100+T112</f>
        <v>0.065975000000000006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79</v>
      </c>
      <c r="AT94" s="203" t="s">
        <v>70</v>
      </c>
      <c r="AU94" s="203" t="s">
        <v>71</v>
      </c>
      <c r="AY94" s="202" t="s">
        <v>142</v>
      </c>
      <c r="BK94" s="204">
        <f>BK95+BK100+BK112</f>
        <v>0</v>
      </c>
    </row>
    <row r="95" s="12" customFormat="1" ht="22.8" customHeight="1">
      <c r="A95" s="12"/>
      <c r="B95" s="191"/>
      <c r="C95" s="192"/>
      <c r="D95" s="193" t="s">
        <v>70</v>
      </c>
      <c r="E95" s="205" t="s">
        <v>143</v>
      </c>
      <c r="F95" s="205" t="s">
        <v>144</v>
      </c>
      <c r="G95" s="192"/>
      <c r="H95" s="192"/>
      <c r="I95" s="195"/>
      <c r="J95" s="206">
        <f>BK95</f>
        <v>0</v>
      </c>
      <c r="K95" s="192"/>
      <c r="L95" s="197"/>
      <c r="M95" s="198"/>
      <c r="N95" s="199"/>
      <c r="O95" s="199"/>
      <c r="P95" s="200">
        <f>SUM(P96:P99)</f>
        <v>0</v>
      </c>
      <c r="Q95" s="199"/>
      <c r="R95" s="200">
        <f>SUM(R96:R99)</f>
        <v>0.0032304999999999999</v>
      </c>
      <c r="S95" s="199"/>
      <c r="T95" s="201">
        <f>SUM(T96:T99)</f>
        <v>0.065975000000000006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79</v>
      </c>
      <c r="AT95" s="203" t="s">
        <v>70</v>
      </c>
      <c r="AU95" s="203" t="s">
        <v>79</v>
      </c>
      <c r="AY95" s="202" t="s">
        <v>142</v>
      </c>
      <c r="BK95" s="204">
        <f>SUM(BK96:BK99)</f>
        <v>0</v>
      </c>
    </row>
    <row r="96" s="2" customFormat="1" ht="24.15" customHeight="1">
      <c r="A96" s="40"/>
      <c r="B96" s="41"/>
      <c r="C96" s="207" t="s">
        <v>79</v>
      </c>
      <c r="D96" s="207" t="s">
        <v>145</v>
      </c>
      <c r="E96" s="208" t="s">
        <v>146</v>
      </c>
      <c r="F96" s="209" t="s">
        <v>147</v>
      </c>
      <c r="G96" s="210" t="s">
        <v>148</v>
      </c>
      <c r="H96" s="211">
        <v>2.2749999999999999</v>
      </c>
      <c r="I96" s="212"/>
      <c r="J96" s="213">
        <f>ROUND(I96*H96,2)</f>
        <v>0</v>
      </c>
      <c r="K96" s="209" t="s">
        <v>149</v>
      </c>
      <c r="L96" s="46"/>
      <c r="M96" s="214" t="s">
        <v>19</v>
      </c>
      <c r="N96" s="215" t="s">
        <v>42</v>
      </c>
      <c r="O96" s="86"/>
      <c r="P96" s="216">
        <f>O96*H96</f>
        <v>0</v>
      </c>
      <c r="Q96" s="216">
        <v>0.00142</v>
      </c>
      <c r="R96" s="216">
        <f>Q96*H96</f>
        <v>0.0032304999999999999</v>
      </c>
      <c r="S96" s="216">
        <v>0.029000000000000001</v>
      </c>
      <c r="T96" s="217">
        <f>S96*H96</f>
        <v>0.065975000000000006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8" t="s">
        <v>150</v>
      </c>
      <c r="AT96" s="218" t="s">
        <v>145</v>
      </c>
      <c r="AU96" s="218" t="s">
        <v>81</v>
      </c>
      <c r="AY96" s="19" t="s">
        <v>142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79</v>
      </c>
      <c r="BK96" s="219">
        <f>ROUND(I96*H96,2)</f>
        <v>0</v>
      </c>
      <c r="BL96" s="19" t="s">
        <v>150</v>
      </c>
      <c r="BM96" s="218" t="s">
        <v>151</v>
      </c>
    </row>
    <row r="97" s="2" customFormat="1">
      <c r="A97" s="40"/>
      <c r="B97" s="41"/>
      <c r="C97" s="42"/>
      <c r="D97" s="220" t="s">
        <v>152</v>
      </c>
      <c r="E97" s="42"/>
      <c r="F97" s="221" t="s">
        <v>153</v>
      </c>
      <c r="G97" s="42"/>
      <c r="H97" s="42"/>
      <c r="I97" s="222"/>
      <c r="J97" s="42"/>
      <c r="K97" s="42"/>
      <c r="L97" s="46"/>
      <c r="M97" s="223"/>
      <c r="N97" s="22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152</v>
      </c>
      <c r="AU97" s="19" t="s">
        <v>81</v>
      </c>
    </row>
    <row r="98" s="2" customFormat="1">
      <c r="A98" s="40"/>
      <c r="B98" s="41"/>
      <c r="C98" s="42"/>
      <c r="D98" s="225" t="s">
        <v>154</v>
      </c>
      <c r="E98" s="42"/>
      <c r="F98" s="226" t="s">
        <v>155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154</v>
      </c>
      <c r="AU98" s="19" t="s">
        <v>81</v>
      </c>
    </row>
    <row r="99" s="13" customFormat="1">
      <c r="A99" s="13"/>
      <c r="B99" s="227"/>
      <c r="C99" s="228"/>
      <c r="D99" s="220" t="s">
        <v>156</v>
      </c>
      <c r="E99" s="229" t="s">
        <v>19</v>
      </c>
      <c r="F99" s="230" t="s">
        <v>157</v>
      </c>
      <c r="G99" s="228"/>
      <c r="H99" s="231">
        <v>2.2749999999999999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156</v>
      </c>
      <c r="AU99" s="237" t="s">
        <v>81</v>
      </c>
      <c r="AV99" s="13" t="s">
        <v>81</v>
      </c>
      <c r="AW99" s="13" t="s">
        <v>33</v>
      </c>
      <c r="AX99" s="13" t="s">
        <v>79</v>
      </c>
      <c r="AY99" s="237" t="s">
        <v>142</v>
      </c>
    </row>
    <row r="100" s="12" customFormat="1" ht="22.8" customHeight="1">
      <c r="A100" s="12"/>
      <c r="B100" s="191"/>
      <c r="C100" s="192"/>
      <c r="D100" s="193" t="s">
        <v>70</v>
      </c>
      <c r="E100" s="205" t="s">
        <v>158</v>
      </c>
      <c r="F100" s="205" t="s">
        <v>159</v>
      </c>
      <c r="G100" s="192"/>
      <c r="H100" s="192"/>
      <c r="I100" s="195"/>
      <c r="J100" s="206">
        <f>BK100</f>
        <v>0</v>
      </c>
      <c r="K100" s="192"/>
      <c r="L100" s="197"/>
      <c r="M100" s="198"/>
      <c r="N100" s="199"/>
      <c r="O100" s="199"/>
      <c r="P100" s="200">
        <f>SUM(P101:P111)</f>
        <v>0</v>
      </c>
      <c r="Q100" s="199"/>
      <c r="R100" s="200">
        <f>SUM(R101:R111)</f>
        <v>0</v>
      </c>
      <c r="S100" s="199"/>
      <c r="T100" s="201">
        <f>SUM(T101:T111)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2" t="s">
        <v>79</v>
      </c>
      <c r="AT100" s="203" t="s">
        <v>70</v>
      </c>
      <c r="AU100" s="203" t="s">
        <v>79</v>
      </c>
      <c r="AY100" s="202" t="s">
        <v>142</v>
      </c>
      <c r="BK100" s="204">
        <f>SUM(BK101:BK111)</f>
        <v>0</v>
      </c>
    </row>
    <row r="101" s="2" customFormat="1" ht="24.15" customHeight="1">
      <c r="A101" s="40"/>
      <c r="B101" s="41"/>
      <c r="C101" s="207" t="s">
        <v>81</v>
      </c>
      <c r="D101" s="207" t="s">
        <v>145</v>
      </c>
      <c r="E101" s="208" t="s">
        <v>160</v>
      </c>
      <c r="F101" s="209" t="s">
        <v>161</v>
      </c>
      <c r="G101" s="210" t="s">
        <v>162</v>
      </c>
      <c r="H101" s="211">
        <v>0.315</v>
      </c>
      <c r="I101" s="212"/>
      <c r="J101" s="213">
        <f>ROUND(I101*H101,2)</f>
        <v>0</v>
      </c>
      <c r="K101" s="209" t="s">
        <v>149</v>
      </c>
      <c r="L101" s="46"/>
      <c r="M101" s="214" t="s">
        <v>19</v>
      </c>
      <c r="N101" s="215" t="s">
        <v>42</v>
      </c>
      <c r="O101" s="86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150</v>
      </c>
      <c r="AT101" s="218" t="s">
        <v>145</v>
      </c>
      <c r="AU101" s="218" t="s">
        <v>81</v>
      </c>
      <c r="AY101" s="19" t="s">
        <v>142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79</v>
      </c>
      <c r="BK101" s="219">
        <f>ROUND(I101*H101,2)</f>
        <v>0</v>
      </c>
      <c r="BL101" s="19" t="s">
        <v>150</v>
      </c>
      <c r="BM101" s="218" t="s">
        <v>163</v>
      </c>
    </row>
    <row r="102" s="2" customFormat="1">
      <c r="A102" s="40"/>
      <c r="B102" s="41"/>
      <c r="C102" s="42"/>
      <c r="D102" s="220" t="s">
        <v>152</v>
      </c>
      <c r="E102" s="42"/>
      <c r="F102" s="221" t="s">
        <v>164</v>
      </c>
      <c r="G102" s="42"/>
      <c r="H102" s="42"/>
      <c r="I102" s="222"/>
      <c r="J102" s="42"/>
      <c r="K102" s="42"/>
      <c r="L102" s="46"/>
      <c r="M102" s="223"/>
      <c r="N102" s="224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152</v>
      </c>
      <c r="AU102" s="19" t="s">
        <v>81</v>
      </c>
    </row>
    <row r="103" s="2" customFormat="1">
      <c r="A103" s="40"/>
      <c r="B103" s="41"/>
      <c r="C103" s="42"/>
      <c r="D103" s="225" t="s">
        <v>154</v>
      </c>
      <c r="E103" s="42"/>
      <c r="F103" s="226" t="s">
        <v>165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154</v>
      </c>
      <c r="AU103" s="19" t="s">
        <v>81</v>
      </c>
    </row>
    <row r="104" s="2" customFormat="1" ht="33" customHeight="1">
      <c r="A104" s="40"/>
      <c r="B104" s="41"/>
      <c r="C104" s="207" t="s">
        <v>97</v>
      </c>
      <c r="D104" s="207" t="s">
        <v>145</v>
      </c>
      <c r="E104" s="208" t="s">
        <v>166</v>
      </c>
      <c r="F104" s="209" t="s">
        <v>167</v>
      </c>
      <c r="G104" s="210" t="s">
        <v>162</v>
      </c>
      <c r="H104" s="211">
        <v>34</v>
      </c>
      <c r="I104" s="212"/>
      <c r="J104" s="213">
        <f>ROUND(I104*H104,2)</f>
        <v>0</v>
      </c>
      <c r="K104" s="209" t="s">
        <v>149</v>
      </c>
      <c r="L104" s="46"/>
      <c r="M104" s="214" t="s">
        <v>19</v>
      </c>
      <c r="N104" s="215" t="s">
        <v>42</v>
      </c>
      <c r="O104" s="86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150</v>
      </c>
      <c r="AT104" s="218" t="s">
        <v>145</v>
      </c>
      <c r="AU104" s="218" t="s">
        <v>81</v>
      </c>
      <c r="AY104" s="19" t="s">
        <v>142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79</v>
      </c>
      <c r="BK104" s="219">
        <f>ROUND(I104*H104,2)</f>
        <v>0</v>
      </c>
      <c r="BL104" s="19" t="s">
        <v>150</v>
      </c>
      <c r="BM104" s="218" t="s">
        <v>168</v>
      </c>
    </row>
    <row r="105" s="2" customFormat="1">
      <c r="A105" s="40"/>
      <c r="B105" s="41"/>
      <c r="C105" s="42"/>
      <c r="D105" s="220" t="s">
        <v>152</v>
      </c>
      <c r="E105" s="42"/>
      <c r="F105" s="221" t="s">
        <v>169</v>
      </c>
      <c r="G105" s="42"/>
      <c r="H105" s="42"/>
      <c r="I105" s="222"/>
      <c r="J105" s="42"/>
      <c r="K105" s="42"/>
      <c r="L105" s="46"/>
      <c r="M105" s="223"/>
      <c r="N105" s="224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152</v>
      </c>
      <c r="AU105" s="19" t="s">
        <v>81</v>
      </c>
    </row>
    <row r="106" s="2" customFormat="1">
      <c r="A106" s="40"/>
      <c r="B106" s="41"/>
      <c r="C106" s="42"/>
      <c r="D106" s="225" t="s">
        <v>154</v>
      </c>
      <c r="E106" s="42"/>
      <c r="F106" s="226" t="s">
        <v>170</v>
      </c>
      <c r="G106" s="42"/>
      <c r="H106" s="42"/>
      <c r="I106" s="222"/>
      <c r="J106" s="42"/>
      <c r="K106" s="42"/>
      <c r="L106" s="46"/>
      <c r="M106" s="223"/>
      <c r="N106" s="22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154</v>
      </c>
      <c r="AU106" s="19" t="s">
        <v>81</v>
      </c>
    </row>
    <row r="107" s="13" customFormat="1">
      <c r="A107" s="13"/>
      <c r="B107" s="227"/>
      <c r="C107" s="228"/>
      <c r="D107" s="220" t="s">
        <v>156</v>
      </c>
      <c r="E107" s="229" t="s">
        <v>19</v>
      </c>
      <c r="F107" s="230" t="s">
        <v>171</v>
      </c>
      <c r="G107" s="228"/>
      <c r="H107" s="231">
        <v>34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156</v>
      </c>
      <c r="AU107" s="237" t="s">
        <v>81</v>
      </c>
      <c r="AV107" s="13" t="s">
        <v>81</v>
      </c>
      <c r="AW107" s="13" t="s">
        <v>33</v>
      </c>
      <c r="AX107" s="13" t="s">
        <v>79</v>
      </c>
      <c r="AY107" s="237" t="s">
        <v>142</v>
      </c>
    </row>
    <row r="108" s="2" customFormat="1" ht="33" customHeight="1">
      <c r="A108" s="40"/>
      <c r="B108" s="41"/>
      <c r="C108" s="207" t="s">
        <v>150</v>
      </c>
      <c r="D108" s="207" t="s">
        <v>145</v>
      </c>
      <c r="E108" s="208" t="s">
        <v>172</v>
      </c>
      <c r="F108" s="209" t="s">
        <v>173</v>
      </c>
      <c r="G108" s="210" t="s">
        <v>162</v>
      </c>
      <c r="H108" s="211">
        <v>0.68000000000000005</v>
      </c>
      <c r="I108" s="212"/>
      <c r="J108" s="213">
        <f>ROUND(I108*H108,2)</f>
        <v>0</v>
      </c>
      <c r="K108" s="209" t="s">
        <v>149</v>
      </c>
      <c r="L108" s="46"/>
      <c r="M108" s="214" t="s">
        <v>19</v>
      </c>
      <c r="N108" s="215" t="s">
        <v>42</v>
      </c>
      <c r="O108" s="86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150</v>
      </c>
      <c r="AT108" s="218" t="s">
        <v>145</v>
      </c>
      <c r="AU108" s="218" t="s">
        <v>81</v>
      </c>
      <c r="AY108" s="19" t="s">
        <v>142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79</v>
      </c>
      <c r="BK108" s="219">
        <f>ROUND(I108*H108,2)</f>
        <v>0</v>
      </c>
      <c r="BL108" s="19" t="s">
        <v>150</v>
      </c>
      <c r="BM108" s="218" t="s">
        <v>174</v>
      </c>
    </row>
    <row r="109" s="2" customFormat="1">
      <c r="A109" s="40"/>
      <c r="B109" s="41"/>
      <c r="C109" s="42"/>
      <c r="D109" s="220" t="s">
        <v>152</v>
      </c>
      <c r="E109" s="42"/>
      <c r="F109" s="221" t="s">
        <v>175</v>
      </c>
      <c r="G109" s="42"/>
      <c r="H109" s="42"/>
      <c r="I109" s="22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152</v>
      </c>
      <c r="AU109" s="19" t="s">
        <v>81</v>
      </c>
    </row>
    <row r="110" s="2" customFormat="1">
      <c r="A110" s="40"/>
      <c r="B110" s="41"/>
      <c r="C110" s="42"/>
      <c r="D110" s="225" t="s">
        <v>154</v>
      </c>
      <c r="E110" s="42"/>
      <c r="F110" s="226" t="s">
        <v>176</v>
      </c>
      <c r="G110" s="42"/>
      <c r="H110" s="42"/>
      <c r="I110" s="222"/>
      <c r="J110" s="42"/>
      <c r="K110" s="42"/>
      <c r="L110" s="46"/>
      <c r="M110" s="223"/>
      <c r="N110" s="224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154</v>
      </c>
      <c r="AU110" s="19" t="s">
        <v>81</v>
      </c>
    </row>
    <row r="111" s="13" customFormat="1">
      <c r="A111" s="13"/>
      <c r="B111" s="227"/>
      <c r="C111" s="228"/>
      <c r="D111" s="220" t="s">
        <v>156</v>
      </c>
      <c r="E111" s="229" t="s">
        <v>19</v>
      </c>
      <c r="F111" s="230" t="s">
        <v>177</v>
      </c>
      <c r="G111" s="228"/>
      <c r="H111" s="231">
        <v>0.68000000000000005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156</v>
      </c>
      <c r="AU111" s="237" t="s">
        <v>81</v>
      </c>
      <c r="AV111" s="13" t="s">
        <v>81</v>
      </c>
      <c r="AW111" s="13" t="s">
        <v>33</v>
      </c>
      <c r="AX111" s="13" t="s">
        <v>79</v>
      </c>
      <c r="AY111" s="237" t="s">
        <v>142</v>
      </c>
    </row>
    <row r="112" s="12" customFormat="1" ht="22.8" customHeight="1">
      <c r="A112" s="12"/>
      <c r="B112" s="191"/>
      <c r="C112" s="192"/>
      <c r="D112" s="193" t="s">
        <v>70</v>
      </c>
      <c r="E112" s="205" t="s">
        <v>178</v>
      </c>
      <c r="F112" s="205" t="s">
        <v>179</v>
      </c>
      <c r="G112" s="192"/>
      <c r="H112" s="192"/>
      <c r="I112" s="195"/>
      <c r="J112" s="206">
        <f>BK112</f>
        <v>0</v>
      </c>
      <c r="K112" s="192"/>
      <c r="L112" s="197"/>
      <c r="M112" s="198"/>
      <c r="N112" s="199"/>
      <c r="O112" s="199"/>
      <c r="P112" s="200">
        <f>SUM(P113:P115)</f>
        <v>0</v>
      </c>
      <c r="Q112" s="199"/>
      <c r="R112" s="200">
        <f>SUM(R113:R115)</f>
        <v>0</v>
      </c>
      <c r="S112" s="199"/>
      <c r="T112" s="201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2" t="s">
        <v>79</v>
      </c>
      <c r="AT112" s="203" t="s">
        <v>70</v>
      </c>
      <c r="AU112" s="203" t="s">
        <v>79</v>
      </c>
      <c r="AY112" s="202" t="s">
        <v>142</v>
      </c>
      <c r="BK112" s="204">
        <f>SUM(BK113:BK115)</f>
        <v>0</v>
      </c>
    </row>
    <row r="113" s="2" customFormat="1" ht="21.75" customHeight="1">
      <c r="A113" s="40"/>
      <c r="B113" s="41"/>
      <c r="C113" s="207" t="s">
        <v>180</v>
      </c>
      <c r="D113" s="207" t="s">
        <v>145</v>
      </c>
      <c r="E113" s="208" t="s">
        <v>181</v>
      </c>
      <c r="F113" s="209" t="s">
        <v>182</v>
      </c>
      <c r="G113" s="210" t="s">
        <v>162</v>
      </c>
      <c r="H113" s="211">
        <v>0.0030000000000000001</v>
      </c>
      <c r="I113" s="212"/>
      <c r="J113" s="213">
        <f>ROUND(I113*H113,2)</f>
        <v>0</v>
      </c>
      <c r="K113" s="209" t="s">
        <v>149</v>
      </c>
      <c r="L113" s="46"/>
      <c r="M113" s="214" t="s">
        <v>19</v>
      </c>
      <c r="N113" s="215" t="s">
        <v>42</v>
      </c>
      <c r="O113" s="86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8" t="s">
        <v>150</v>
      </c>
      <c r="AT113" s="218" t="s">
        <v>145</v>
      </c>
      <c r="AU113" s="218" t="s">
        <v>81</v>
      </c>
      <c r="AY113" s="19" t="s">
        <v>142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79</v>
      </c>
      <c r="BK113" s="219">
        <f>ROUND(I113*H113,2)</f>
        <v>0</v>
      </c>
      <c r="BL113" s="19" t="s">
        <v>150</v>
      </c>
      <c r="BM113" s="218" t="s">
        <v>183</v>
      </c>
    </row>
    <row r="114" s="2" customFormat="1">
      <c r="A114" s="40"/>
      <c r="B114" s="41"/>
      <c r="C114" s="42"/>
      <c r="D114" s="220" t="s">
        <v>152</v>
      </c>
      <c r="E114" s="42"/>
      <c r="F114" s="221" t="s">
        <v>184</v>
      </c>
      <c r="G114" s="42"/>
      <c r="H114" s="42"/>
      <c r="I114" s="222"/>
      <c r="J114" s="42"/>
      <c r="K114" s="42"/>
      <c r="L114" s="46"/>
      <c r="M114" s="223"/>
      <c r="N114" s="22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152</v>
      </c>
      <c r="AU114" s="19" t="s">
        <v>81</v>
      </c>
    </row>
    <row r="115" s="2" customFormat="1">
      <c r="A115" s="40"/>
      <c r="B115" s="41"/>
      <c r="C115" s="42"/>
      <c r="D115" s="225" t="s">
        <v>154</v>
      </c>
      <c r="E115" s="42"/>
      <c r="F115" s="226" t="s">
        <v>185</v>
      </c>
      <c r="G115" s="42"/>
      <c r="H115" s="42"/>
      <c r="I115" s="22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154</v>
      </c>
      <c r="AU115" s="19" t="s">
        <v>81</v>
      </c>
    </row>
    <row r="116" s="12" customFormat="1" ht="25.92" customHeight="1">
      <c r="A116" s="12"/>
      <c r="B116" s="191"/>
      <c r="C116" s="192"/>
      <c r="D116" s="193" t="s">
        <v>70</v>
      </c>
      <c r="E116" s="194" t="s">
        <v>186</v>
      </c>
      <c r="F116" s="194" t="s">
        <v>187</v>
      </c>
      <c r="G116" s="192"/>
      <c r="H116" s="192"/>
      <c r="I116" s="195"/>
      <c r="J116" s="196">
        <f>BK116</f>
        <v>0</v>
      </c>
      <c r="K116" s="192"/>
      <c r="L116" s="197"/>
      <c r="M116" s="198"/>
      <c r="N116" s="199"/>
      <c r="O116" s="199"/>
      <c r="P116" s="200">
        <f>P117+P167+P204+P220+P259+P281+P286</f>
        <v>0</v>
      </c>
      <c r="Q116" s="199"/>
      <c r="R116" s="200">
        <f>R117+R167+R204+R220+R259+R281+R286</f>
        <v>1.3299630400000002</v>
      </c>
      <c r="S116" s="199"/>
      <c r="T116" s="201">
        <f>T117+T167+T204+T220+T259+T281+T286</f>
        <v>0.24935211999999998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2" t="s">
        <v>81</v>
      </c>
      <c r="AT116" s="203" t="s">
        <v>70</v>
      </c>
      <c r="AU116" s="203" t="s">
        <v>71</v>
      </c>
      <c r="AY116" s="202" t="s">
        <v>142</v>
      </c>
      <c r="BK116" s="204">
        <f>BK117+BK167+BK204+BK220+BK259+BK281+BK286</f>
        <v>0</v>
      </c>
    </row>
    <row r="117" s="12" customFormat="1" ht="22.8" customHeight="1">
      <c r="A117" s="12"/>
      <c r="B117" s="191"/>
      <c r="C117" s="192"/>
      <c r="D117" s="193" t="s">
        <v>70</v>
      </c>
      <c r="E117" s="205" t="s">
        <v>188</v>
      </c>
      <c r="F117" s="205" t="s">
        <v>189</v>
      </c>
      <c r="G117" s="192"/>
      <c r="H117" s="192"/>
      <c r="I117" s="195"/>
      <c r="J117" s="206">
        <f>BK117</f>
        <v>0</v>
      </c>
      <c r="K117" s="192"/>
      <c r="L117" s="197"/>
      <c r="M117" s="198"/>
      <c r="N117" s="199"/>
      <c r="O117" s="199"/>
      <c r="P117" s="200">
        <f>SUM(P118:P166)</f>
        <v>0</v>
      </c>
      <c r="Q117" s="199"/>
      <c r="R117" s="200">
        <f>SUM(R118:R166)</f>
        <v>0.5861966500000001</v>
      </c>
      <c r="S117" s="199"/>
      <c r="T117" s="201">
        <f>SUM(T118:T166)</f>
        <v>0.13936999999999999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2" t="s">
        <v>81</v>
      </c>
      <c r="AT117" s="203" t="s">
        <v>70</v>
      </c>
      <c r="AU117" s="203" t="s">
        <v>79</v>
      </c>
      <c r="AY117" s="202" t="s">
        <v>142</v>
      </c>
      <c r="BK117" s="204">
        <f>SUM(BK118:BK166)</f>
        <v>0</v>
      </c>
    </row>
    <row r="118" s="2" customFormat="1" ht="24.15" customHeight="1">
      <c r="A118" s="40"/>
      <c r="B118" s="41"/>
      <c r="C118" s="207" t="s">
        <v>190</v>
      </c>
      <c r="D118" s="207" t="s">
        <v>145</v>
      </c>
      <c r="E118" s="208" t="s">
        <v>191</v>
      </c>
      <c r="F118" s="209" t="s">
        <v>192</v>
      </c>
      <c r="G118" s="210" t="s">
        <v>193</v>
      </c>
      <c r="H118" s="211">
        <v>55.140000000000001</v>
      </c>
      <c r="I118" s="212"/>
      <c r="J118" s="213">
        <f>ROUND(I118*H118,2)</f>
        <v>0</v>
      </c>
      <c r="K118" s="209" t="s">
        <v>149</v>
      </c>
      <c r="L118" s="46"/>
      <c r="M118" s="214" t="s">
        <v>19</v>
      </c>
      <c r="N118" s="215" t="s">
        <v>42</v>
      </c>
      <c r="O118" s="86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8" t="s">
        <v>194</v>
      </c>
      <c r="AT118" s="218" t="s">
        <v>145</v>
      </c>
      <c r="AU118" s="218" t="s">
        <v>81</v>
      </c>
      <c r="AY118" s="19" t="s">
        <v>142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9" t="s">
        <v>79</v>
      </c>
      <c r="BK118" s="219">
        <f>ROUND(I118*H118,2)</f>
        <v>0</v>
      </c>
      <c r="BL118" s="19" t="s">
        <v>194</v>
      </c>
      <c r="BM118" s="218" t="s">
        <v>195</v>
      </c>
    </row>
    <row r="119" s="2" customFormat="1">
      <c r="A119" s="40"/>
      <c r="B119" s="41"/>
      <c r="C119" s="42"/>
      <c r="D119" s="220" t="s">
        <v>152</v>
      </c>
      <c r="E119" s="42"/>
      <c r="F119" s="221" t="s">
        <v>196</v>
      </c>
      <c r="G119" s="42"/>
      <c r="H119" s="42"/>
      <c r="I119" s="222"/>
      <c r="J119" s="42"/>
      <c r="K119" s="42"/>
      <c r="L119" s="46"/>
      <c r="M119" s="223"/>
      <c r="N119" s="224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152</v>
      </c>
      <c r="AU119" s="19" t="s">
        <v>81</v>
      </c>
    </row>
    <row r="120" s="2" customFormat="1">
      <c r="A120" s="40"/>
      <c r="B120" s="41"/>
      <c r="C120" s="42"/>
      <c r="D120" s="225" t="s">
        <v>154</v>
      </c>
      <c r="E120" s="42"/>
      <c r="F120" s="226" t="s">
        <v>197</v>
      </c>
      <c r="G120" s="42"/>
      <c r="H120" s="42"/>
      <c r="I120" s="222"/>
      <c r="J120" s="42"/>
      <c r="K120" s="42"/>
      <c r="L120" s="46"/>
      <c r="M120" s="223"/>
      <c r="N120" s="224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154</v>
      </c>
      <c r="AU120" s="19" t="s">
        <v>81</v>
      </c>
    </row>
    <row r="121" s="13" customFormat="1">
      <c r="A121" s="13"/>
      <c r="B121" s="227"/>
      <c r="C121" s="228"/>
      <c r="D121" s="220" t="s">
        <v>156</v>
      </c>
      <c r="E121" s="229" t="s">
        <v>19</v>
      </c>
      <c r="F121" s="230" t="s">
        <v>100</v>
      </c>
      <c r="G121" s="228"/>
      <c r="H121" s="231">
        <v>55.140000000000001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156</v>
      </c>
      <c r="AU121" s="237" t="s">
        <v>81</v>
      </c>
      <c r="AV121" s="13" t="s">
        <v>81</v>
      </c>
      <c r="AW121" s="13" t="s">
        <v>33</v>
      </c>
      <c r="AX121" s="13" t="s">
        <v>79</v>
      </c>
      <c r="AY121" s="237" t="s">
        <v>142</v>
      </c>
    </row>
    <row r="122" s="2" customFormat="1" ht="16.5" customHeight="1">
      <c r="A122" s="40"/>
      <c r="B122" s="41"/>
      <c r="C122" s="238" t="s">
        <v>198</v>
      </c>
      <c r="D122" s="238" t="s">
        <v>199</v>
      </c>
      <c r="E122" s="239" t="s">
        <v>200</v>
      </c>
      <c r="F122" s="240" t="s">
        <v>201</v>
      </c>
      <c r="G122" s="241" t="s">
        <v>162</v>
      </c>
      <c r="H122" s="242">
        <v>0.017999999999999999</v>
      </c>
      <c r="I122" s="243"/>
      <c r="J122" s="244">
        <f>ROUND(I122*H122,2)</f>
        <v>0</v>
      </c>
      <c r="K122" s="240" t="s">
        <v>149</v>
      </c>
      <c r="L122" s="245"/>
      <c r="M122" s="246" t="s">
        <v>19</v>
      </c>
      <c r="N122" s="247" t="s">
        <v>42</v>
      </c>
      <c r="O122" s="86"/>
      <c r="P122" s="216">
        <f>O122*H122</f>
        <v>0</v>
      </c>
      <c r="Q122" s="216">
        <v>1</v>
      </c>
      <c r="R122" s="216">
        <f>Q122*H122</f>
        <v>0.017999999999999999</v>
      </c>
      <c r="S122" s="216">
        <v>0</v>
      </c>
      <c r="T122" s="217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8" t="s">
        <v>202</v>
      </c>
      <c r="AT122" s="218" t="s">
        <v>199</v>
      </c>
      <c r="AU122" s="218" t="s">
        <v>81</v>
      </c>
      <c r="AY122" s="19" t="s">
        <v>142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9" t="s">
        <v>79</v>
      </c>
      <c r="BK122" s="219">
        <f>ROUND(I122*H122,2)</f>
        <v>0</v>
      </c>
      <c r="BL122" s="19" t="s">
        <v>194</v>
      </c>
      <c r="BM122" s="218" t="s">
        <v>203</v>
      </c>
    </row>
    <row r="123" s="2" customFormat="1">
      <c r="A123" s="40"/>
      <c r="B123" s="41"/>
      <c r="C123" s="42"/>
      <c r="D123" s="220" t="s">
        <v>152</v>
      </c>
      <c r="E123" s="42"/>
      <c r="F123" s="221" t="s">
        <v>201</v>
      </c>
      <c r="G123" s="42"/>
      <c r="H123" s="42"/>
      <c r="I123" s="222"/>
      <c r="J123" s="42"/>
      <c r="K123" s="42"/>
      <c r="L123" s="46"/>
      <c r="M123" s="223"/>
      <c r="N123" s="224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152</v>
      </c>
      <c r="AU123" s="19" t="s">
        <v>81</v>
      </c>
    </row>
    <row r="124" s="13" customFormat="1">
      <c r="A124" s="13"/>
      <c r="B124" s="227"/>
      <c r="C124" s="228"/>
      <c r="D124" s="220" t="s">
        <v>156</v>
      </c>
      <c r="E124" s="228"/>
      <c r="F124" s="230" t="s">
        <v>204</v>
      </c>
      <c r="G124" s="228"/>
      <c r="H124" s="231">
        <v>0.017999999999999999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156</v>
      </c>
      <c r="AU124" s="237" t="s">
        <v>81</v>
      </c>
      <c r="AV124" s="13" t="s">
        <v>81</v>
      </c>
      <c r="AW124" s="13" t="s">
        <v>4</v>
      </c>
      <c r="AX124" s="13" t="s">
        <v>79</v>
      </c>
      <c r="AY124" s="237" t="s">
        <v>142</v>
      </c>
    </row>
    <row r="125" s="2" customFormat="1" ht="24.15" customHeight="1">
      <c r="A125" s="40"/>
      <c r="B125" s="41"/>
      <c r="C125" s="207" t="s">
        <v>205</v>
      </c>
      <c r="D125" s="207" t="s">
        <v>145</v>
      </c>
      <c r="E125" s="208" t="s">
        <v>206</v>
      </c>
      <c r="F125" s="209" t="s">
        <v>207</v>
      </c>
      <c r="G125" s="210" t="s">
        <v>193</v>
      </c>
      <c r="H125" s="211">
        <v>23.800000000000001</v>
      </c>
      <c r="I125" s="212"/>
      <c r="J125" s="213">
        <f>ROUND(I125*H125,2)</f>
        <v>0</v>
      </c>
      <c r="K125" s="209" t="s">
        <v>149</v>
      </c>
      <c r="L125" s="46"/>
      <c r="M125" s="214" t="s">
        <v>19</v>
      </c>
      <c r="N125" s="215" t="s">
        <v>42</v>
      </c>
      <c r="O125" s="86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8" t="s">
        <v>194</v>
      </c>
      <c r="AT125" s="218" t="s">
        <v>145</v>
      </c>
      <c r="AU125" s="218" t="s">
        <v>81</v>
      </c>
      <c r="AY125" s="19" t="s">
        <v>142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9" t="s">
        <v>79</v>
      </c>
      <c r="BK125" s="219">
        <f>ROUND(I125*H125,2)</f>
        <v>0</v>
      </c>
      <c r="BL125" s="19" t="s">
        <v>194</v>
      </c>
      <c r="BM125" s="218" t="s">
        <v>208</v>
      </c>
    </row>
    <row r="126" s="2" customFormat="1">
      <c r="A126" s="40"/>
      <c r="B126" s="41"/>
      <c r="C126" s="42"/>
      <c r="D126" s="220" t="s">
        <v>152</v>
      </c>
      <c r="E126" s="42"/>
      <c r="F126" s="221" t="s">
        <v>209</v>
      </c>
      <c r="G126" s="42"/>
      <c r="H126" s="42"/>
      <c r="I126" s="222"/>
      <c r="J126" s="42"/>
      <c r="K126" s="42"/>
      <c r="L126" s="46"/>
      <c r="M126" s="223"/>
      <c r="N126" s="224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152</v>
      </c>
      <c r="AU126" s="19" t="s">
        <v>81</v>
      </c>
    </row>
    <row r="127" s="2" customFormat="1">
      <c r="A127" s="40"/>
      <c r="B127" s="41"/>
      <c r="C127" s="42"/>
      <c r="D127" s="225" t="s">
        <v>154</v>
      </c>
      <c r="E127" s="42"/>
      <c r="F127" s="226" t="s">
        <v>210</v>
      </c>
      <c r="G127" s="42"/>
      <c r="H127" s="42"/>
      <c r="I127" s="222"/>
      <c r="J127" s="42"/>
      <c r="K127" s="42"/>
      <c r="L127" s="46"/>
      <c r="M127" s="223"/>
      <c r="N127" s="224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154</v>
      </c>
      <c r="AU127" s="19" t="s">
        <v>81</v>
      </c>
    </row>
    <row r="128" s="13" customFormat="1">
      <c r="A128" s="13"/>
      <c r="B128" s="227"/>
      <c r="C128" s="228"/>
      <c r="D128" s="220" t="s">
        <v>156</v>
      </c>
      <c r="E128" s="229" t="s">
        <v>19</v>
      </c>
      <c r="F128" s="230" t="s">
        <v>211</v>
      </c>
      <c r="G128" s="228"/>
      <c r="H128" s="231">
        <v>0.71999999999999997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156</v>
      </c>
      <c r="AU128" s="237" t="s">
        <v>81</v>
      </c>
      <c r="AV128" s="13" t="s">
        <v>81</v>
      </c>
      <c r="AW128" s="13" t="s">
        <v>33</v>
      </c>
      <c r="AX128" s="13" t="s">
        <v>71</v>
      </c>
      <c r="AY128" s="237" t="s">
        <v>142</v>
      </c>
    </row>
    <row r="129" s="13" customFormat="1">
      <c r="A129" s="13"/>
      <c r="B129" s="227"/>
      <c r="C129" s="228"/>
      <c r="D129" s="220" t="s">
        <v>156</v>
      </c>
      <c r="E129" s="229" t="s">
        <v>19</v>
      </c>
      <c r="F129" s="230" t="s">
        <v>212</v>
      </c>
      <c r="G129" s="228"/>
      <c r="H129" s="231">
        <v>14.456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156</v>
      </c>
      <c r="AU129" s="237" t="s">
        <v>81</v>
      </c>
      <c r="AV129" s="13" t="s">
        <v>81</v>
      </c>
      <c r="AW129" s="13" t="s">
        <v>33</v>
      </c>
      <c r="AX129" s="13" t="s">
        <v>71</v>
      </c>
      <c r="AY129" s="237" t="s">
        <v>142</v>
      </c>
    </row>
    <row r="130" s="13" customFormat="1">
      <c r="A130" s="13"/>
      <c r="B130" s="227"/>
      <c r="C130" s="228"/>
      <c r="D130" s="220" t="s">
        <v>156</v>
      </c>
      <c r="E130" s="229" t="s">
        <v>19</v>
      </c>
      <c r="F130" s="230" t="s">
        <v>213</v>
      </c>
      <c r="G130" s="228"/>
      <c r="H130" s="231">
        <v>8.6240000000000006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156</v>
      </c>
      <c r="AU130" s="237" t="s">
        <v>81</v>
      </c>
      <c r="AV130" s="13" t="s">
        <v>81</v>
      </c>
      <c r="AW130" s="13" t="s">
        <v>33</v>
      </c>
      <c r="AX130" s="13" t="s">
        <v>71</v>
      </c>
      <c r="AY130" s="237" t="s">
        <v>142</v>
      </c>
    </row>
    <row r="131" s="14" customFormat="1">
      <c r="A131" s="14"/>
      <c r="B131" s="248"/>
      <c r="C131" s="249"/>
      <c r="D131" s="220" t="s">
        <v>156</v>
      </c>
      <c r="E131" s="250" t="s">
        <v>19</v>
      </c>
      <c r="F131" s="251" t="s">
        <v>214</v>
      </c>
      <c r="G131" s="249"/>
      <c r="H131" s="252">
        <v>23.800000000000001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8" t="s">
        <v>156</v>
      </c>
      <c r="AU131" s="258" t="s">
        <v>81</v>
      </c>
      <c r="AV131" s="14" t="s">
        <v>150</v>
      </c>
      <c r="AW131" s="14" t="s">
        <v>33</v>
      </c>
      <c r="AX131" s="14" t="s">
        <v>79</v>
      </c>
      <c r="AY131" s="258" t="s">
        <v>142</v>
      </c>
    </row>
    <row r="132" s="2" customFormat="1" ht="49.05" customHeight="1">
      <c r="A132" s="40"/>
      <c r="B132" s="41"/>
      <c r="C132" s="238" t="s">
        <v>143</v>
      </c>
      <c r="D132" s="238" t="s">
        <v>199</v>
      </c>
      <c r="E132" s="239" t="s">
        <v>215</v>
      </c>
      <c r="F132" s="240" t="s">
        <v>216</v>
      </c>
      <c r="G132" s="241" t="s">
        <v>193</v>
      </c>
      <c r="H132" s="242">
        <v>27.739000000000001</v>
      </c>
      <c r="I132" s="243"/>
      <c r="J132" s="244">
        <f>ROUND(I132*H132,2)</f>
        <v>0</v>
      </c>
      <c r="K132" s="240" t="s">
        <v>149</v>
      </c>
      <c r="L132" s="245"/>
      <c r="M132" s="246" t="s">
        <v>19</v>
      </c>
      <c r="N132" s="247" t="s">
        <v>42</v>
      </c>
      <c r="O132" s="86"/>
      <c r="P132" s="216">
        <f>O132*H132</f>
        <v>0</v>
      </c>
      <c r="Q132" s="216">
        <v>0.0040000000000000001</v>
      </c>
      <c r="R132" s="216">
        <f>Q132*H132</f>
        <v>0.110956</v>
      </c>
      <c r="S132" s="216">
        <v>0</v>
      </c>
      <c r="T132" s="217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8" t="s">
        <v>202</v>
      </c>
      <c r="AT132" s="218" t="s">
        <v>199</v>
      </c>
      <c r="AU132" s="218" t="s">
        <v>81</v>
      </c>
      <c r="AY132" s="19" t="s">
        <v>142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9" t="s">
        <v>79</v>
      </c>
      <c r="BK132" s="219">
        <f>ROUND(I132*H132,2)</f>
        <v>0</v>
      </c>
      <c r="BL132" s="19" t="s">
        <v>194</v>
      </c>
      <c r="BM132" s="218" t="s">
        <v>217</v>
      </c>
    </row>
    <row r="133" s="2" customFormat="1">
      <c r="A133" s="40"/>
      <c r="B133" s="41"/>
      <c r="C133" s="42"/>
      <c r="D133" s="220" t="s">
        <v>152</v>
      </c>
      <c r="E133" s="42"/>
      <c r="F133" s="221" t="s">
        <v>216</v>
      </c>
      <c r="G133" s="42"/>
      <c r="H133" s="42"/>
      <c r="I133" s="222"/>
      <c r="J133" s="42"/>
      <c r="K133" s="42"/>
      <c r="L133" s="46"/>
      <c r="M133" s="223"/>
      <c r="N133" s="224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152</v>
      </c>
      <c r="AU133" s="19" t="s">
        <v>81</v>
      </c>
    </row>
    <row r="134" s="13" customFormat="1">
      <c r="A134" s="13"/>
      <c r="B134" s="227"/>
      <c r="C134" s="228"/>
      <c r="D134" s="220" t="s">
        <v>156</v>
      </c>
      <c r="E134" s="228"/>
      <c r="F134" s="230" t="s">
        <v>218</v>
      </c>
      <c r="G134" s="228"/>
      <c r="H134" s="231">
        <v>27.739000000000001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156</v>
      </c>
      <c r="AU134" s="237" t="s">
        <v>81</v>
      </c>
      <c r="AV134" s="13" t="s">
        <v>81</v>
      </c>
      <c r="AW134" s="13" t="s">
        <v>4</v>
      </c>
      <c r="AX134" s="13" t="s">
        <v>79</v>
      </c>
      <c r="AY134" s="237" t="s">
        <v>142</v>
      </c>
    </row>
    <row r="135" s="2" customFormat="1" ht="24.15" customHeight="1">
      <c r="A135" s="40"/>
      <c r="B135" s="41"/>
      <c r="C135" s="207" t="s">
        <v>219</v>
      </c>
      <c r="D135" s="207" t="s">
        <v>145</v>
      </c>
      <c r="E135" s="208" t="s">
        <v>220</v>
      </c>
      <c r="F135" s="209" t="s">
        <v>221</v>
      </c>
      <c r="G135" s="210" t="s">
        <v>193</v>
      </c>
      <c r="H135" s="211">
        <v>12.67</v>
      </c>
      <c r="I135" s="212"/>
      <c r="J135" s="213">
        <f>ROUND(I135*H135,2)</f>
        <v>0</v>
      </c>
      <c r="K135" s="209" t="s">
        <v>149</v>
      </c>
      <c r="L135" s="46"/>
      <c r="M135" s="214" t="s">
        <v>19</v>
      </c>
      <c r="N135" s="215" t="s">
        <v>42</v>
      </c>
      <c r="O135" s="86"/>
      <c r="P135" s="216">
        <f>O135*H135</f>
        <v>0</v>
      </c>
      <c r="Q135" s="216">
        <v>0</v>
      </c>
      <c r="R135" s="216">
        <f>Q135*H135</f>
        <v>0</v>
      </c>
      <c r="S135" s="216">
        <v>0.010999999999999999</v>
      </c>
      <c r="T135" s="217">
        <f>S135*H135</f>
        <v>0.13936999999999999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8" t="s">
        <v>194</v>
      </c>
      <c r="AT135" s="218" t="s">
        <v>145</v>
      </c>
      <c r="AU135" s="218" t="s">
        <v>81</v>
      </c>
      <c r="AY135" s="19" t="s">
        <v>142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9" t="s">
        <v>79</v>
      </c>
      <c r="BK135" s="219">
        <f>ROUND(I135*H135,2)</f>
        <v>0</v>
      </c>
      <c r="BL135" s="19" t="s">
        <v>194</v>
      </c>
      <c r="BM135" s="218" t="s">
        <v>222</v>
      </c>
    </row>
    <row r="136" s="2" customFormat="1">
      <c r="A136" s="40"/>
      <c r="B136" s="41"/>
      <c r="C136" s="42"/>
      <c r="D136" s="220" t="s">
        <v>152</v>
      </c>
      <c r="E136" s="42"/>
      <c r="F136" s="221" t="s">
        <v>223</v>
      </c>
      <c r="G136" s="42"/>
      <c r="H136" s="42"/>
      <c r="I136" s="222"/>
      <c r="J136" s="42"/>
      <c r="K136" s="42"/>
      <c r="L136" s="46"/>
      <c r="M136" s="223"/>
      <c r="N136" s="224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152</v>
      </c>
      <c r="AU136" s="19" t="s">
        <v>81</v>
      </c>
    </row>
    <row r="137" s="2" customFormat="1">
      <c r="A137" s="40"/>
      <c r="B137" s="41"/>
      <c r="C137" s="42"/>
      <c r="D137" s="225" t="s">
        <v>154</v>
      </c>
      <c r="E137" s="42"/>
      <c r="F137" s="226" t="s">
        <v>224</v>
      </c>
      <c r="G137" s="42"/>
      <c r="H137" s="42"/>
      <c r="I137" s="222"/>
      <c r="J137" s="42"/>
      <c r="K137" s="42"/>
      <c r="L137" s="46"/>
      <c r="M137" s="223"/>
      <c r="N137" s="22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154</v>
      </c>
      <c r="AU137" s="19" t="s">
        <v>81</v>
      </c>
    </row>
    <row r="138" s="15" customFormat="1">
      <c r="A138" s="15"/>
      <c r="B138" s="259"/>
      <c r="C138" s="260"/>
      <c r="D138" s="220" t="s">
        <v>156</v>
      </c>
      <c r="E138" s="261" t="s">
        <v>19</v>
      </c>
      <c r="F138" s="262" t="s">
        <v>225</v>
      </c>
      <c r="G138" s="260"/>
      <c r="H138" s="261" t="s">
        <v>19</v>
      </c>
      <c r="I138" s="263"/>
      <c r="J138" s="260"/>
      <c r="K138" s="260"/>
      <c r="L138" s="264"/>
      <c r="M138" s="265"/>
      <c r="N138" s="266"/>
      <c r="O138" s="266"/>
      <c r="P138" s="266"/>
      <c r="Q138" s="266"/>
      <c r="R138" s="266"/>
      <c r="S138" s="266"/>
      <c r="T138" s="26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8" t="s">
        <v>156</v>
      </c>
      <c r="AU138" s="268" t="s">
        <v>81</v>
      </c>
      <c r="AV138" s="15" t="s">
        <v>79</v>
      </c>
      <c r="AW138" s="15" t="s">
        <v>33</v>
      </c>
      <c r="AX138" s="15" t="s">
        <v>71</v>
      </c>
      <c r="AY138" s="268" t="s">
        <v>142</v>
      </c>
    </row>
    <row r="139" s="15" customFormat="1">
      <c r="A139" s="15"/>
      <c r="B139" s="259"/>
      <c r="C139" s="260"/>
      <c r="D139" s="220" t="s">
        <v>156</v>
      </c>
      <c r="E139" s="261" t="s">
        <v>19</v>
      </c>
      <c r="F139" s="262" t="s">
        <v>226</v>
      </c>
      <c r="G139" s="260"/>
      <c r="H139" s="261" t="s">
        <v>19</v>
      </c>
      <c r="I139" s="263"/>
      <c r="J139" s="260"/>
      <c r="K139" s="260"/>
      <c r="L139" s="264"/>
      <c r="M139" s="265"/>
      <c r="N139" s="266"/>
      <c r="O139" s="266"/>
      <c r="P139" s="266"/>
      <c r="Q139" s="266"/>
      <c r="R139" s="266"/>
      <c r="S139" s="266"/>
      <c r="T139" s="26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8" t="s">
        <v>156</v>
      </c>
      <c r="AU139" s="268" t="s">
        <v>81</v>
      </c>
      <c r="AV139" s="15" t="s">
        <v>79</v>
      </c>
      <c r="AW139" s="15" t="s">
        <v>33</v>
      </c>
      <c r="AX139" s="15" t="s">
        <v>71</v>
      </c>
      <c r="AY139" s="268" t="s">
        <v>142</v>
      </c>
    </row>
    <row r="140" s="15" customFormat="1">
      <c r="A140" s="15"/>
      <c r="B140" s="259"/>
      <c r="C140" s="260"/>
      <c r="D140" s="220" t="s">
        <v>156</v>
      </c>
      <c r="E140" s="261" t="s">
        <v>19</v>
      </c>
      <c r="F140" s="262" t="s">
        <v>227</v>
      </c>
      <c r="G140" s="260"/>
      <c r="H140" s="261" t="s">
        <v>19</v>
      </c>
      <c r="I140" s="263"/>
      <c r="J140" s="260"/>
      <c r="K140" s="260"/>
      <c r="L140" s="264"/>
      <c r="M140" s="265"/>
      <c r="N140" s="266"/>
      <c r="O140" s="266"/>
      <c r="P140" s="266"/>
      <c r="Q140" s="266"/>
      <c r="R140" s="266"/>
      <c r="S140" s="266"/>
      <c r="T140" s="26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8" t="s">
        <v>156</v>
      </c>
      <c r="AU140" s="268" t="s">
        <v>81</v>
      </c>
      <c r="AV140" s="15" t="s">
        <v>79</v>
      </c>
      <c r="AW140" s="15" t="s">
        <v>33</v>
      </c>
      <c r="AX140" s="15" t="s">
        <v>71</v>
      </c>
      <c r="AY140" s="268" t="s">
        <v>142</v>
      </c>
    </row>
    <row r="141" s="13" customFormat="1">
      <c r="A141" s="13"/>
      <c r="B141" s="227"/>
      <c r="C141" s="228"/>
      <c r="D141" s="220" t="s">
        <v>156</v>
      </c>
      <c r="E141" s="229" t="s">
        <v>19</v>
      </c>
      <c r="F141" s="230" t="s">
        <v>94</v>
      </c>
      <c r="G141" s="228"/>
      <c r="H141" s="231">
        <v>12.67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156</v>
      </c>
      <c r="AU141" s="237" t="s">
        <v>81</v>
      </c>
      <c r="AV141" s="13" t="s">
        <v>81</v>
      </c>
      <c r="AW141" s="13" t="s">
        <v>33</v>
      </c>
      <c r="AX141" s="13" t="s">
        <v>79</v>
      </c>
      <c r="AY141" s="237" t="s">
        <v>142</v>
      </c>
    </row>
    <row r="142" s="2" customFormat="1" ht="24.15" customHeight="1">
      <c r="A142" s="40"/>
      <c r="B142" s="41"/>
      <c r="C142" s="207" t="s">
        <v>228</v>
      </c>
      <c r="D142" s="207" t="s">
        <v>145</v>
      </c>
      <c r="E142" s="208" t="s">
        <v>229</v>
      </c>
      <c r="F142" s="209" t="s">
        <v>230</v>
      </c>
      <c r="G142" s="210" t="s">
        <v>193</v>
      </c>
      <c r="H142" s="211">
        <v>55.140000000000001</v>
      </c>
      <c r="I142" s="212"/>
      <c r="J142" s="213">
        <f>ROUND(I142*H142,2)</f>
        <v>0</v>
      </c>
      <c r="K142" s="209" t="s">
        <v>149</v>
      </c>
      <c r="L142" s="46"/>
      <c r="M142" s="214" t="s">
        <v>19</v>
      </c>
      <c r="N142" s="215" t="s">
        <v>42</v>
      </c>
      <c r="O142" s="86"/>
      <c r="P142" s="216">
        <f>O142*H142</f>
        <v>0</v>
      </c>
      <c r="Q142" s="216">
        <v>0.00088000000000000003</v>
      </c>
      <c r="R142" s="216">
        <f>Q142*H142</f>
        <v>0.048523200000000002</v>
      </c>
      <c r="S142" s="216">
        <v>0</v>
      </c>
      <c r="T142" s="217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8" t="s">
        <v>194</v>
      </c>
      <c r="AT142" s="218" t="s">
        <v>145</v>
      </c>
      <c r="AU142" s="218" t="s">
        <v>81</v>
      </c>
      <c r="AY142" s="19" t="s">
        <v>142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9" t="s">
        <v>79</v>
      </c>
      <c r="BK142" s="219">
        <f>ROUND(I142*H142,2)</f>
        <v>0</v>
      </c>
      <c r="BL142" s="19" t="s">
        <v>194</v>
      </c>
      <c r="BM142" s="218" t="s">
        <v>231</v>
      </c>
    </row>
    <row r="143" s="2" customFormat="1">
      <c r="A143" s="40"/>
      <c r="B143" s="41"/>
      <c r="C143" s="42"/>
      <c r="D143" s="220" t="s">
        <v>152</v>
      </c>
      <c r="E143" s="42"/>
      <c r="F143" s="221" t="s">
        <v>232</v>
      </c>
      <c r="G143" s="42"/>
      <c r="H143" s="42"/>
      <c r="I143" s="222"/>
      <c r="J143" s="42"/>
      <c r="K143" s="42"/>
      <c r="L143" s="46"/>
      <c r="M143" s="223"/>
      <c r="N143" s="224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152</v>
      </c>
      <c r="AU143" s="19" t="s">
        <v>81</v>
      </c>
    </row>
    <row r="144" s="2" customFormat="1">
      <c r="A144" s="40"/>
      <c r="B144" s="41"/>
      <c r="C144" s="42"/>
      <c r="D144" s="225" t="s">
        <v>154</v>
      </c>
      <c r="E144" s="42"/>
      <c r="F144" s="226" t="s">
        <v>233</v>
      </c>
      <c r="G144" s="42"/>
      <c r="H144" s="42"/>
      <c r="I144" s="222"/>
      <c r="J144" s="42"/>
      <c r="K144" s="42"/>
      <c r="L144" s="46"/>
      <c r="M144" s="223"/>
      <c r="N144" s="224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154</v>
      </c>
      <c r="AU144" s="19" t="s">
        <v>81</v>
      </c>
    </row>
    <row r="145" s="15" customFormat="1">
      <c r="A145" s="15"/>
      <c r="B145" s="259"/>
      <c r="C145" s="260"/>
      <c r="D145" s="220" t="s">
        <v>156</v>
      </c>
      <c r="E145" s="261" t="s">
        <v>19</v>
      </c>
      <c r="F145" s="262" t="s">
        <v>225</v>
      </c>
      <c r="G145" s="260"/>
      <c r="H145" s="261" t="s">
        <v>19</v>
      </c>
      <c r="I145" s="263"/>
      <c r="J145" s="260"/>
      <c r="K145" s="260"/>
      <c r="L145" s="264"/>
      <c r="M145" s="265"/>
      <c r="N145" s="266"/>
      <c r="O145" s="266"/>
      <c r="P145" s="266"/>
      <c r="Q145" s="266"/>
      <c r="R145" s="266"/>
      <c r="S145" s="266"/>
      <c r="T145" s="26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8" t="s">
        <v>156</v>
      </c>
      <c r="AU145" s="268" t="s">
        <v>81</v>
      </c>
      <c r="AV145" s="15" t="s">
        <v>79</v>
      </c>
      <c r="AW145" s="15" t="s">
        <v>33</v>
      </c>
      <c r="AX145" s="15" t="s">
        <v>71</v>
      </c>
      <c r="AY145" s="268" t="s">
        <v>142</v>
      </c>
    </row>
    <row r="146" s="15" customFormat="1">
      <c r="A146" s="15"/>
      <c r="B146" s="259"/>
      <c r="C146" s="260"/>
      <c r="D146" s="220" t="s">
        <v>156</v>
      </c>
      <c r="E146" s="261" t="s">
        <v>19</v>
      </c>
      <c r="F146" s="262" t="s">
        <v>234</v>
      </c>
      <c r="G146" s="260"/>
      <c r="H146" s="261" t="s">
        <v>19</v>
      </c>
      <c r="I146" s="263"/>
      <c r="J146" s="260"/>
      <c r="K146" s="260"/>
      <c r="L146" s="264"/>
      <c r="M146" s="265"/>
      <c r="N146" s="266"/>
      <c r="O146" s="266"/>
      <c r="P146" s="266"/>
      <c r="Q146" s="266"/>
      <c r="R146" s="266"/>
      <c r="S146" s="266"/>
      <c r="T146" s="267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8" t="s">
        <v>156</v>
      </c>
      <c r="AU146" s="268" t="s">
        <v>81</v>
      </c>
      <c r="AV146" s="15" t="s">
        <v>79</v>
      </c>
      <c r="AW146" s="15" t="s">
        <v>33</v>
      </c>
      <c r="AX146" s="15" t="s">
        <v>71</v>
      </c>
      <c r="AY146" s="268" t="s">
        <v>142</v>
      </c>
    </row>
    <row r="147" s="13" customFormat="1">
      <c r="A147" s="13"/>
      <c r="B147" s="227"/>
      <c r="C147" s="228"/>
      <c r="D147" s="220" t="s">
        <v>156</v>
      </c>
      <c r="E147" s="229" t="s">
        <v>19</v>
      </c>
      <c r="F147" s="230" t="s">
        <v>102</v>
      </c>
      <c r="G147" s="228"/>
      <c r="H147" s="231">
        <v>55.140000000000001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156</v>
      </c>
      <c r="AU147" s="237" t="s">
        <v>81</v>
      </c>
      <c r="AV147" s="13" t="s">
        <v>81</v>
      </c>
      <c r="AW147" s="13" t="s">
        <v>33</v>
      </c>
      <c r="AX147" s="13" t="s">
        <v>79</v>
      </c>
      <c r="AY147" s="237" t="s">
        <v>142</v>
      </c>
    </row>
    <row r="148" s="2" customFormat="1" ht="44.25" customHeight="1">
      <c r="A148" s="40"/>
      <c r="B148" s="41"/>
      <c r="C148" s="238" t="s">
        <v>8</v>
      </c>
      <c r="D148" s="238" t="s">
        <v>199</v>
      </c>
      <c r="E148" s="239" t="s">
        <v>235</v>
      </c>
      <c r="F148" s="240" t="s">
        <v>236</v>
      </c>
      <c r="G148" s="241" t="s">
        <v>193</v>
      </c>
      <c r="H148" s="242">
        <v>64.266000000000005</v>
      </c>
      <c r="I148" s="243"/>
      <c r="J148" s="244">
        <f>ROUND(I148*H148,2)</f>
        <v>0</v>
      </c>
      <c r="K148" s="240" t="s">
        <v>149</v>
      </c>
      <c r="L148" s="245"/>
      <c r="M148" s="246" t="s">
        <v>19</v>
      </c>
      <c r="N148" s="247" t="s">
        <v>42</v>
      </c>
      <c r="O148" s="86"/>
      <c r="P148" s="216">
        <f>O148*H148</f>
        <v>0</v>
      </c>
      <c r="Q148" s="216">
        <v>0.0051999999999999998</v>
      </c>
      <c r="R148" s="216">
        <f>Q148*H148</f>
        <v>0.33418320000000001</v>
      </c>
      <c r="S148" s="216">
        <v>0</v>
      </c>
      <c r="T148" s="217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8" t="s">
        <v>202</v>
      </c>
      <c r="AT148" s="218" t="s">
        <v>199</v>
      </c>
      <c r="AU148" s="218" t="s">
        <v>81</v>
      </c>
      <c r="AY148" s="19" t="s">
        <v>142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9" t="s">
        <v>79</v>
      </c>
      <c r="BK148" s="219">
        <f>ROUND(I148*H148,2)</f>
        <v>0</v>
      </c>
      <c r="BL148" s="19" t="s">
        <v>194</v>
      </c>
      <c r="BM148" s="218" t="s">
        <v>237</v>
      </c>
    </row>
    <row r="149" s="2" customFormat="1">
      <c r="A149" s="40"/>
      <c r="B149" s="41"/>
      <c r="C149" s="42"/>
      <c r="D149" s="220" t="s">
        <v>152</v>
      </c>
      <c r="E149" s="42"/>
      <c r="F149" s="221" t="s">
        <v>236</v>
      </c>
      <c r="G149" s="42"/>
      <c r="H149" s="42"/>
      <c r="I149" s="222"/>
      <c r="J149" s="42"/>
      <c r="K149" s="42"/>
      <c r="L149" s="46"/>
      <c r="M149" s="223"/>
      <c r="N149" s="224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152</v>
      </c>
      <c r="AU149" s="19" t="s">
        <v>81</v>
      </c>
    </row>
    <row r="150" s="13" customFormat="1">
      <c r="A150" s="13"/>
      <c r="B150" s="227"/>
      <c r="C150" s="228"/>
      <c r="D150" s="220" t="s">
        <v>156</v>
      </c>
      <c r="E150" s="228"/>
      <c r="F150" s="230" t="s">
        <v>238</v>
      </c>
      <c r="G150" s="228"/>
      <c r="H150" s="231">
        <v>64.266000000000005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156</v>
      </c>
      <c r="AU150" s="237" t="s">
        <v>81</v>
      </c>
      <c r="AV150" s="13" t="s">
        <v>81</v>
      </c>
      <c r="AW150" s="13" t="s">
        <v>4</v>
      </c>
      <c r="AX150" s="13" t="s">
        <v>79</v>
      </c>
      <c r="AY150" s="237" t="s">
        <v>142</v>
      </c>
    </row>
    <row r="151" s="2" customFormat="1" ht="24.15" customHeight="1">
      <c r="A151" s="40"/>
      <c r="B151" s="41"/>
      <c r="C151" s="207" t="s">
        <v>239</v>
      </c>
      <c r="D151" s="207" t="s">
        <v>145</v>
      </c>
      <c r="E151" s="208" t="s">
        <v>240</v>
      </c>
      <c r="F151" s="209" t="s">
        <v>241</v>
      </c>
      <c r="G151" s="210" t="s">
        <v>193</v>
      </c>
      <c r="H151" s="211">
        <v>61.335000000000001</v>
      </c>
      <c r="I151" s="212"/>
      <c r="J151" s="213">
        <f>ROUND(I151*H151,2)</f>
        <v>0</v>
      </c>
      <c r="K151" s="209" t="s">
        <v>19</v>
      </c>
      <c r="L151" s="46"/>
      <c r="M151" s="214" t="s">
        <v>19</v>
      </c>
      <c r="N151" s="215" t="s">
        <v>42</v>
      </c>
      <c r="O151" s="86"/>
      <c r="P151" s="216">
        <f>O151*H151</f>
        <v>0</v>
      </c>
      <c r="Q151" s="216">
        <v>0.00048999999999999998</v>
      </c>
      <c r="R151" s="216">
        <f>Q151*H151</f>
        <v>0.030054149999999998</v>
      </c>
      <c r="S151" s="216">
        <v>0</v>
      </c>
      <c r="T151" s="217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8" t="s">
        <v>194</v>
      </c>
      <c r="AT151" s="218" t="s">
        <v>145</v>
      </c>
      <c r="AU151" s="218" t="s">
        <v>81</v>
      </c>
      <c r="AY151" s="19" t="s">
        <v>142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9" t="s">
        <v>79</v>
      </c>
      <c r="BK151" s="219">
        <f>ROUND(I151*H151,2)</f>
        <v>0</v>
      </c>
      <c r="BL151" s="19" t="s">
        <v>194</v>
      </c>
      <c r="BM151" s="218" t="s">
        <v>242</v>
      </c>
    </row>
    <row r="152" s="2" customFormat="1">
      <c r="A152" s="40"/>
      <c r="B152" s="41"/>
      <c r="C152" s="42"/>
      <c r="D152" s="220" t="s">
        <v>152</v>
      </c>
      <c r="E152" s="42"/>
      <c r="F152" s="221" t="s">
        <v>243</v>
      </c>
      <c r="G152" s="42"/>
      <c r="H152" s="42"/>
      <c r="I152" s="222"/>
      <c r="J152" s="42"/>
      <c r="K152" s="42"/>
      <c r="L152" s="46"/>
      <c r="M152" s="223"/>
      <c r="N152" s="224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152</v>
      </c>
      <c r="AU152" s="19" t="s">
        <v>81</v>
      </c>
    </row>
    <row r="153" s="13" customFormat="1">
      <c r="A153" s="13"/>
      <c r="B153" s="227"/>
      <c r="C153" s="228"/>
      <c r="D153" s="220" t="s">
        <v>156</v>
      </c>
      <c r="E153" s="229" t="s">
        <v>19</v>
      </c>
      <c r="F153" s="230" t="s">
        <v>100</v>
      </c>
      <c r="G153" s="228"/>
      <c r="H153" s="231">
        <v>55.140000000000001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156</v>
      </c>
      <c r="AU153" s="237" t="s">
        <v>81</v>
      </c>
      <c r="AV153" s="13" t="s">
        <v>81</v>
      </c>
      <c r="AW153" s="13" t="s">
        <v>33</v>
      </c>
      <c r="AX153" s="13" t="s">
        <v>71</v>
      </c>
      <c r="AY153" s="237" t="s">
        <v>142</v>
      </c>
    </row>
    <row r="154" s="13" customFormat="1">
      <c r="A154" s="13"/>
      <c r="B154" s="227"/>
      <c r="C154" s="228"/>
      <c r="D154" s="220" t="s">
        <v>156</v>
      </c>
      <c r="E154" s="229" t="s">
        <v>19</v>
      </c>
      <c r="F154" s="230" t="s">
        <v>244</v>
      </c>
      <c r="G154" s="228"/>
      <c r="H154" s="231">
        <v>6.1950000000000003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156</v>
      </c>
      <c r="AU154" s="237" t="s">
        <v>81</v>
      </c>
      <c r="AV154" s="13" t="s">
        <v>81</v>
      </c>
      <c r="AW154" s="13" t="s">
        <v>33</v>
      </c>
      <c r="AX154" s="13" t="s">
        <v>71</v>
      </c>
      <c r="AY154" s="237" t="s">
        <v>142</v>
      </c>
    </row>
    <row r="155" s="14" customFormat="1">
      <c r="A155" s="14"/>
      <c r="B155" s="248"/>
      <c r="C155" s="249"/>
      <c r="D155" s="220" t="s">
        <v>156</v>
      </c>
      <c r="E155" s="250" t="s">
        <v>19</v>
      </c>
      <c r="F155" s="251" t="s">
        <v>214</v>
      </c>
      <c r="G155" s="249"/>
      <c r="H155" s="252">
        <v>61.335000000000001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8" t="s">
        <v>156</v>
      </c>
      <c r="AU155" s="258" t="s">
        <v>81</v>
      </c>
      <c r="AV155" s="14" t="s">
        <v>150</v>
      </c>
      <c r="AW155" s="14" t="s">
        <v>33</v>
      </c>
      <c r="AX155" s="14" t="s">
        <v>79</v>
      </c>
      <c r="AY155" s="258" t="s">
        <v>142</v>
      </c>
    </row>
    <row r="156" s="2" customFormat="1" ht="24.15" customHeight="1">
      <c r="A156" s="40"/>
      <c r="B156" s="41"/>
      <c r="C156" s="207" t="s">
        <v>245</v>
      </c>
      <c r="D156" s="207" t="s">
        <v>145</v>
      </c>
      <c r="E156" s="208" t="s">
        <v>246</v>
      </c>
      <c r="F156" s="209" t="s">
        <v>247</v>
      </c>
      <c r="G156" s="210" t="s">
        <v>193</v>
      </c>
      <c r="H156" s="211">
        <v>6.1950000000000003</v>
      </c>
      <c r="I156" s="212"/>
      <c r="J156" s="213">
        <f>ROUND(I156*H156,2)</f>
        <v>0</v>
      </c>
      <c r="K156" s="209" t="s">
        <v>149</v>
      </c>
      <c r="L156" s="46"/>
      <c r="M156" s="214" t="s">
        <v>19</v>
      </c>
      <c r="N156" s="215" t="s">
        <v>42</v>
      </c>
      <c r="O156" s="86"/>
      <c r="P156" s="216">
        <f>O156*H156</f>
        <v>0</v>
      </c>
      <c r="Q156" s="216">
        <v>0.00093999999999999997</v>
      </c>
      <c r="R156" s="216">
        <f>Q156*H156</f>
        <v>0.0058233</v>
      </c>
      <c r="S156" s="216">
        <v>0</v>
      </c>
      <c r="T156" s="217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8" t="s">
        <v>194</v>
      </c>
      <c r="AT156" s="218" t="s">
        <v>145</v>
      </c>
      <c r="AU156" s="218" t="s">
        <v>81</v>
      </c>
      <c r="AY156" s="19" t="s">
        <v>142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9" t="s">
        <v>79</v>
      </c>
      <c r="BK156" s="219">
        <f>ROUND(I156*H156,2)</f>
        <v>0</v>
      </c>
      <c r="BL156" s="19" t="s">
        <v>194</v>
      </c>
      <c r="BM156" s="218" t="s">
        <v>248</v>
      </c>
    </row>
    <row r="157" s="2" customFormat="1">
      <c r="A157" s="40"/>
      <c r="B157" s="41"/>
      <c r="C157" s="42"/>
      <c r="D157" s="220" t="s">
        <v>152</v>
      </c>
      <c r="E157" s="42"/>
      <c r="F157" s="221" t="s">
        <v>249</v>
      </c>
      <c r="G157" s="42"/>
      <c r="H157" s="42"/>
      <c r="I157" s="222"/>
      <c r="J157" s="42"/>
      <c r="K157" s="42"/>
      <c r="L157" s="46"/>
      <c r="M157" s="223"/>
      <c r="N157" s="224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152</v>
      </c>
      <c r="AU157" s="19" t="s">
        <v>81</v>
      </c>
    </row>
    <row r="158" s="2" customFormat="1">
      <c r="A158" s="40"/>
      <c r="B158" s="41"/>
      <c r="C158" s="42"/>
      <c r="D158" s="225" t="s">
        <v>154</v>
      </c>
      <c r="E158" s="42"/>
      <c r="F158" s="226" t="s">
        <v>250</v>
      </c>
      <c r="G158" s="42"/>
      <c r="H158" s="42"/>
      <c r="I158" s="222"/>
      <c r="J158" s="42"/>
      <c r="K158" s="42"/>
      <c r="L158" s="46"/>
      <c r="M158" s="223"/>
      <c r="N158" s="224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154</v>
      </c>
      <c r="AU158" s="19" t="s">
        <v>81</v>
      </c>
    </row>
    <row r="159" s="13" customFormat="1">
      <c r="A159" s="13"/>
      <c r="B159" s="227"/>
      <c r="C159" s="228"/>
      <c r="D159" s="220" t="s">
        <v>156</v>
      </c>
      <c r="E159" s="229" t="s">
        <v>19</v>
      </c>
      <c r="F159" s="230" t="s">
        <v>251</v>
      </c>
      <c r="G159" s="228"/>
      <c r="H159" s="231">
        <v>6.1950000000000003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156</v>
      </c>
      <c r="AU159" s="237" t="s">
        <v>81</v>
      </c>
      <c r="AV159" s="13" t="s">
        <v>81</v>
      </c>
      <c r="AW159" s="13" t="s">
        <v>33</v>
      </c>
      <c r="AX159" s="13" t="s">
        <v>79</v>
      </c>
      <c r="AY159" s="237" t="s">
        <v>142</v>
      </c>
    </row>
    <row r="160" s="15" customFormat="1">
      <c r="A160" s="15"/>
      <c r="B160" s="259"/>
      <c r="C160" s="260"/>
      <c r="D160" s="220" t="s">
        <v>156</v>
      </c>
      <c r="E160" s="261" t="s">
        <v>19</v>
      </c>
      <c r="F160" s="262" t="s">
        <v>252</v>
      </c>
      <c r="G160" s="260"/>
      <c r="H160" s="261" t="s">
        <v>19</v>
      </c>
      <c r="I160" s="263"/>
      <c r="J160" s="260"/>
      <c r="K160" s="260"/>
      <c r="L160" s="264"/>
      <c r="M160" s="265"/>
      <c r="N160" s="266"/>
      <c r="O160" s="266"/>
      <c r="P160" s="266"/>
      <c r="Q160" s="266"/>
      <c r="R160" s="266"/>
      <c r="S160" s="266"/>
      <c r="T160" s="26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8" t="s">
        <v>156</v>
      </c>
      <c r="AU160" s="268" t="s">
        <v>81</v>
      </c>
      <c r="AV160" s="15" t="s">
        <v>79</v>
      </c>
      <c r="AW160" s="15" t="s">
        <v>33</v>
      </c>
      <c r="AX160" s="15" t="s">
        <v>71</v>
      </c>
      <c r="AY160" s="268" t="s">
        <v>142</v>
      </c>
    </row>
    <row r="161" s="2" customFormat="1" ht="44.25" customHeight="1">
      <c r="A161" s="40"/>
      <c r="B161" s="41"/>
      <c r="C161" s="238" t="s">
        <v>253</v>
      </c>
      <c r="D161" s="238" t="s">
        <v>199</v>
      </c>
      <c r="E161" s="239" t="s">
        <v>235</v>
      </c>
      <c r="F161" s="240" t="s">
        <v>236</v>
      </c>
      <c r="G161" s="241" t="s">
        <v>193</v>
      </c>
      <c r="H161" s="242">
        <v>7.4340000000000002</v>
      </c>
      <c r="I161" s="243"/>
      <c r="J161" s="244">
        <f>ROUND(I161*H161,2)</f>
        <v>0</v>
      </c>
      <c r="K161" s="240" t="s">
        <v>149</v>
      </c>
      <c r="L161" s="245"/>
      <c r="M161" s="246" t="s">
        <v>19</v>
      </c>
      <c r="N161" s="247" t="s">
        <v>42</v>
      </c>
      <c r="O161" s="86"/>
      <c r="P161" s="216">
        <f>O161*H161</f>
        <v>0</v>
      </c>
      <c r="Q161" s="216">
        <v>0.0051999999999999998</v>
      </c>
      <c r="R161" s="216">
        <f>Q161*H161</f>
        <v>0.038656799999999998</v>
      </c>
      <c r="S161" s="216">
        <v>0</v>
      </c>
      <c r="T161" s="217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8" t="s">
        <v>202</v>
      </c>
      <c r="AT161" s="218" t="s">
        <v>199</v>
      </c>
      <c r="AU161" s="218" t="s">
        <v>81</v>
      </c>
      <c r="AY161" s="19" t="s">
        <v>142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9" t="s">
        <v>79</v>
      </c>
      <c r="BK161" s="219">
        <f>ROUND(I161*H161,2)</f>
        <v>0</v>
      </c>
      <c r="BL161" s="19" t="s">
        <v>194</v>
      </c>
      <c r="BM161" s="218" t="s">
        <v>254</v>
      </c>
    </row>
    <row r="162" s="2" customFormat="1">
      <c r="A162" s="40"/>
      <c r="B162" s="41"/>
      <c r="C162" s="42"/>
      <c r="D162" s="220" t="s">
        <v>152</v>
      </c>
      <c r="E162" s="42"/>
      <c r="F162" s="221" t="s">
        <v>236</v>
      </c>
      <c r="G162" s="42"/>
      <c r="H162" s="42"/>
      <c r="I162" s="222"/>
      <c r="J162" s="42"/>
      <c r="K162" s="42"/>
      <c r="L162" s="46"/>
      <c r="M162" s="223"/>
      <c r="N162" s="224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152</v>
      </c>
      <c r="AU162" s="19" t="s">
        <v>81</v>
      </c>
    </row>
    <row r="163" s="13" customFormat="1">
      <c r="A163" s="13"/>
      <c r="B163" s="227"/>
      <c r="C163" s="228"/>
      <c r="D163" s="220" t="s">
        <v>156</v>
      </c>
      <c r="E163" s="228"/>
      <c r="F163" s="230" t="s">
        <v>255</v>
      </c>
      <c r="G163" s="228"/>
      <c r="H163" s="231">
        <v>7.4340000000000002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156</v>
      </c>
      <c r="AU163" s="237" t="s">
        <v>81</v>
      </c>
      <c r="AV163" s="13" t="s">
        <v>81</v>
      </c>
      <c r="AW163" s="13" t="s">
        <v>4</v>
      </c>
      <c r="AX163" s="13" t="s">
        <v>79</v>
      </c>
      <c r="AY163" s="237" t="s">
        <v>142</v>
      </c>
    </row>
    <row r="164" s="2" customFormat="1" ht="24.15" customHeight="1">
      <c r="A164" s="40"/>
      <c r="B164" s="41"/>
      <c r="C164" s="207" t="s">
        <v>194</v>
      </c>
      <c r="D164" s="207" t="s">
        <v>145</v>
      </c>
      <c r="E164" s="208" t="s">
        <v>256</v>
      </c>
      <c r="F164" s="209" t="s">
        <v>257</v>
      </c>
      <c r="G164" s="210" t="s">
        <v>162</v>
      </c>
      <c r="H164" s="211">
        <v>0.58599999999999997</v>
      </c>
      <c r="I164" s="212"/>
      <c r="J164" s="213">
        <f>ROUND(I164*H164,2)</f>
        <v>0</v>
      </c>
      <c r="K164" s="209" t="s">
        <v>149</v>
      </c>
      <c r="L164" s="46"/>
      <c r="M164" s="214" t="s">
        <v>19</v>
      </c>
      <c r="N164" s="215" t="s">
        <v>42</v>
      </c>
      <c r="O164" s="86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8" t="s">
        <v>194</v>
      </c>
      <c r="AT164" s="218" t="s">
        <v>145</v>
      </c>
      <c r="AU164" s="218" t="s">
        <v>81</v>
      </c>
      <c r="AY164" s="19" t="s">
        <v>142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9" t="s">
        <v>79</v>
      </c>
      <c r="BK164" s="219">
        <f>ROUND(I164*H164,2)</f>
        <v>0</v>
      </c>
      <c r="BL164" s="19" t="s">
        <v>194</v>
      </c>
      <c r="BM164" s="218" t="s">
        <v>258</v>
      </c>
    </row>
    <row r="165" s="2" customFormat="1">
      <c r="A165" s="40"/>
      <c r="B165" s="41"/>
      <c r="C165" s="42"/>
      <c r="D165" s="220" t="s">
        <v>152</v>
      </c>
      <c r="E165" s="42"/>
      <c r="F165" s="221" t="s">
        <v>259</v>
      </c>
      <c r="G165" s="42"/>
      <c r="H165" s="42"/>
      <c r="I165" s="222"/>
      <c r="J165" s="42"/>
      <c r="K165" s="42"/>
      <c r="L165" s="46"/>
      <c r="M165" s="223"/>
      <c r="N165" s="224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152</v>
      </c>
      <c r="AU165" s="19" t="s">
        <v>81</v>
      </c>
    </row>
    <row r="166" s="2" customFormat="1">
      <c r="A166" s="40"/>
      <c r="B166" s="41"/>
      <c r="C166" s="42"/>
      <c r="D166" s="225" t="s">
        <v>154</v>
      </c>
      <c r="E166" s="42"/>
      <c r="F166" s="226" t="s">
        <v>260</v>
      </c>
      <c r="G166" s="42"/>
      <c r="H166" s="42"/>
      <c r="I166" s="222"/>
      <c r="J166" s="42"/>
      <c r="K166" s="42"/>
      <c r="L166" s="46"/>
      <c r="M166" s="223"/>
      <c r="N166" s="224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154</v>
      </c>
      <c r="AU166" s="19" t="s">
        <v>81</v>
      </c>
    </row>
    <row r="167" s="12" customFormat="1" ht="22.8" customHeight="1">
      <c r="A167" s="12"/>
      <c r="B167" s="191"/>
      <c r="C167" s="192"/>
      <c r="D167" s="193" t="s">
        <v>70</v>
      </c>
      <c r="E167" s="205" t="s">
        <v>261</v>
      </c>
      <c r="F167" s="205" t="s">
        <v>262</v>
      </c>
      <c r="G167" s="192"/>
      <c r="H167" s="192"/>
      <c r="I167" s="195"/>
      <c r="J167" s="206">
        <f>BK167</f>
        <v>0</v>
      </c>
      <c r="K167" s="192"/>
      <c r="L167" s="197"/>
      <c r="M167" s="198"/>
      <c r="N167" s="199"/>
      <c r="O167" s="199"/>
      <c r="P167" s="200">
        <f>SUM(P168:P203)</f>
        <v>0</v>
      </c>
      <c r="Q167" s="199"/>
      <c r="R167" s="200">
        <f>SUM(R168:R203)</f>
        <v>0.35094463999999992</v>
      </c>
      <c r="S167" s="199"/>
      <c r="T167" s="201">
        <f>SUM(T168:T203)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2" t="s">
        <v>81</v>
      </c>
      <c r="AT167" s="203" t="s">
        <v>70</v>
      </c>
      <c r="AU167" s="203" t="s">
        <v>79</v>
      </c>
      <c r="AY167" s="202" t="s">
        <v>142</v>
      </c>
      <c r="BK167" s="204">
        <f>SUM(BK168:BK203)</f>
        <v>0</v>
      </c>
    </row>
    <row r="168" s="2" customFormat="1" ht="24.15" customHeight="1">
      <c r="A168" s="40"/>
      <c r="B168" s="41"/>
      <c r="C168" s="207" t="s">
        <v>263</v>
      </c>
      <c r="D168" s="207" t="s">
        <v>145</v>
      </c>
      <c r="E168" s="208" t="s">
        <v>264</v>
      </c>
      <c r="F168" s="209" t="s">
        <v>265</v>
      </c>
      <c r="G168" s="210" t="s">
        <v>193</v>
      </c>
      <c r="H168" s="211">
        <v>11.028000000000001</v>
      </c>
      <c r="I168" s="212"/>
      <c r="J168" s="213">
        <f>ROUND(I168*H168,2)</f>
        <v>0</v>
      </c>
      <c r="K168" s="209" t="s">
        <v>149</v>
      </c>
      <c r="L168" s="46"/>
      <c r="M168" s="214" t="s">
        <v>19</v>
      </c>
      <c r="N168" s="215" t="s">
        <v>42</v>
      </c>
      <c r="O168" s="86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8" t="s">
        <v>194</v>
      </c>
      <c r="AT168" s="218" t="s">
        <v>145</v>
      </c>
      <c r="AU168" s="218" t="s">
        <v>81</v>
      </c>
      <c r="AY168" s="19" t="s">
        <v>142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9" t="s">
        <v>79</v>
      </c>
      <c r="BK168" s="219">
        <f>ROUND(I168*H168,2)</f>
        <v>0</v>
      </c>
      <c r="BL168" s="19" t="s">
        <v>194</v>
      </c>
      <c r="BM168" s="218" t="s">
        <v>266</v>
      </c>
    </row>
    <row r="169" s="2" customFormat="1">
      <c r="A169" s="40"/>
      <c r="B169" s="41"/>
      <c r="C169" s="42"/>
      <c r="D169" s="220" t="s">
        <v>152</v>
      </c>
      <c r="E169" s="42"/>
      <c r="F169" s="221" t="s">
        <v>267</v>
      </c>
      <c r="G169" s="42"/>
      <c r="H169" s="42"/>
      <c r="I169" s="222"/>
      <c r="J169" s="42"/>
      <c r="K169" s="42"/>
      <c r="L169" s="46"/>
      <c r="M169" s="223"/>
      <c r="N169" s="224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152</v>
      </c>
      <c r="AU169" s="19" t="s">
        <v>81</v>
      </c>
    </row>
    <row r="170" s="2" customFormat="1">
      <c r="A170" s="40"/>
      <c r="B170" s="41"/>
      <c r="C170" s="42"/>
      <c r="D170" s="225" t="s">
        <v>154</v>
      </c>
      <c r="E170" s="42"/>
      <c r="F170" s="226" t="s">
        <v>268</v>
      </c>
      <c r="G170" s="42"/>
      <c r="H170" s="42"/>
      <c r="I170" s="222"/>
      <c r="J170" s="42"/>
      <c r="K170" s="42"/>
      <c r="L170" s="46"/>
      <c r="M170" s="223"/>
      <c r="N170" s="224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154</v>
      </c>
      <c r="AU170" s="19" t="s">
        <v>81</v>
      </c>
    </row>
    <row r="171" s="13" customFormat="1">
      <c r="A171" s="13"/>
      <c r="B171" s="227"/>
      <c r="C171" s="228"/>
      <c r="D171" s="220" t="s">
        <v>156</v>
      </c>
      <c r="E171" s="229" t="s">
        <v>19</v>
      </c>
      <c r="F171" s="230" t="s">
        <v>269</v>
      </c>
      <c r="G171" s="228"/>
      <c r="H171" s="231">
        <v>11.028000000000001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156</v>
      </c>
      <c r="AU171" s="237" t="s">
        <v>81</v>
      </c>
      <c r="AV171" s="13" t="s">
        <v>81</v>
      </c>
      <c r="AW171" s="13" t="s">
        <v>33</v>
      </c>
      <c r="AX171" s="13" t="s">
        <v>79</v>
      </c>
      <c r="AY171" s="237" t="s">
        <v>142</v>
      </c>
    </row>
    <row r="172" s="2" customFormat="1" ht="24.15" customHeight="1">
      <c r="A172" s="40"/>
      <c r="B172" s="41"/>
      <c r="C172" s="238" t="s">
        <v>270</v>
      </c>
      <c r="D172" s="238" t="s">
        <v>199</v>
      </c>
      <c r="E172" s="239" t="s">
        <v>271</v>
      </c>
      <c r="F172" s="240" t="s">
        <v>272</v>
      </c>
      <c r="G172" s="241" t="s">
        <v>193</v>
      </c>
      <c r="H172" s="242">
        <v>11.579000000000001</v>
      </c>
      <c r="I172" s="243"/>
      <c r="J172" s="244">
        <f>ROUND(I172*H172,2)</f>
        <v>0</v>
      </c>
      <c r="K172" s="240" t="s">
        <v>149</v>
      </c>
      <c r="L172" s="245"/>
      <c r="M172" s="246" t="s">
        <v>19</v>
      </c>
      <c r="N172" s="247" t="s">
        <v>42</v>
      </c>
      <c r="O172" s="86"/>
      <c r="P172" s="216">
        <f>O172*H172</f>
        <v>0</v>
      </c>
      <c r="Q172" s="216">
        <v>0.0080000000000000002</v>
      </c>
      <c r="R172" s="216">
        <f>Q172*H172</f>
        <v>0.092632000000000006</v>
      </c>
      <c r="S172" s="216">
        <v>0</v>
      </c>
      <c r="T172" s="217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8" t="s">
        <v>202</v>
      </c>
      <c r="AT172" s="218" t="s">
        <v>199</v>
      </c>
      <c r="AU172" s="218" t="s">
        <v>81</v>
      </c>
      <c r="AY172" s="19" t="s">
        <v>142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9" t="s">
        <v>79</v>
      </c>
      <c r="BK172" s="219">
        <f>ROUND(I172*H172,2)</f>
        <v>0</v>
      </c>
      <c r="BL172" s="19" t="s">
        <v>194</v>
      </c>
      <c r="BM172" s="218" t="s">
        <v>273</v>
      </c>
    </row>
    <row r="173" s="2" customFormat="1">
      <c r="A173" s="40"/>
      <c r="B173" s="41"/>
      <c r="C173" s="42"/>
      <c r="D173" s="220" t="s">
        <v>152</v>
      </c>
      <c r="E173" s="42"/>
      <c r="F173" s="221" t="s">
        <v>272</v>
      </c>
      <c r="G173" s="42"/>
      <c r="H173" s="42"/>
      <c r="I173" s="222"/>
      <c r="J173" s="42"/>
      <c r="K173" s="42"/>
      <c r="L173" s="46"/>
      <c r="M173" s="223"/>
      <c r="N173" s="224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152</v>
      </c>
      <c r="AU173" s="19" t="s">
        <v>81</v>
      </c>
    </row>
    <row r="174" s="13" customFormat="1">
      <c r="A174" s="13"/>
      <c r="B174" s="227"/>
      <c r="C174" s="228"/>
      <c r="D174" s="220" t="s">
        <v>156</v>
      </c>
      <c r="E174" s="228"/>
      <c r="F174" s="230" t="s">
        <v>274</v>
      </c>
      <c r="G174" s="228"/>
      <c r="H174" s="231">
        <v>11.579000000000001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156</v>
      </c>
      <c r="AU174" s="237" t="s">
        <v>81</v>
      </c>
      <c r="AV174" s="13" t="s">
        <v>81</v>
      </c>
      <c r="AW174" s="13" t="s">
        <v>4</v>
      </c>
      <c r="AX174" s="13" t="s">
        <v>79</v>
      </c>
      <c r="AY174" s="237" t="s">
        <v>142</v>
      </c>
    </row>
    <row r="175" s="2" customFormat="1" ht="37.8" customHeight="1">
      <c r="A175" s="40"/>
      <c r="B175" s="41"/>
      <c r="C175" s="207" t="s">
        <v>275</v>
      </c>
      <c r="D175" s="207" t="s">
        <v>145</v>
      </c>
      <c r="E175" s="208" t="s">
        <v>276</v>
      </c>
      <c r="F175" s="209" t="s">
        <v>277</v>
      </c>
      <c r="G175" s="210" t="s">
        <v>193</v>
      </c>
      <c r="H175" s="211">
        <v>2.6070000000000002</v>
      </c>
      <c r="I175" s="212"/>
      <c r="J175" s="213">
        <f>ROUND(I175*H175,2)</f>
        <v>0</v>
      </c>
      <c r="K175" s="209" t="s">
        <v>149</v>
      </c>
      <c r="L175" s="46"/>
      <c r="M175" s="214" t="s">
        <v>19</v>
      </c>
      <c r="N175" s="215" t="s">
        <v>42</v>
      </c>
      <c r="O175" s="86"/>
      <c r="P175" s="216">
        <f>O175*H175</f>
        <v>0</v>
      </c>
      <c r="Q175" s="216">
        <v>0.00012</v>
      </c>
      <c r="R175" s="216">
        <f>Q175*H175</f>
        <v>0.00031284000000000005</v>
      </c>
      <c r="S175" s="216">
        <v>0</v>
      </c>
      <c r="T175" s="217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8" t="s">
        <v>194</v>
      </c>
      <c r="AT175" s="218" t="s">
        <v>145</v>
      </c>
      <c r="AU175" s="218" t="s">
        <v>81</v>
      </c>
      <c r="AY175" s="19" t="s">
        <v>142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9" t="s">
        <v>79</v>
      </c>
      <c r="BK175" s="219">
        <f>ROUND(I175*H175,2)</f>
        <v>0</v>
      </c>
      <c r="BL175" s="19" t="s">
        <v>194</v>
      </c>
      <c r="BM175" s="218" t="s">
        <v>278</v>
      </c>
    </row>
    <row r="176" s="2" customFormat="1">
      <c r="A176" s="40"/>
      <c r="B176" s="41"/>
      <c r="C176" s="42"/>
      <c r="D176" s="220" t="s">
        <v>152</v>
      </c>
      <c r="E176" s="42"/>
      <c r="F176" s="221" t="s">
        <v>279</v>
      </c>
      <c r="G176" s="42"/>
      <c r="H176" s="42"/>
      <c r="I176" s="222"/>
      <c r="J176" s="42"/>
      <c r="K176" s="42"/>
      <c r="L176" s="46"/>
      <c r="M176" s="223"/>
      <c r="N176" s="224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152</v>
      </c>
      <c r="AU176" s="19" t="s">
        <v>81</v>
      </c>
    </row>
    <row r="177" s="2" customFormat="1">
      <c r="A177" s="40"/>
      <c r="B177" s="41"/>
      <c r="C177" s="42"/>
      <c r="D177" s="225" t="s">
        <v>154</v>
      </c>
      <c r="E177" s="42"/>
      <c r="F177" s="226" t="s">
        <v>280</v>
      </c>
      <c r="G177" s="42"/>
      <c r="H177" s="42"/>
      <c r="I177" s="222"/>
      <c r="J177" s="42"/>
      <c r="K177" s="42"/>
      <c r="L177" s="46"/>
      <c r="M177" s="223"/>
      <c r="N177" s="224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154</v>
      </c>
      <c r="AU177" s="19" t="s">
        <v>81</v>
      </c>
    </row>
    <row r="178" s="13" customFormat="1">
      <c r="A178" s="13"/>
      <c r="B178" s="227"/>
      <c r="C178" s="228"/>
      <c r="D178" s="220" t="s">
        <v>156</v>
      </c>
      <c r="E178" s="229" t="s">
        <v>19</v>
      </c>
      <c r="F178" s="230" t="s">
        <v>281</v>
      </c>
      <c r="G178" s="228"/>
      <c r="H178" s="231">
        <v>2.6070000000000002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156</v>
      </c>
      <c r="AU178" s="237" t="s">
        <v>81</v>
      </c>
      <c r="AV178" s="13" t="s">
        <v>81</v>
      </c>
      <c r="AW178" s="13" t="s">
        <v>33</v>
      </c>
      <c r="AX178" s="13" t="s">
        <v>79</v>
      </c>
      <c r="AY178" s="237" t="s">
        <v>142</v>
      </c>
    </row>
    <row r="179" s="15" customFormat="1">
      <c r="A179" s="15"/>
      <c r="B179" s="259"/>
      <c r="C179" s="260"/>
      <c r="D179" s="220" t="s">
        <v>156</v>
      </c>
      <c r="E179" s="261" t="s">
        <v>19</v>
      </c>
      <c r="F179" s="262" t="s">
        <v>282</v>
      </c>
      <c r="G179" s="260"/>
      <c r="H179" s="261" t="s">
        <v>19</v>
      </c>
      <c r="I179" s="263"/>
      <c r="J179" s="260"/>
      <c r="K179" s="260"/>
      <c r="L179" s="264"/>
      <c r="M179" s="265"/>
      <c r="N179" s="266"/>
      <c r="O179" s="266"/>
      <c r="P179" s="266"/>
      <c r="Q179" s="266"/>
      <c r="R179" s="266"/>
      <c r="S179" s="266"/>
      <c r="T179" s="26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8" t="s">
        <v>156</v>
      </c>
      <c r="AU179" s="268" t="s">
        <v>81</v>
      </c>
      <c r="AV179" s="15" t="s">
        <v>79</v>
      </c>
      <c r="AW179" s="15" t="s">
        <v>33</v>
      </c>
      <c r="AX179" s="15" t="s">
        <v>71</v>
      </c>
      <c r="AY179" s="268" t="s">
        <v>142</v>
      </c>
    </row>
    <row r="180" s="2" customFormat="1" ht="24.15" customHeight="1">
      <c r="A180" s="40"/>
      <c r="B180" s="41"/>
      <c r="C180" s="238" t="s">
        <v>283</v>
      </c>
      <c r="D180" s="238" t="s">
        <v>199</v>
      </c>
      <c r="E180" s="239" t="s">
        <v>284</v>
      </c>
      <c r="F180" s="240" t="s">
        <v>285</v>
      </c>
      <c r="G180" s="241" t="s">
        <v>193</v>
      </c>
      <c r="H180" s="242">
        <v>0.91200000000000003</v>
      </c>
      <c r="I180" s="243"/>
      <c r="J180" s="244">
        <f>ROUND(I180*H180,2)</f>
        <v>0</v>
      </c>
      <c r="K180" s="240" t="s">
        <v>149</v>
      </c>
      <c r="L180" s="245"/>
      <c r="M180" s="246" t="s">
        <v>19</v>
      </c>
      <c r="N180" s="247" t="s">
        <v>42</v>
      </c>
      <c r="O180" s="86"/>
      <c r="P180" s="216">
        <f>O180*H180</f>
        <v>0</v>
      </c>
      <c r="Q180" s="216">
        <v>0.0018</v>
      </c>
      <c r="R180" s="216">
        <f>Q180*H180</f>
        <v>0.0016416</v>
      </c>
      <c r="S180" s="216">
        <v>0</v>
      </c>
      <c r="T180" s="217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8" t="s">
        <v>202</v>
      </c>
      <c r="AT180" s="218" t="s">
        <v>199</v>
      </c>
      <c r="AU180" s="218" t="s">
        <v>81</v>
      </c>
      <c r="AY180" s="19" t="s">
        <v>142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9" t="s">
        <v>79</v>
      </c>
      <c r="BK180" s="219">
        <f>ROUND(I180*H180,2)</f>
        <v>0</v>
      </c>
      <c r="BL180" s="19" t="s">
        <v>194</v>
      </c>
      <c r="BM180" s="218" t="s">
        <v>286</v>
      </c>
    </row>
    <row r="181" s="2" customFormat="1">
      <c r="A181" s="40"/>
      <c r="B181" s="41"/>
      <c r="C181" s="42"/>
      <c r="D181" s="220" t="s">
        <v>152</v>
      </c>
      <c r="E181" s="42"/>
      <c r="F181" s="221" t="s">
        <v>285</v>
      </c>
      <c r="G181" s="42"/>
      <c r="H181" s="42"/>
      <c r="I181" s="222"/>
      <c r="J181" s="42"/>
      <c r="K181" s="42"/>
      <c r="L181" s="46"/>
      <c r="M181" s="223"/>
      <c r="N181" s="224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152</v>
      </c>
      <c r="AU181" s="19" t="s">
        <v>81</v>
      </c>
    </row>
    <row r="182" s="13" customFormat="1">
      <c r="A182" s="13"/>
      <c r="B182" s="227"/>
      <c r="C182" s="228"/>
      <c r="D182" s="220" t="s">
        <v>156</v>
      </c>
      <c r="E182" s="228"/>
      <c r="F182" s="230" t="s">
        <v>287</v>
      </c>
      <c r="G182" s="228"/>
      <c r="H182" s="231">
        <v>0.91200000000000003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156</v>
      </c>
      <c r="AU182" s="237" t="s">
        <v>81</v>
      </c>
      <c r="AV182" s="13" t="s">
        <v>81</v>
      </c>
      <c r="AW182" s="13" t="s">
        <v>4</v>
      </c>
      <c r="AX182" s="13" t="s">
        <v>79</v>
      </c>
      <c r="AY182" s="237" t="s">
        <v>142</v>
      </c>
    </row>
    <row r="183" s="2" customFormat="1" ht="24.15" customHeight="1">
      <c r="A183" s="40"/>
      <c r="B183" s="41"/>
      <c r="C183" s="207" t="s">
        <v>7</v>
      </c>
      <c r="D183" s="207" t="s">
        <v>145</v>
      </c>
      <c r="E183" s="208" t="s">
        <v>288</v>
      </c>
      <c r="F183" s="209" t="s">
        <v>289</v>
      </c>
      <c r="G183" s="210" t="s">
        <v>193</v>
      </c>
      <c r="H183" s="211">
        <v>55.140000000000001</v>
      </c>
      <c r="I183" s="212"/>
      <c r="J183" s="213">
        <f>ROUND(I183*H183,2)</f>
        <v>0</v>
      </c>
      <c r="K183" s="209" t="s">
        <v>149</v>
      </c>
      <c r="L183" s="46"/>
      <c r="M183" s="214" t="s">
        <v>19</v>
      </c>
      <c r="N183" s="215" t="s">
        <v>42</v>
      </c>
      <c r="O183" s="86"/>
      <c r="P183" s="216">
        <f>O183*H183</f>
        <v>0</v>
      </c>
      <c r="Q183" s="216">
        <v>0</v>
      </c>
      <c r="R183" s="216">
        <f>Q183*H183</f>
        <v>0</v>
      </c>
      <c r="S183" s="216">
        <v>0</v>
      </c>
      <c r="T183" s="217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8" t="s">
        <v>194</v>
      </c>
      <c r="AT183" s="218" t="s">
        <v>145</v>
      </c>
      <c r="AU183" s="218" t="s">
        <v>81</v>
      </c>
      <c r="AY183" s="19" t="s">
        <v>142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9" t="s">
        <v>79</v>
      </c>
      <c r="BK183" s="219">
        <f>ROUND(I183*H183,2)</f>
        <v>0</v>
      </c>
      <c r="BL183" s="19" t="s">
        <v>194</v>
      </c>
      <c r="BM183" s="218" t="s">
        <v>290</v>
      </c>
    </row>
    <row r="184" s="2" customFormat="1">
      <c r="A184" s="40"/>
      <c r="B184" s="41"/>
      <c r="C184" s="42"/>
      <c r="D184" s="220" t="s">
        <v>152</v>
      </c>
      <c r="E184" s="42"/>
      <c r="F184" s="221" t="s">
        <v>291</v>
      </c>
      <c r="G184" s="42"/>
      <c r="H184" s="42"/>
      <c r="I184" s="222"/>
      <c r="J184" s="42"/>
      <c r="K184" s="42"/>
      <c r="L184" s="46"/>
      <c r="M184" s="223"/>
      <c r="N184" s="224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152</v>
      </c>
      <c r="AU184" s="19" t="s">
        <v>81</v>
      </c>
    </row>
    <row r="185" s="2" customFormat="1">
      <c r="A185" s="40"/>
      <c r="B185" s="41"/>
      <c r="C185" s="42"/>
      <c r="D185" s="225" t="s">
        <v>154</v>
      </c>
      <c r="E185" s="42"/>
      <c r="F185" s="226" t="s">
        <v>292</v>
      </c>
      <c r="G185" s="42"/>
      <c r="H185" s="42"/>
      <c r="I185" s="222"/>
      <c r="J185" s="42"/>
      <c r="K185" s="42"/>
      <c r="L185" s="46"/>
      <c r="M185" s="223"/>
      <c r="N185" s="224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154</v>
      </c>
      <c r="AU185" s="19" t="s">
        <v>81</v>
      </c>
    </row>
    <row r="186" s="15" customFormat="1">
      <c r="A186" s="15"/>
      <c r="B186" s="259"/>
      <c r="C186" s="260"/>
      <c r="D186" s="220" t="s">
        <v>156</v>
      </c>
      <c r="E186" s="261" t="s">
        <v>19</v>
      </c>
      <c r="F186" s="262" t="s">
        <v>225</v>
      </c>
      <c r="G186" s="260"/>
      <c r="H186" s="261" t="s">
        <v>19</v>
      </c>
      <c r="I186" s="263"/>
      <c r="J186" s="260"/>
      <c r="K186" s="260"/>
      <c r="L186" s="264"/>
      <c r="M186" s="265"/>
      <c r="N186" s="266"/>
      <c r="O186" s="266"/>
      <c r="P186" s="266"/>
      <c r="Q186" s="266"/>
      <c r="R186" s="266"/>
      <c r="S186" s="266"/>
      <c r="T186" s="267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8" t="s">
        <v>156</v>
      </c>
      <c r="AU186" s="268" t="s">
        <v>81</v>
      </c>
      <c r="AV186" s="15" t="s">
        <v>79</v>
      </c>
      <c r="AW186" s="15" t="s">
        <v>33</v>
      </c>
      <c r="AX186" s="15" t="s">
        <v>71</v>
      </c>
      <c r="AY186" s="268" t="s">
        <v>142</v>
      </c>
    </row>
    <row r="187" s="15" customFormat="1">
      <c r="A187" s="15"/>
      <c r="B187" s="259"/>
      <c r="C187" s="260"/>
      <c r="D187" s="220" t="s">
        <v>156</v>
      </c>
      <c r="E187" s="261" t="s">
        <v>19</v>
      </c>
      <c r="F187" s="262" t="s">
        <v>234</v>
      </c>
      <c r="G187" s="260"/>
      <c r="H187" s="261" t="s">
        <v>19</v>
      </c>
      <c r="I187" s="263"/>
      <c r="J187" s="260"/>
      <c r="K187" s="260"/>
      <c r="L187" s="264"/>
      <c r="M187" s="265"/>
      <c r="N187" s="266"/>
      <c r="O187" s="266"/>
      <c r="P187" s="266"/>
      <c r="Q187" s="266"/>
      <c r="R187" s="266"/>
      <c r="S187" s="266"/>
      <c r="T187" s="267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8" t="s">
        <v>156</v>
      </c>
      <c r="AU187" s="268" t="s">
        <v>81</v>
      </c>
      <c r="AV187" s="15" t="s">
        <v>79</v>
      </c>
      <c r="AW187" s="15" t="s">
        <v>33</v>
      </c>
      <c r="AX187" s="15" t="s">
        <v>71</v>
      </c>
      <c r="AY187" s="268" t="s">
        <v>142</v>
      </c>
    </row>
    <row r="188" s="13" customFormat="1">
      <c r="A188" s="13"/>
      <c r="B188" s="227"/>
      <c r="C188" s="228"/>
      <c r="D188" s="220" t="s">
        <v>156</v>
      </c>
      <c r="E188" s="229" t="s">
        <v>19</v>
      </c>
      <c r="F188" s="230" t="s">
        <v>98</v>
      </c>
      <c r="G188" s="228"/>
      <c r="H188" s="231">
        <v>55.140000000000001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156</v>
      </c>
      <c r="AU188" s="237" t="s">
        <v>81</v>
      </c>
      <c r="AV188" s="13" t="s">
        <v>81</v>
      </c>
      <c r="AW188" s="13" t="s">
        <v>33</v>
      </c>
      <c r="AX188" s="13" t="s">
        <v>79</v>
      </c>
      <c r="AY188" s="237" t="s">
        <v>142</v>
      </c>
    </row>
    <row r="189" s="2" customFormat="1" ht="24.15" customHeight="1">
      <c r="A189" s="40"/>
      <c r="B189" s="41"/>
      <c r="C189" s="238" t="s">
        <v>293</v>
      </c>
      <c r="D189" s="238" t="s">
        <v>199</v>
      </c>
      <c r="E189" s="239" t="s">
        <v>294</v>
      </c>
      <c r="F189" s="240" t="s">
        <v>295</v>
      </c>
      <c r="G189" s="241" t="s">
        <v>193</v>
      </c>
      <c r="H189" s="242">
        <v>57.896999999999998</v>
      </c>
      <c r="I189" s="243"/>
      <c r="J189" s="244">
        <f>ROUND(I189*H189,2)</f>
        <v>0</v>
      </c>
      <c r="K189" s="240" t="s">
        <v>149</v>
      </c>
      <c r="L189" s="245"/>
      <c r="M189" s="246" t="s">
        <v>19</v>
      </c>
      <c r="N189" s="247" t="s">
        <v>42</v>
      </c>
      <c r="O189" s="86"/>
      <c r="P189" s="216">
        <f>O189*H189</f>
        <v>0</v>
      </c>
      <c r="Q189" s="216">
        <v>0.0041999999999999997</v>
      </c>
      <c r="R189" s="216">
        <f>Q189*H189</f>
        <v>0.24316739999999998</v>
      </c>
      <c r="S189" s="216">
        <v>0</v>
      </c>
      <c r="T189" s="217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8" t="s">
        <v>202</v>
      </c>
      <c r="AT189" s="218" t="s">
        <v>199</v>
      </c>
      <c r="AU189" s="218" t="s">
        <v>81</v>
      </c>
      <c r="AY189" s="19" t="s">
        <v>142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9" t="s">
        <v>79</v>
      </c>
      <c r="BK189" s="219">
        <f>ROUND(I189*H189,2)</f>
        <v>0</v>
      </c>
      <c r="BL189" s="19" t="s">
        <v>194</v>
      </c>
      <c r="BM189" s="218" t="s">
        <v>296</v>
      </c>
    </row>
    <row r="190" s="2" customFormat="1">
      <c r="A190" s="40"/>
      <c r="B190" s="41"/>
      <c r="C190" s="42"/>
      <c r="D190" s="220" t="s">
        <v>152</v>
      </c>
      <c r="E190" s="42"/>
      <c r="F190" s="221" t="s">
        <v>295</v>
      </c>
      <c r="G190" s="42"/>
      <c r="H190" s="42"/>
      <c r="I190" s="222"/>
      <c r="J190" s="42"/>
      <c r="K190" s="42"/>
      <c r="L190" s="46"/>
      <c r="M190" s="223"/>
      <c r="N190" s="224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152</v>
      </c>
      <c r="AU190" s="19" t="s">
        <v>81</v>
      </c>
    </row>
    <row r="191" s="13" customFormat="1">
      <c r="A191" s="13"/>
      <c r="B191" s="227"/>
      <c r="C191" s="228"/>
      <c r="D191" s="220" t="s">
        <v>156</v>
      </c>
      <c r="E191" s="228"/>
      <c r="F191" s="230" t="s">
        <v>297</v>
      </c>
      <c r="G191" s="228"/>
      <c r="H191" s="231">
        <v>57.896999999999998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156</v>
      </c>
      <c r="AU191" s="237" t="s">
        <v>81</v>
      </c>
      <c r="AV191" s="13" t="s">
        <v>81</v>
      </c>
      <c r="AW191" s="13" t="s">
        <v>4</v>
      </c>
      <c r="AX191" s="13" t="s">
        <v>79</v>
      </c>
      <c r="AY191" s="237" t="s">
        <v>142</v>
      </c>
    </row>
    <row r="192" s="2" customFormat="1" ht="37.8" customHeight="1">
      <c r="A192" s="40"/>
      <c r="B192" s="41"/>
      <c r="C192" s="207" t="s">
        <v>298</v>
      </c>
      <c r="D192" s="207" t="s">
        <v>145</v>
      </c>
      <c r="E192" s="208" t="s">
        <v>299</v>
      </c>
      <c r="F192" s="209" t="s">
        <v>300</v>
      </c>
      <c r="G192" s="210" t="s">
        <v>193</v>
      </c>
      <c r="H192" s="211">
        <v>7.8399999999999999</v>
      </c>
      <c r="I192" s="212"/>
      <c r="J192" s="213">
        <f>ROUND(I192*H192,2)</f>
        <v>0</v>
      </c>
      <c r="K192" s="209" t="s">
        <v>149</v>
      </c>
      <c r="L192" s="46"/>
      <c r="M192" s="214" t="s">
        <v>19</v>
      </c>
      <c r="N192" s="215" t="s">
        <v>42</v>
      </c>
      <c r="O192" s="86"/>
      <c r="P192" s="216">
        <f>O192*H192</f>
        <v>0</v>
      </c>
      <c r="Q192" s="216">
        <v>0.00012</v>
      </c>
      <c r="R192" s="216">
        <f>Q192*H192</f>
        <v>0.00094079999999999999</v>
      </c>
      <c r="S192" s="216">
        <v>0</v>
      </c>
      <c r="T192" s="217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8" t="s">
        <v>194</v>
      </c>
      <c r="AT192" s="218" t="s">
        <v>145</v>
      </c>
      <c r="AU192" s="218" t="s">
        <v>81</v>
      </c>
      <c r="AY192" s="19" t="s">
        <v>142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9" t="s">
        <v>79</v>
      </c>
      <c r="BK192" s="219">
        <f>ROUND(I192*H192,2)</f>
        <v>0</v>
      </c>
      <c r="BL192" s="19" t="s">
        <v>194</v>
      </c>
      <c r="BM192" s="218" t="s">
        <v>301</v>
      </c>
    </row>
    <row r="193" s="2" customFormat="1">
      <c r="A193" s="40"/>
      <c r="B193" s="41"/>
      <c r="C193" s="42"/>
      <c r="D193" s="220" t="s">
        <v>152</v>
      </c>
      <c r="E193" s="42"/>
      <c r="F193" s="221" t="s">
        <v>302</v>
      </c>
      <c r="G193" s="42"/>
      <c r="H193" s="42"/>
      <c r="I193" s="222"/>
      <c r="J193" s="42"/>
      <c r="K193" s="42"/>
      <c r="L193" s="46"/>
      <c r="M193" s="223"/>
      <c r="N193" s="224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152</v>
      </c>
      <c r="AU193" s="19" t="s">
        <v>81</v>
      </c>
    </row>
    <row r="194" s="2" customFormat="1">
      <c r="A194" s="40"/>
      <c r="B194" s="41"/>
      <c r="C194" s="42"/>
      <c r="D194" s="225" t="s">
        <v>154</v>
      </c>
      <c r="E194" s="42"/>
      <c r="F194" s="226" t="s">
        <v>303</v>
      </c>
      <c r="G194" s="42"/>
      <c r="H194" s="42"/>
      <c r="I194" s="222"/>
      <c r="J194" s="42"/>
      <c r="K194" s="42"/>
      <c r="L194" s="46"/>
      <c r="M194" s="223"/>
      <c r="N194" s="224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154</v>
      </c>
      <c r="AU194" s="19" t="s">
        <v>81</v>
      </c>
    </row>
    <row r="195" s="15" customFormat="1">
      <c r="A195" s="15"/>
      <c r="B195" s="259"/>
      <c r="C195" s="260"/>
      <c r="D195" s="220" t="s">
        <v>156</v>
      </c>
      <c r="E195" s="261" t="s">
        <v>19</v>
      </c>
      <c r="F195" s="262" t="s">
        <v>225</v>
      </c>
      <c r="G195" s="260"/>
      <c r="H195" s="261" t="s">
        <v>19</v>
      </c>
      <c r="I195" s="263"/>
      <c r="J195" s="260"/>
      <c r="K195" s="260"/>
      <c r="L195" s="264"/>
      <c r="M195" s="265"/>
      <c r="N195" s="266"/>
      <c r="O195" s="266"/>
      <c r="P195" s="266"/>
      <c r="Q195" s="266"/>
      <c r="R195" s="266"/>
      <c r="S195" s="266"/>
      <c r="T195" s="26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8" t="s">
        <v>156</v>
      </c>
      <c r="AU195" s="268" t="s">
        <v>81</v>
      </c>
      <c r="AV195" s="15" t="s">
        <v>79</v>
      </c>
      <c r="AW195" s="15" t="s">
        <v>33</v>
      </c>
      <c r="AX195" s="15" t="s">
        <v>71</v>
      </c>
      <c r="AY195" s="268" t="s">
        <v>142</v>
      </c>
    </row>
    <row r="196" s="15" customFormat="1">
      <c r="A196" s="15"/>
      <c r="B196" s="259"/>
      <c r="C196" s="260"/>
      <c r="D196" s="220" t="s">
        <v>156</v>
      </c>
      <c r="E196" s="261" t="s">
        <v>19</v>
      </c>
      <c r="F196" s="262" t="s">
        <v>304</v>
      </c>
      <c r="G196" s="260"/>
      <c r="H196" s="261" t="s">
        <v>19</v>
      </c>
      <c r="I196" s="263"/>
      <c r="J196" s="260"/>
      <c r="K196" s="260"/>
      <c r="L196" s="264"/>
      <c r="M196" s="265"/>
      <c r="N196" s="266"/>
      <c r="O196" s="266"/>
      <c r="P196" s="266"/>
      <c r="Q196" s="266"/>
      <c r="R196" s="266"/>
      <c r="S196" s="266"/>
      <c r="T196" s="26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8" t="s">
        <v>156</v>
      </c>
      <c r="AU196" s="268" t="s">
        <v>81</v>
      </c>
      <c r="AV196" s="15" t="s">
        <v>79</v>
      </c>
      <c r="AW196" s="15" t="s">
        <v>33</v>
      </c>
      <c r="AX196" s="15" t="s">
        <v>71</v>
      </c>
      <c r="AY196" s="268" t="s">
        <v>142</v>
      </c>
    </row>
    <row r="197" s="13" customFormat="1">
      <c r="A197" s="13"/>
      <c r="B197" s="227"/>
      <c r="C197" s="228"/>
      <c r="D197" s="220" t="s">
        <v>156</v>
      </c>
      <c r="E197" s="229" t="s">
        <v>19</v>
      </c>
      <c r="F197" s="230" t="s">
        <v>104</v>
      </c>
      <c r="G197" s="228"/>
      <c r="H197" s="231">
        <v>7.8399999999999999</v>
      </c>
      <c r="I197" s="232"/>
      <c r="J197" s="228"/>
      <c r="K197" s="228"/>
      <c r="L197" s="233"/>
      <c r="M197" s="234"/>
      <c r="N197" s="235"/>
      <c r="O197" s="235"/>
      <c r="P197" s="235"/>
      <c r="Q197" s="235"/>
      <c r="R197" s="235"/>
      <c r="S197" s="235"/>
      <c r="T197" s="23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7" t="s">
        <v>156</v>
      </c>
      <c r="AU197" s="237" t="s">
        <v>81</v>
      </c>
      <c r="AV197" s="13" t="s">
        <v>81</v>
      </c>
      <c r="AW197" s="13" t="s">
        <v>33</v>
      </c>
      <c r="AX197" s="13" t="s">
        <v>79</v>
      </c>
      <c r="AY197" s="237" t="s">
        <v>142</v>
      </c>
    </row>
    <row r="198" s="2" customFormat="1" ht="16.5" customHeight="1">
      <c r="A198" s="40"/>
      <c r="B198" s="41"/>
      <c r="C198" s="238" t="s">
        <v>305</v>
      </c>
      <c r="D198" s="238" t="s">
        <v>199</v>
      </c>
      <c r="E198" s="239" t="s">
        <v>306</v>
      </c>
      <c r="F198" s="240" t="s">
        <v>307</v>
      </c>
      <c r="G198" s="241" t="s">
        <v>308</v>
      </c>
      <c r="H198" s="242">
        <v>0.48999999999999999</v>
      </c>
      <c r="I198" s="243"/>
      <c r="J198" s="244">
        <f>ROUND(I198*H198,2)</f>
        <v>0</v>
      </c>
      <c r="K198" s="240" t="s">
        <v>149</v>
      </c>
      <c r="L198" s="245"/>
      <c r="M198" s="246" t="s">
        <v>19</v>
      </c>
      <c r="N198" s="247" t="s">
        <v>42</v>
      </c>
      <c r="O198" s="86"/>
      <c r="P198" s="216">
        <f>O198*H198</f>
        <v>0</v>
      </c>
      <c r="Q198" s="216">
        <v>0.025000000000000001</v>
      </c>
      <c r="R198" s="216">
        <f>Q198*H198</f>
        <v>0.012250000000000001</v>
      </c>
      <c r="S198" s="216">
        <v>0</v>
      </c>
      <c r="T198" s="217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8" t="s">
        <v>202</v>
      </c>
      <c r="AT198" s="218" t="s">
        <v>199</v>
      </c>
      <c r="AU198" s="218" t="s">
        <v>81</v>
      </c>
      <c r="AY198" s="19" t="s">
        <v>142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9" t="s">
        <v>79</v>
      </c>
      <c r="BK198" s="219">
        <f>ROUND(I198*H198,2)</f>
        <v>0</v>
      </c>
      <c r="BL198" s="19" t="s">
        <v>194</v>
      </c>
      <c r="BM198" s="218" t="s">
        <v>309</v>
      </c>
    </row>
    <row r="199" s="2" customFormat="1">
      <c r="A199" s="40"/>
      <c r="B199" s="41"/>
      <c r="C199" s="42"/>
      <c r="D199" s="220" t="s">
        <v>152</v>
      </c>
      <c r="E199" s="42"/>
      <c r="F199" s="221" t="s">
        <v>307</v>
      </c>
      <c r="G199" s="42"/>
      <c r="H199" s="42"/>
      <c r="I199" s="222"/>
      <c r="J199" s="42"/>
      <c r="K199" s="42"/>
      <c r="L199" s="46"/>
      <c r="M199" s="223"/>
      <c r="N199" s="224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152</v>
      </c>
      <c r="AU199" s="19" t="s">
        <v>81</v>
      </c>
    </row>
    <row r="200" s="13" customFormat="1">
      <c r="A200" s="13"/>
      <c r="B200" s="227"/>
      <c r="C200" s="228"/>
      <c r="D200" s="220" t="s">
        <v>156</v>
      </c>
      <c r="E200" s="228"/>
      <c r="F200" s="230" t="s">
        <v>310</v>
      </c>
      <c r="G200" s="228"/>
      <c r="H200" s="231">
        <v>0.48999999999999999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156</v>
      </c>
      <c r="AU200" s="237" t="s">
        <v>81</v>
      </c>
      <c r="AV200" s="13" t="s">
        <v>81</v>
      </c>
      <c r="AW200" s="13" t="s">
        <v>4</v>
      </c>
      <c r="AX200" s="13" t="s">
        <v>79</v>
      </c>
      <c r="AY200" s="237" t="s">
        <v>142</v>
      </c>
    </row>
    <row r="201" s="2" customFormat="1" ht="24.15" customHeight="1">
      <c r="A201" s="40"/>
      <c r="B201" s="41"/>
      <c r="C201" s="207" t="s">
        <v>311</v>
      </c>
      <c r="D201" s="207" t="s">
        <v>145</v>
      </c>
      <c r="E201" s="208" t="s">
        <v>312</v>
      </c>
      <c r="F201" s="209" t="s">
        <v>313</v>
      </c>
      <c r="G201" s="210" t="s">
        <v>162</v>
      </c>
      <c r="H201" s="211">
        <v>0.35099999999999998</v>
      </c>
      <c r="I201" s="212"/>
      <c r="J201" s="213">
        <f>ROUND(I201*H201,2)</f>
        <v>0</v>
      </c>
      <c r="K201" s="209" t="s">
        <v>149</v>
      </c>
      <c r="L201" s="46"/>
      <c r="M201" s="214" t="s">
        <v>19</v>
      </c>
      <c r="N201" s="215" t="s">
        <v>42</v>
      </c>
      <c r="O201" s="86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8" t="s">
        <v>194</v>
      </c>
      <c r="AT201" s="218" t="s">
        <v>145</v>
      </c>
      <c r="AU201" s="218" t="s">
        <v>81</v>
      </c>
      <c r="AY201" s="19" t="s">
        <v>142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9" t="s">
        <v>79</v>
      </c>
      <c r="BK201" s="219">
        <f>ROUND(I201*H201,2)</f>
        <v>0</v>
      </c>
      <c r="BL201" s="19" t="s">
        <v>194</v>
      </c>
      <c r="BM201" s="218" t="s">
        <v>314</v>
      </c>
    </row>
    <row r="202" s="2" customFormat="1">
      <c r="A202" s="40"/>
      <c r="B202" s="41"/>
      <c r="C202" s="42"/>
      <c r="D202" s="220" t="s">
        <v>152</v>
      </c>
      <c r="E202" s="42"/>
      <c r="F202" s="221" t="s">
        <v>315</v>
      </c>
      <c r="G202" s="42"/>
      <c r="H202" s="42"/>
      <c r="I202" s="222"/>
      <c r="J202" s="42"/>
      <c r="K202" s="42"/>
      <c r="L202" s="46"/>
      <c r="M202" s="223"/>
      <c r="N202" s="224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152</v>
      </c>
      <c r="AU202" s="19" t="s">
        <v>81</v>
      </c>
    </row>
    <row r="203" s="2" customFormat="1">
      <c r="A203" s="40"/>
      <c r="B203" s="41"/>
      <c r="C203" s="42"/>
      <c r="D203" s="225" t="s">
        <v>154</v>
      </c>
      <c r="E203" s="42"/>
      <c r="F203" s="226" t="s">
        <v>316</v>
      </c>
      <c r="G203" s="42"/>
      <c r="H203" s="42"/>
      <c r="I203" s="222"/>
      <c r="J203" s="42"/>
      <c r="K203" s="42"/>
      <c r="L203" s="46"/>
      <c r="M203" s="223"/>
      <c r="N203" s="224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154</v>
      </c>
      <c r="AU203" s="19" t="s">
        <v>81</v>
      </c>
    </row>
    <row r="204" s="12" customFormat="1" ht="22.8" customHeight="1">
      <c r="A204" s="12"/>
      <c r="B204" s="191"/>
      <c r="C204" s="192"/>
      <c r="D204" s="193" t="s">
        <v>70</v>
      </c>
      <c r="E204" s="205" t="s">
        <v>317</v>
      </c>
      <c r="F204" s="205" t="s">
        <v>318</v>
      </c>
      <c r="G204" s="192"/>
      <c r="H204" s="192"/>
      <c r="I204" s="195"/>
      <c r="J204" s="206">
        <f>BK204</f>
        <v>0</v>
      </c>
      <c r="K204" s="192"/>
      <c r="L204" s="197"/>
      <c r="M204" s="198"/>
      <c r="N204" s="199"/>
      <c r="O204" s="199"/>
      <c r="P204" s="200">
        <f>SUM(P205:P219)</f>
        <v>0</v>
      </c>
      <c r="Q204" s="199"/>
      <c r="R204" s="200">
        <f>SUM(R205:R219)</f>
        <v>0.0086317500000000005</v>
      </c>
      <c r="S204" s="199"/>
      <c r="T204" s="201">
        <f>SUM(T205:T219)</f>
        <v>0.020109999999999999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2" t="s">
        <v>81</v>
      </c>
      <c r="AT204" s="203" t="s">
        <v>70</v>
      </c>
      <c r="AU204" s="203" t="s">
        <v>79</v>
      </c>
      <c r="AY204" s="202" t="s">
        <v>142</v>
      </c>
      <c r="BK204" s="204">
        <f>SUM(BK205:BK219)</f>
        <v>0</v>
      </c>
    </row>
    <row r="205" s="2" customFormat="1" ht="21.75" customHeight="1">
      <c r="A205" s="40"/>
      <c r="B205" s="41"/>
      <c r="C205" s="207" t="s">
        <v>319</v>
      </c>
      <c r="D205" s="207" t="s">
        <v>145</v>
      </c>
      <c r="E205" s="208" t="s">
        <v>320</v>
      </c>
      <c r="F205" s="209" t="s">
        <v>321</v>
      </c>
      <c r="G205" s="210" t="s">
        <v>148</v>
      </c>
      <c r="H205" s="211">
        <v>2.2749999999999999</v>
      </c>
      <c r="I205" s="212"/>
      <c r="J205" s="213">
        <f>ROUND(I205*H205,2)</f>
        <v>0</v>
      </c>
      <c r="K205" s="209" t="s">
        <v>149</v>
      </c>
      <c r="L205" s="46"/>
      <c r="M205" s="214" t="s">
        <v>19</v>
      </c>
      <c r="N205" s="215" t="s">
        <v>42</v>
      </c>
      <c r="O205" s="86"/>
      <c r="P205" s="216">
        <f>O205*H205</f>
        <v>0</v>
      </c>
      <c r="Q205" s="216">
        <v>0.00197</v>
      </c>
      <c r="R205" s="216">
        <f>Q205*H205</f>
        <v>0.0044817499999999996</v>
      </c>
      <c r="S205" s="216">
        <v>0</v>
      </c>
      <c r="T205" s="217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8" t="s">
        <v>194</v>
      </c>
      <c r="AT205" s="218" t="s">
        <v>145</v>
      </c>
      <c r="AU205" s="218" t="s">
        <v>81</v>
      </c>
      <c r="AY205" s="19" t="s">
        <v>142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9" t="s">
        <v>79</v>
      </c>
      <c r="BK205" s="219">
        <f>ROUND(I205*H205,2)</f>
        <v>0</v>
      </c>
      <c r="BL205" s="19" t="s">
        <v>194</v>
      </c>
      <c r="BM205" s="218" t="s">
        <v>322</v>
      </c>
    </row>
    <row r="206" s="2" customFormat="1">
      <c r="A206" s="40"/>
      <c r="B206" s="41"/>
      <c r="C206" s="42"/>
      <c r="D206" s="220" t="s">
        <v>152</v>
      </c>
      <c r="E206" s="42"/>
      <c r="F206" s="221" t="s">
        <v>323</v>
      </c>
      <c r="G206" s="42"/>
      <c r="H206" s="42"/>
      <c r="I206" s="222"/>
      <c r="J206" s="42"/>
      <c r="K206" s="42"/>
      <c r="L206" s="46"/>
      <c r="M206" s="223"/>
      <c r="N206" s="224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152</v>
      </c>
      <c r="AU206" s="19" t="s">
        <v>81</v>
      </c>
    </row>
    <row r="207" s="2" customFormat="1">
      <c r="A207" s="40"/>
      <c r="B207" s="41"/>
      <c r="C207" s="42"/>
      <c r="D207" s="225" t="s">
        <v>154</v>
      </c>
      <c r="E207" s="42"/>
      <c r="F207" s="226" t="s">
        <v>324</v>
      </c>
      <c r="G207" s="42"/>
      <c r="H207" s="42"/>
      <c r="I207" s="222"/>
      <c r="J207" s="42"/>
      <c r="K207" s="42"/>
      <c r="L207" s="46"/>
      <c r="M207" s="223"/>
      <c r="N207" s="224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154</v>
      </c>
      <c r="AU207" s="19" t="s">
        <v>81</v>
      </c>
    </row>
    <row r="208" s="13" customFormat="1">
      <c r="A208" s="13"/>
      <c r="B208" s="227"/>
      <c r="C208" s="228"/>
      <c r="D208" s="220" t="s">
        <v>156</v>
      </c>
      <c r="E208" s="229" t="s">
        <v>19</v>
      </c>
      <c r="F208" s="230" t="s">
        <v>157</v>
      </c>
      <c r="G208" s="228"/>
      <c r="H208" s="231">
        <v>2.2749999999999999</v>
      </c>
      <c r="I208" s="232"/>
      <c r="J208" s="228"/>
      <c r="K208" s="228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156</v>
      </c>
      <c r="AU208" s="237" t="s">
        <v>81</v>
      </c>
      <c r="AV208" s="13" t="s">
        <v>81</v>
      </c>
      <c r="AW208" s="13" t="s">
        <v>33</v>
      </c>
      <c r="AX208" s="13" t="s">
        <v>79</v>
      </c>
      <c r="AY208" s="237" t="s">
        <v>142</v>
      </c>
    </row>
    <row r="209" s="2" customFormat="1" ht="16.5" customHeight="1">
      <c r="A209" s="40"/>
      <c r="B209" s="41"/>
      <c r="C209" s="207" t="s">
        <v>325</v>
      </c>
      <c r="D209" s="207" t="s">
        <v>145</v>
      </c>
      <c r="E209" s="208" t="s">
        <v>326</v>
      </c>
      <c r="F209" s="209" t="s">
        <v>327</v>
      </c>
      <c r="G209" s="210" t="s">
        <v>328</v>
      </c>
      <c r="H209" s="211">
        <v>1</v>
      </c>
      <c r="I209" s="212"/>
      <c r="J209" s="213">
        <f>ROUND(I209*H209,2)</f>
        <v>0</v>
      </c>
      <c r="K209" s="209" t="s">
        <v>149</v>
      </c>
      <c r="L209" s="46"/>
      <c r="M209" s="214" t="s">
        <v>19</v>
      </c>
      <c r="N209" s="215" t="s">
        <v>42</v>
      </c>
      <c r="O209" s="86"/>
      <c r="P209" s="216">
        <f>O209*H209</f>
        <v>0</v>
      </c>
      <c r="Q209" s="216">
        <v>0</v>
      </c>
      <c r="R209" s="216">
        <f>Q209*H209</f>
        <v>0</v>
      </c>
      <c r="S209" s="216">
        <v>0.020109999999999999</v>
      </c>
      <c r="T209" s="217">
        <f>S209*H209</f>
        <v>0.020109999999999999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8" t="s">
        <v>194</v>
      </c>
      <c r="AT209" s="218" t="s">
        <v>145</v>
      </c>
      <c r="AU209" s="218" t="s">
        <v>81</v>
      </c>
      <c r="AY209" s="19" t="s">
        <v>142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9" t="s">
        <v>79</v>
      </c>
      <c r="BK209" s="219">
        <f>ROUND(I209*H209,2)</f>
        <v>0</v>
      </c>
      <c r="BL209" s="19" t="s">
        <v>194</v>
      </c>
      <c r="BM209" s="218" t="s">
        <v>329</v>
      </c>
    </row>
    <row r="210" s="2" customFormat="1">
      <c r="A210" s="40"/>
      <c r="B210" s="41"/>
      <c r="C210" s="42"/>
      <c r="D210" s="220" t="s">
        <v>152</v>
      </c>
      <c r="E210" s="42"/>
      <c r="F210" s="221" t="s">
        <v>330</v>
      </c>
      <c r="G210" s="42"/>
      <c r="H210" s="42"/>
      <c r="I210" s="222"/>
      <c r="J210" s="42"/>
      <c r="K210" s="42"/>
      <c r="L210" s="46"/>
      <c r="M210" s="223"/>
      <c r="N210" s="224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152</v>
      </c>
      <c r="AU210" s="19" t="s">
        <v>81</v>
      </c>
    </row>
    <row r="211" s="2" customFormat="1">
      <c r="A211" s="40"/>
      <c r="B211" s="41"/>
      <c r="C211" s="42"/>
      <c r="D211" s="225" t="s">
        <v>154</v>
      </c>
      <c r="E211" s="42"/>
      <c r="F211" s="226" t="s">
        <v>331</v>
      </c>
      <c r="G211" s="42"/>
      <c r="H211" s="42"/>
      <c r="I211" s="222"/>
      <c r="J211" s="42"/>
      <c r="K211" s="42"/>
      <c r="L211" s="46"/>
      <c r="M211" s="223"/>
      <c r="N211" s="224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154</v>
      </c>
      <c r="AU211" s="19" t="s">
        <v>81</v>
      </c>
    </row>
    <row r="212" s="2" customFormat="1" ht="24.15" customHeight="1">
      <c r="A212" s="40"/>
      <c r="B212" s="41"/>
      <c r="C212" s="207" t="s">
        <v>332</v>
      </c>
      <c r="D212" s="207" t="s">
        <v>145</v>
      </c>
      <c r="E212" s="208" t="s">
        <v>333</v>
      </c>
      <c r="F212" s="209" t="s">
        <v>334</v>
      </c>
      <c r="G212" s="210" t="s">
        <v>328</v>
      </c>
      <c r="H212" s="211">
        <v>1</v>
      </c>
      <c r="I212" s="212"/>
      <c r="J212" s="213">
        <f>ROUND(I212*H212,2)</f>
        <v>0</v>
      </c>
      <c r="K212" s="209" t="s">
        <v>149</v>
      </c>
      <c r="L212" s="46"/>
      <c r="M212" s="214" t="s">
        <v>19</v>
      </c>
      <c r="N212" s="215" t="s">
        <v>42</v>
      </c>
      <c r="O212" s="86"/>
      <c r="P212" s="216">
        <f>O212*H212</f>
        <v>0</v>
      </c>
      <c r="Q212" s="216">
        <v>0.00115</v>
      </c>
      <c r="R212" s="216">
        <f>Q212*H212</f>
        <v>0.00115</v>
      </c>
      <c r="S212" s="216">
        <v>0</v>
      </c>
      <c r="T212" s="217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8" t="s">
        <v>194</v>
      </c>
      <c r="AT212" s="218" t="s">
        <v>145</v>
      </c>
      <c r="AU212" s="218" t="s">
        <v>81</v>
      </c>
      <c r="AY212" s="19" t="s">
        <v>142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9" t="s">
        <v>79</v>
      </c>
      <c r="BK212" s="219">
        <f>ROUND(I212*H212,2)</f>
        <v>0</v>
      </c>
      <c r="BL212" s="19" t="s">
        <v>194</v>
      </c>
      <c r="BM212" s="218" t="s">
        <v>335</v>
      </c>
    </row>
    <row r="213" s="2" customFormat="1">
      <c r="A213" s="40"/>
      <c r="B213" s="41"/>
      <c r="C213" s="42"/>
      <c r="D213" s="220" t="s">
        <v>152</v>
      </c>
      <c r="E213" s="42"/>
      <c r="F213" s="221" t="s">
        <v>336</v>
      </c>
      <c r="G213" s="42"/>
      <c r="H213" s="42"/>
      <c r="I213" s="222"/>
      <c r="J213" s="42"/>
      <c r="K213" s="42"/>
      <c r="L213" s="46"/>
      <c r="M213" s="223"/>
      <c r="N213" s="224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152</v>
      </c>
      <c r="AU213" s="19" t="s">
        <v>81</v>
      </c>
    </row>
    <row r="214" s="2" customFormat="1">
      <c r="A214" s="40"/>
      <c r="B214" s="41"/>
      <c r="C214" s="42"/>
      <c r="D214" s="225" t="s">
        <v>154</v>
      </c>
      <c r="E214" s="42"/>
      <c r="F214" s="226" t="s">
        <v>337</v>
      </c>
      <c r="G214" s="42"/>
      <c r="H214" s="42"/>
      <c r="I214" s="222"/>
      <c r="J214" s="42"/>
      <c r="K214" s="42"/>
      <c r="L214" s="46"/>
      <c r="M214" s="223"/>
      <c r="N214" s="224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154</v>
      </c>
      <c r="AU214" s="19" t="s">
        <v>81</v>
      </c>
    </row>
    <row r="215" s="2" customFormat="1" ht="37.8" customHeight="1">
      <c r="A215" s="40"/>
      <c r="B215" s="41"/>
      <c r="C215" s="238" t="s">
        <v>338</v>
      </c>
      <c r="D215" s="238" t="s">
        <v>199</v>
      </c>
      <c r="E215" s="239" t="s">
        <v>339</v>
      </c>
      <c r="F215" s="240" t="s">
        <v>340</v>
      </c>
      <c r="G215" s="241" t="s">
        <v>328</v>
      </c>
      <c r="H215" s="242">
        <v>1</v>
      </c>
      <c r="I215" s="243"/>
      <c r="J215" s="244">
        <f>ROUND(I215*H215,2)</f>
        <v>0</v>
      </c>
      <c r="K215" s="240" t="s">
        <v>149</v>
      </c>
      <c r="L215" s="245"/>
      <c r="M215" s="246" t="s">
        <v>19</v>
      </c>
      <c r="N215" s="247" t="s">
        <v>42</v>
      </c>
      <c r="O215" s="86"/>
      <c r="P215" s="216">
        <f>O215*H215</f>
        <v>0</v>
      </c>
      <c r="Q215" s="216">
        <v>0.0030000000000000001</v>
      </c>
      <c r="R215" s="216">
        <f>Q215*H215</f>
        <v>0.0030000000000000001</v>
      </c>
      <c r="S215" s="216">
        <v>0</v>
      </c>
      <c r="T215" s="217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8" t="s">
        <v>202</v>
      </c>
      <c r="AT215" s="218" t="s">
        <v>199</v>
      </c>
      <c r="AU215" s="218" t="s">
        <v>81</v>
      </c>
      <c r="AY215" s="19" t="s">
        <v>142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19" t="s">
        <v>79</v>
      </c>
      <c r="BK215" s="219">
        <f>ROUND(I215*H215,2)</f>
        <v>0</v>
      </c>
      <c r="BL215" s="19" t="s">
        <v>194</v>
      </c>
      <c r="BM215" s="218" t="s">
        <v>341</v>
      </c>
    </row>
    <row r="216" s="2" customFormat="1">
      <c r="A216" s="40"/>
      <c r="B216" s="41"/>
      <c r="C216" s="42"/>
      <c r="D216" s="220" t="s">
        <v>152</v>
      </c>
      <c r="E216" s="42"/>
      <c r="F216" s="221" t="s">
        <v>340</v>
      </c>
      <c r="G216" s="42"/>
      <c r="H216" s="42"/>
      <c r="I216" s="222"/>
      <c r="J216" s="42"/>
      <c r="K216" s="42"/>
      <c r="L216" s="46"/>
      <c r="M216" s="223"/>
      <c r="N216" s="224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152</v>
      </c>
      <c r="AU216" s="19" t="s">
        <v>81</v>
      </c>
    </row>
    <row r="217" s="2" customFormat="1" ht="24.15" customHeight="1">
      <c r="A217" s="40"/>
      <c r="B217" s="41"/>
      <c r="C217" s="207" t="s">
        <v>342</v>
      </c>
      <c r="D217" s="207" t="s">
        <v>145</v>
      </c>
      <c r="E217" s="208" t="s">
        <v>343</v>
      </c>
      <c r="F217" s="209" t="s">
        <v>344</v>
      </c>
      <c r="G217" s="210" t="s">
        <v>162</v>
      </c>
      <c r="H217" s="211">
        <v>0.0089999999999999993</v>
      </c>
      <c r="I217" s="212"/>
      <c r="J217" s="213">
        <f>ROUND(I217*H217,2)</f>
        <v>0</v>
      </c>
      <c r="K217" s="209" t="s">
        <v>149</v>
      </c>
      <c r="L217" s="46"/>
      <c r="M217" s="214" t="s">
        <v>19</v>
      </c>
      <c r="N217" s="215" t="s">
        <v>42</v>
      </c>
      <c r="O217" s="86"/>
      <c r="P217" s="216">
        <f>O217*H217</f>
        <v>0</v>
      </c>
      <c r="Q217" s="216">
        <v>0</v>
      </c>
      <c r="R217" s="216">
        <f>Q217*H217</f>
        <v>0</v>
      </c>
      <c r="S217" s="216">
        <v>0</v>
      </c>
      <c r="T217" s="217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8" t="s">
        <v>194</v>
      </c>
      <c r="AT217" s="218" t="s">
        <v>145</v>
      </c>
      <c r="AU217" s="218" t="s">
        <v>81</v>
      </c>
      <c r="AY217" s="19" t="s">
        <v>142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19" t="s">
        <v>79</v>
      </c>
      <c r="BK217" s="219">
        <f>ROUND(I217*H217,2)</f>
        <v>0</v>
      </c>
      <c r="BL217" s="19" t="s">
        <v>194</v>
      </c>
      <c r="BM217" s="218" t="s">
        <v>345</v>
      </c>
    </row>
    <row r="218" s="2" customFormat="1">
      <c r="A218" s="40"/>
      <c r="B218" s="41"/>
      <c r="C218" s="42"/>
      <c r="D218" s="220" t="s">
        <v>152</v>
      </c>
      <c r="E218" s="42"/>
      <c r="F218" s="221" t="s">
        <v>346</v>
      </c>
      <c r="G218" s="42"/>
      <c r="H218" s="42"/>
      <c r="I218" s="222"/>
      <c r="J218" s="42"/>
      <c r="K218" s="42"/>
      <c r="L218" s="46"/>
      <c r="M218" s="223"/>
      <c r="N218" s="224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152</v>
      </c>
      <c r="AU218" s="19" t="s">
        <v>81</v>
      </c>
    </row>
    <row r="219" s="2" customFormat="1">
      <c r="A219" s="40"/>
      <c r="B219" s="41"/>
      <c r="C219" s="42"/>
      <c r="D219" s="225" t="s">
        <v>154</v>
      </c>
      <c r="E219" s="42"/>
      <c r="F219" s="226" t="s">
        <v>347</v>
      </c>
      <c r="G219" s="42"/>
      <c r="H219" s="42"/>
      <c r="I219" s="222"/>
      <c r="J219" s="42"/>
      <c r="K219" s="42"/>
      <c r="L219" s="46"/>
      <c r="M219" s="223"/>
      <c r="N219" s="224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154</v>
      </c>
      <c r="AU219" s="19" t="s">
        <v>81</v>
      </c>
    </row>
    <row r="220" s="12" customFormat="1" ht="22.8" customHeight="1">
      <c r="A220" s="12"/>
      <c r="B220" s="191"/>
      <c r="C220" s="192"/>
      <c r="D220" s="193" t="s">
        <v>70</v>
      </c>
      <c r="E220" s="205" t="s">
        <v>348</v>
      </c>
      <c r="F220" s="205" t="s">
        <v>349</v>
      </c>
      <c r="G220" s="192"/>
      <c r="H220" s="192"/>
      <c r="I220" s="195"/>
      <c r="J220" s="206">
        <f>BK220</f>
        <v>0</v>
      </c>
      <c r="K220" s="192"/>
      <c r="L220" s="197"/>
      <c r="M220" s="198"/>
      <c r="N220" s="199"/>
      <c r="O220" s="199"/>
      <c r="P220" s="200">
        <f>SUM(P221:P258)</f>
        <v>0</v>
      </c>
      <c r="Q220" s="199"/>
      <c r="R220" s="200">
        <f>SUM(R221:R258)</f>
        <v>0.27024420000000005</v>
      </c>
      <c r="S220" s="199"/>
      <c r="T220" s="201">
        <f>SUM(T221:T258)</f>
        <v>0.010799999999999999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2" t="s">
        <v>81</v>
      </c>
      <c r="AT220" s="203" t="s">
        <v>70</v>
      </c>
      <c r="AU220" s="203" t="s">
        <v>79</v>
      </c>
      <c r="AY220" s="202" t="s">
        <v>142</v>
      </c>
      <c r="BK220" s="204">
        <f>SUM(BK221:BK258)</f>
        <v>0</v>
      </c>
    </row>
    <row r="221" s="2" customFormat="1" ht="24.15" customHeight="1">
      <c r="A221" s="40"/>
      <c r="B221" s="41"/>
      <c r="C221" s="207" t="s">
        <v>350</v>
      </c>
      <c r="D221" s="207" t="s">
        <v>145</v>
      </c>
      <c r="E221" s="208" t="s">
        <v>351</v>
      </c>
      <c r="F221" s="209" t="s">
        <v>352</v>
      </c>
      <c r="G221" s="210" t="s">
        <v>193</v>
      </c>
      <c r="H221" s="211">
        <v>5.1630000000000003</v>
      </c>
      <c r="I221" s="212"/>
      <c r="J221" s="213">
        <f>ROUND(I221*H221,2)</f>
        <v>0</v>
      </c>
      <c r="K221" s="209" t="s">
        <v>149</v>
      </c>
      <c r="L221" s="46"/>
      <c r="M221" s="214" t="s">
        <v>19</v>
      </c>
      <c r="N221" s="215" t="s">
        <v>42</v>
      </c>
      <c r="O221" s="86"/>
      <c r="P221" s="216">
        <f>O221*H221</f>
        <v>0</v>
      </c>
      <c r="Q221" s="216">
        <v>0</v>
      </c>
      <c r="R221" s="216">
        <f>Q221*H221</f>
        <v>0</v>
      </c>
      <c r="S221" s="216">
        <v>0</v>
      </c>
      <c r="T221" s="217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8" t="s">
        <v>194</v>
      </c>
      <c r="AT221" s="218" t="s">
        <v>145</v>
      </c>
      <c r="AU221" s="218" t="s">
        <v>81</v>
      </c>
      <c r="AY221" s="19" t="s">
        <v>142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9" t="s">
        <v>79</v>
      </c>
      <c r="BK221" s="219">
        <f>ROUND(I221*H221,2)</f>
        <v>0</v>
      </c>
      <c r="BL221" s="19" t="s">
        <v>194</v>
      </c>
      <c r="BM221" s="218" t="s">
        <v>353</v>
      </c>
    </row>
    <row r="222" s="2" customFormat="1">
      <c r="A222" s="40"/>
      <c r="B222" s="41"/>
      <c r="C222" s="42"/>
      <c r="D222" s="220" t="s">
        <v>152</v>
      </c>
      <c r="E222" s="42"/>
      <c r="F222" s="221" t="s">
        <v>354</v>
      </c>
      <c r="G222" s="42"/>
      <c r="H222" s="42"/>
      <c r="I222" s="222"/>
      <c r="J222" s="42"/>
      <c r="K222" s="42"/>
      <c r="L222" s="46"/>
      <c r="M222" s="223"/>
      <c r="N222" s="224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152</v>
      </c>
      <c r="AU222" s="19" t="s">
        <v>81</v>
      </c>
    </row>
    <row r="223" s="2" customFormat="1">
      <c r="A223" s="40"/>
      <c r="B223" s="41"/>
      <c r="C223" s="42"/>
      <c r="D223" s="225" t="s">
        <v>154</v>
      </c>
      <c r="E223" s="42"/>
      <c r="F223" s="226" t="s">
        <v>355</v>
      </c>
      <c r="G223" s="42"/>
      <c r="H223" s="42"/>
      <c r="I223" s="222"/>
      <c r="J223" s="42"/>
      <c r="K223" s="42"/>
      <c r="L223" s="46"/>
      <c r="M223" s="223"/>
      <c r="N223" s="224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154</v>
      </c>
      <c r="AU223" s="19" t="s">
        <v>81</v>
      </c>
    </row>
    <row r="224" s="13" customFormat="1">
      <c r="A224" s="13"/>
      <c r="B224" s="227"/>
      <c r="C224" s="228"/>
      <c r="D224" s="220" t="s">
        <v>156</v>
      </c>
      <c r="E224" s="229" t="s">
        <v>19</v>
      </c>
      <c r="F224" s="230" t="s">
        <v>356</v>
      </c>
      <c r="G224" s="228"/>
      <c r="H224" s="231">
        <v>5.1630000000000003</v>
      </c>
      <c r="I224" s="232"/>
      <c r="J224" s="228"/>
      <c r="K224" s="228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156</v>
      </c>
      <c r="AU224" s="237" t="s">
        <v>81</v>
      </c>
      <c r="AV224" s="13" t="s">
        <v>81</v>
      </c>
      <c r="AW224" s="13" t="s">
        <v>33</v>
      </c>
      <c r="AX224" s="13" t="s">
        <v>79</v>
      </c>
      <c r="AY224" s="237" t="s">
        <v>142</v>
      </c>
    </row>
    <row r="225" s="15" customFormat="1">
      <c r="A225" s="15"/>
      <c r="B225" s="259"/>
      <c r="C225" s="260"/>
      <c r="D225" s="220" t="s">
        <v>156</v>
      </c>
      <c r="E225" s="261" t="s">
        <v>19</v>
      </c>
      <c r="F225" s="262" t="s">
        <v>357</v>
      </c>
      <c r="G225" s="260"/>
      <c r="H225" s="261" t="s">
        <v>19</v>
      </c>
      <c r="I225" s="263"/>
      <c r="J225" s="260"/>
      <c r="K225" s="260"/>
      <c r="L225" s="264"/>
      <c r="M225" s="265"/>
      <c r="N225" s="266"/>
      <c r="O225" s="266"/>
      <c r="P225" s="266"/>
      <c r="Q225" s="266"/>
      <c r="R225" s="266"/>
      <c r="S225" s="266"/>
      <c r="T225" s="267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8" t="s">
        <v>156</v>
      </c>
      <c r="AU225" s="268" t="s">
        <v>81</v>
      </c>
      <c r="AV225" s="15" t="s">
        <v>79</v>
      </c>
      <c r="AW225" s="15" t="s">
        <v>33</v>
      </c>
      <c r="AX225" s="15" t="s">
        <v>71</v>
      </c>
      <c r="AY225" s="268" t="s">
        <v>142</v>
      </c>
    </row>
    <row r="226" s="2" customFormat="1" ht="16.5" customHeight="1">
      <c r="A226" s="40"/>
      <c r="B226" s="41"/>
      <c r="C226" s="238" t="s">
        <v>202</v>
      </c>
      <c r="D226" s="238" t="s">
        <v>199</v>
      </c>
      <c r="E226" s="239" t="s">
        <v>358</v>
      </c>
      <c r="F226" s="240" t="s">
        <v>359</v>
      </c>
      <c r="G226" s="241" t="s">
        <v>308</v>
      </c>
      <c r="H226" s="242">
        <v>0.18099999999999999</v>
      </c>
      <c r="I226" s="243"/>
      <c r="J226" s="244">
        <f>ROUND(I226*H226,2)</f>
        <v>0</v>
      </c>
      <c r="K226" s="240" t="s">
        <v>149</v>
      </c>
      <c r="L226" s="245"/>
      <c r="M226" s="246" t="s">
        <v>19</v>
      </c>
      <c r="N226" s="247" t="s">
        <v>42</v>
      </c>
      <c r="O226" s="86"/>
      <c r="P226" s="216">
        <f>O226*H226</f>
        <v>0</v>
      </c>
      <c r="Q226" s="216">
        <v>0.55000000000000004</v>
      </c>
      <c r="R226" s="216">
        <f>Q226*H226</f>
        <v>0.09955</v>
      </c>
      <c r="S226" s="216">
        <v>0</v>
      </c>
      <c r="T226" s="217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8" t="s">
        <v>202</v>
      </c>
      <c r="AT226" s="218" t="s">
        <v>199</v>
      </c>
      <c r="AU226" s="218" t="s">
        <v>81</v>
      </c>
      <c r="AY226" s="19" t="s">
        <v>142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9" t="s">
        <v>79</v>
      </c>
      <c r="BK226" s="219">
        <f>ROUND(I226*H226,2)</f>
        <v>0</v>
      </c>
      <c r="BL226" s="19" t="s">
        <v>194</v>
      </c>
      <c r="BM226" s="218" t="s">
        <v>360</v>
      </c>
    </row>
    <row r="227" s="2" customFormat="1">
      <c r="A227" s="40"/>
      <c r="B227" s="41"/>
      <c r="C227" s="42"/>
      <c r="D227" s="220" t="s">
        <v>152</v>
      </c>
      <c r="E227" s="42"/>
      <c r="F227" s="221" t="s">
        <v>359</v>
      </c>
      <c r="G227" s="42"/>
      <c r="H227" s="42"/>
      <c r="I227" s="222"/>
      <c r="J227" s="42"/>
      <c r="K227" s="42"/>
      <c r="L227" s="46"/>
      <c r="M227" s="223"/>
      <c r="N227" s="224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152</v>
      </c>
      <c r="AU227" s="19" t="s">
        <v>81</v>
      </c>
    </row>
    <row r="228" s="13" customFormat="1">
      <c r="A228" s="13"/>
      <c r="B228" s="227"/>
      <c r="C228" s="228"/>
      <c r="D228" s="220" t="s">
        <v>156</v>
      </c>
      <c r="E228" s="228"/>
      <c r="F228" s="230" t="s">
        <v>361</v>
      </c>
      <c r="G228" s="228"/>
      <c r="H228" s="231">
        <v>0.18099999999999999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156</v>
      </c>
      <c r="AU228" s="237" t="s">
        <v>81</v>
      </c>
      <c r="AV228" s="13" t="s">
        <v>81</v>
      </c>
      <c r="AW228" s="13" t="s">
        <v>4</v>
      </c>
      <c r="AX228" s="13" t="s">
        <v>79</v>
      </c>
      <c r="AY228" s="237" t="s">
        <v>142</v>
      </c>
    </row>
    <row r="229" s="2" customFormat="1" ht="24.15" customHeight="1">
      <c r="A229" s="40"/>
      <c r="B229" s="41"/>
      <c r="C229" s="207" t="s">
        <v>362</v>
      </c>
      <c r="D229" s="207" t="s">
        <v>145</v>
      </c>
      <c r="E229" s="208" t="s">
        <v>363</v>
      </c>
      <c r="F229" s="209" t="s">
        <v>364</v>
      </c>
      <c r="G229" s="210" t="s">
        <v>193</v>
      </c>
      <c r="H229" s="211">
        <v>9.2929999999999993</v>
      </c>
      <c r="I229" s="212"/>
      <c r="J229" s="213">
        <f>ROUND(I229*H229,2)</f>
        <v>0</v>
      </c>
      <c r="K229" s="209" t="s">
        <v>149</v>
      </c>
      <c r="L229" s="46"/>
      <c r="M229" s="214" t="s">
        <v>19</v>
      </c>
      <c r="N229" s="215" t="s">
        <v>42</v>
      </c>
      <c r="O229" s="86"/>
      <c r="P229" s="216">
        <f>O229*H229</f>
        <v>0</v>
      </c>
      <c r="Q229" s="216">
        <v>0</v>
      </c>
      <c r="R229" s="216">
        <f>Q229*H229</f>
        <v>0</v>
      </c>
      <c r="S229" s="216">
        <v>0</v>
      </c>
      <c r="T229" s="217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8" t="s">
        <v>194</v>
      </c>
      <c r="AT229" s="218" t="s">
        <v>145</v>
      </c>
      <c r="AU229" s="218" t="s">
        <v>81</v>
      </c>
      <c r="AY229" s="19" t="s">
        <v>142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9" t="s">
        <v>79</v>
      </c>
      <c r="BK229" s="219">
        <f>ROUND(I229*H229,2)</f>
        <v>0</v>
      </c>
      <c r="BL229" s="19" t="s">
        <v>194</v>
      </c>
      <c r="BM229" s="218" t="s">
        <v>365</v>
      </c>
    </row>
    <row r="230" s="2" customFormat="1">
      <c r="A230" s="40"/>
      <c r="B230" s="41"/>
      <c r="C230" s="42"/>
      <c r="D230" s="220" t="s">
        <v>152</v>
      </c>
      <c r="E230" s="42"/>
      <c r="F230" s="221" t="s">
        <v>366</v>
      </c>
      <c r="G230" s="42"/>
      <c r="H230" s="42"/>
      <c r="I230" s="222"/>
      <c r="J230" s="42"/>
      <c r="K230" s="42"/>
      <c r="L230" s="46"/>
      <c r="M230" s="223"/>
      <c r="N230" s="224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152</v>
      </c>
      <c r="AU230" s="19" t="s">
        <v>81</v>
      </c>
    </row>
    <row r="231" s="2" customFormat="1">
      <c r="A231" s="40"/>
      <c r="B231" s="41"/>
      <c r="C231" s="42"/>
      <c r="D231" s="225" t="s">
        <v>154</v>
      </c>
      <c r="E231" s="42"/>
      <c r="F231" s="226" t="s">
        <v>367</v>
      </c>
      <c r="G231" s="42"/>
      <c r="H231" s="42"/>
      <c r="I231" s="222"/>
      <c r="J231" s="42"/>
      <c r="K231" s="42"/>
      <c r="L231" s="46"/>
      <c r="M231" s="223"/>
      <c r="N231" s="224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154</v>
      </c>
      <c r="AU231" s="19" t="s">
        <v>81</v>
      </c>
    </row>
    <row r="232" s="13" customFormat="1">
      <c r="A232" s="13"/>
      <c r="B232" s="227"/>
      <c r="C232" s="228"/>
      <c r="D232" s="220" t="s">
        <v>156</v>
      </c>
      <c r="E232" s="229" t="s">
        <v>19</v>
      </c>
      <c r="F232" s="230" t="s">
        <v>368</v>
      </c>
      <c r="G232" s="228"/>
      <c r="H232" s="231">
        <v>9.2929999999999993</v>
      </c>
      <c r="I232" s="232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156</v>
      </c>
      <c r="AU232" s="237" t="s">
        <v>81</v>
      </c>
      <c r="AV232" s="13" t="s">
        <v>81</v>
      </c>
      <c r="AW232" s="13" t="s">
        <v>33</v>
      </c>
      <c r="AX232" s="13" t="s">
        <v>79</v>
      </c>
      <c r="AY232" s="237" t="s">
        <v>142</v>
      </c>
    </row>
    <row r="233" s="15" customFormat="1">
      <c r="A233" s="15"/>
      <c r="B233" s="259"/>
      <c r="C233" s="260"/>
      <c r="D233" s="220" t="s">
        <v>156</v>
      </c>
      <c r="E233" s="261" t="s">
        <v>19</v>
      </c>
      <c r="F233" s="262" t="s">
        <v>369</v>
      </c>
      <c r="G233" s="260"/>
      <c r="H233" s="261" t="s">
        <v>19</v>
      </c>
      <c r="I233" s="263"/>
      <c r="J233" s="260"/>
      <c r="K233" s="260"/>
      <c r="L233" s="264"/>
      <c r="M233" s="265"/>
      <c r="N233" s="266"/>
      <c r="O233" s="266"/>
      <c r="P233" s="266"/>
      <c r="Q233" s="266"/>
      <c r="R233" s="266"/>
      <c r="S233" s="266"/>
      <c r="T233" s="267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8" t="s">
        <v>156</v>
      </c>
      <c r="AU233" s="268" t="s">
        <v>81</v>
      </c>
      <c r="AV233" s="15" t="s">
        <v>79</v>
      </c>
      <c r="AW233" s="15" t="s">
        <v>33</v>
      </c>
      <c r="AX233" s="15" t="s">
        <v>71</v>
      </c>
      <c r="AY233" s="268" t="s">
        <v>142</v>
      </c>
    </row>
    <row r="234" s="2" customFormat="1" ht="21.75" customHeight="1">
      <c r="A234" s="40"/>
      <c r="B234" s="41"/>
      <c r="C234" s="238" t="s">
        <v>370</v>
      </c>
      <c r="D234" s="238" t="s">
        <v>199</v>
      </c>
      <c r="E234" s="239" t="s">
        <v>371</v>
      </c>
      <c r="F234" s="240" t="s">
        <v>372</v>
      </c>
      <c r="G234" s="241" t="s">
        <v>193</v>
      </c>
      <c r="H234" s="242">
        <v>9.7579999999999991</v>
      </c>
      <c r="I234" s="243"/>
      <c r="J234" s="244">
        <f>ROUND(I234*H234,2)</f>
        <v>0</v>
      </c>
      <c r="K234" s="240" t="s">
        <v>149</v>
      </c>
      <c r="L234" s="245"/>
      <c r="M234" s="246" t="s">
        <v>19</v>
      </c>
      <c r="N234" s="247" t="s">
        <v>42</v>
      </c>
      <c r="O234" s="86"/>
      <c r="P234" s="216">
        <f>O234*H234</f>
        <v>0</v>
      </c>
      <c r="Q234" s="216">
        <v>0.0149</v>
      </c>
      <c r="R234" s="216">
        <f>Q234*H234</f>
        <v>0.1453942</v>
      </c>
      <c r="S234" s="216">
        <v>0</v>
      </c>
      <c r="T234" s="217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8" t="s">
        <v>202</v>
      </c>
      <c r="AT234" s="218" t="s">
        <v>199</v>
      </c>
      <c r="AU234" s="218" t="s">
        <v>81</v>
      </c>
      <c r="AY234" s="19" t="s">
        <v>142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19" t="s">
        <v>79</v>
      </c>
      <c r="BK234" s="219">
        <f>ROUND(I234*H234,2)</f>
        <v>0</v>
      </c>
      <c r="BL234" s="19" t="s">
        <v>194</v>
      </c>
      <c r="BM234" s="218" t="s">
        <v>373</v>
      </c>
    </row>
    <row r="235" s="2" customFormat="1">
      <c r="A235" s="40"/>
      <c r="B235" s="41"/>
      <c r="C235" s="42"/>
      <c r="D235" s="220" t="s">
        <v>152</v>
      </c>
      <c r="E235" s="42"/>
      <c r="F235" s="221" t="s">
        <v>372</v>
      </c>
      <c r="G235" s="42"/>
      <c r="H235" s="42"/>
      <c r="I235" s="222"/>
      <c r="J235" s="42"/>
      <c r="K235" s="42"/>
      <c r="L235" s="46"/>
      <c r="M235" s="223"/>
      <c r="N235" s="224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152</v>
      </c>
      <c r="AU235" s="19" t="s">
        <v>81</v>
      </c>
    </row>
    <row r="236" s="13" customFormat="1">
      <c r="A236" s="13"/>
      <c r="B236" s="227"/>
      <c r="C236" s="228"/>
      <c r="D236" s="220" t="s">
        <v>156</v>
      </c>
      <c r="E236" s="228"/>
      <c r="F236" s="230" t="s">
        <v>374</v>
      </c>
      <c r="G236" s="228"/>
      <c r="H236" s="231">
        <v>9.7579999999999991</v>
      </c>
      <c r="I236" s="232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156</v>
      </c>
      <c r="AU236" s="237" t="s">
        <v>81</v>
      </c>
      <c r="AV236" s="13" t="s">
        <v>81</v>
      </c>
      <c r="AW236" s="13" t="s">
        <v>4</v>
      </c>
      <c r="AX236" s="13" t="s">
        <v>79</v>
      </c>
      <c r="AY236" s="237" t="s">
        <v>142</v>
      </c>
    </row>
    <row r="237" s="2" customFormat="1" ht="24.15" customHeight="1">
      <c r="A237" s="40"/>
      <c r="B237" s="41"/>
      <c r="C237" s="207" t="s">
        <v>375</v>
      </c>
      <c r="D237" s="207" t="s">
        <v>145</v>
      </c>
      <c r="E237" s="208" t="s">
        <v>376</v>
      </c>
      <c r="F237" s="209" t="s">
        <v>377</v>
      </c>
      <c r="G237" s="210" t="s">
        <v>193</v>
      </c>
      <c r="H237" s="211">
        <v>0.71999999999999997</v>
      </c>
      <c r="I237" s="212"/>
      <c r="J237" s="213">
        <f>ROUND(I237*H237,2)</f>
        <v>0</v>
      </c>
      <c r="K237" s="209" t="s">
        <v>149</v>
      </c>
      <c r="L237" s="46"/>
      <c r="M237" s="214" t="s">
        <v>19</v>
      </c>
      <c r="N237" s="215" t="s">
        <v>42</v>
      </c>
      <c r="O237" s="86"/>
      <c r="P237" s="216">
        <f>O237*H237</f>
        <v>0</v>
      </c>
      <c r="Q237" s="216">
        <v>0</v>
      </c>
      <c r="R237" s="216">
        <f>Q237*H237</f>
        <v>0</v>
      </c>
      <c r="S237" s="216">
        <v>0</v>
      </c>
      <c r="T237" s="217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8" t="s">
        <v>194</v>
      </c>
      <c r="AT237" s="218" t="s">
        <v>145</v>
      </c>
      <c r="AU237" s="218" t="s">
        <v>81</v>
      </c>
      <c r="AY237" s="19" t="s">
        <v>142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9" t="s">
        <v>79</v>
      </c>
      <c r="BK237" s="219">
        <f>ROUND(I237*H237,2)</f>
        <v>0</v>
      </c>
      <c r="BL237" s="19" t="s">
        <v>194</v>
      </c>
      <c r="BM237" s="218" t="s">
        <v>378</v>
      </c>
    </row>
    <row r="238" s="2" customFormat="1">
      <c r="A238" s="40"/>
      <c r="B238" s="41"/>
      <c r="C238" s="42"/>
      <c r="D238" s="220" t="s">
        <v>152</v>
      </c>
      <c r="E238" s="42"/>
      <c r="F238" s="221" t="s">
        <v>379</v>
      </c>
      <c r="G238" s="42"/>
      <c r="H238" s="42"/>
      <c r="I238" s="222"/>
      <c r="J238" s="42"/>
      <c r="K238" s="42"/>
      <c r="L238" s="46"/>
      <c r="M238" s="223"/>
      <c r="N238" s="224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152</v>
      </c>
      <c r="AU238" s="19" t="s">
        <v>81</v>
      </c>
    </row>
    <row r="239" s="2" customFormat="1">
      <c r="A239" s="40"/>
      <c r="B239" s="41"/>
      <c r="C239" s="42"/>
      <c r="D239" s="225" t="s">
        <v>154</v>
      </c>
      <c r="E239" s="42"/>
      <c r="F239" s="226" t="s">
        <v>380</v>
      </c>
      <c r="G239" s="42"/>
      <c r="H239" s="42"/>
      <c r="I239" s="222"/>
      <c r="J239" s="42"/>
      <c r="K239" s="42"/>
      <c r="L239" s="46"/>
      <c r="M239" s="223"/>
      <c r="N239" s="224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154</v>
      </c>
      <c r="AU239" s="19" t="s">
        <v>81</v>
      </c>
    </row>
    <row r="240" s="13" customFormat="1">
      <c r="A240" s="13"/>
      <c r="B240" s="227"/>
      <c r="C240" s="228"/>
      <c r="D240" s="220" t="s">
        <v>156</v>
      </c>
      <c r="E240" s="229" t="s">
        <v>19</v>
      </c>
      <c r="F240" s="230" t="s">
        <v>211</v>
      </c>
      <c r="G240" s="228"/>
      <c r="H240" s="231">
        <v>0.71999999999999997</v>
      </c>
      <c r="I240" s="232"/>
      <c r="J240" s="228"/>
      <c r="K240" s="228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156</v>
      </c>
      <c r="AU240" s="237" t="s">
        <v>81</v>
      </c>
      <c r="AV240" s="13" t="s">
        <v>81</v>
      </c>
      <c r="AW240" s="13" t="s">
        <v>33</v>
      </c>
      <c r="AX240" s="13" t="s">
        <v>79</v>
      </c>
      <c r="AY240" s="237" t="s">
        <v>142</v>
      </c>
    </row>
    <row r="241" s="2" customFormat="1" ht="16.5" customHeight="1">
      <c r="A241" s="40"/>
      <c r="B241" s="41"/>
      <c r="C241" s="238" t="s">
        <v>381</v>
      </c>
      <c r="D241" s="238" t="s">
        <v>199</v>
      </c>
      <c r="E241" s="239" t="s">
        <v>358</v>
      </c>
      <c r="F241" s="240" t="s">
        <v>359</v>
      </c>
      <c r="G241" s="241" t="s">
        <v>308</v>
      </c>
      <c r="H241" s="242">
        <v>0.017999999999999999</v>
      </c>
      <c r="I241" s="243"/>
      <c r="J241" s="244">
        <f>ROUND(I241*H241,2)</f>
        <v>0</v>
      </c>
      <c r="K241" s="240" t="s">
        <v>149</v>
      </c>
      <c r="L241" s="245"/>
      <c r="M241" s="246" t="s">
        <v>19</v>
      </c>
      <c r="N241" s="247" t="s">
        <v>42</v>
      </c>
      <c r="O241" s="86"/>
      <c r="P241" s="216">
        <f>O241*H241</f>
        <v>0</v>
      </c>
      <c r="Q241" s="216">
        <v>0.55000000000000004</v>
      </c>
      <c r="R241" s="216">
        <f>Q241*H241</f>
        <v>0.0099000000000000008</v>
      </c>
      <c r="S241" s="216">
        <v>0</v>
      </c>
      <c r="T241" s="217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8" t="s">
        <v>202</v>
      </c>
      <c r="AT241" s="218" t="s">
        <v>199</v>
      </c>
      <c r="AU241" s="218" t="s">
        <v>81</v>
      </c>
      <c r="AY241" s="19" t="s">
        <v>142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19" t="s">
        <v>79</v>
      </c>
      <c r="BK241" s="219">
        <f>ROUND(I241*H241,2)</f>
        <v>0</v>
      </c>
      <c r="BL241" s="19" t="s">
        <v>194</v>
      </c>
      <c r="BM241" s="218" t="s">
        <v>382</v>
      </c>
    </row>
    <row r="242" s="2" customFormat="1">
      <c r="A242" s="40"/>
      <c r="B242" s="41"/>
      <c r="C242" s="42"/>
      <c r="D242" s="220" t="s">
        <v>152</v>
      </c>
      <c r="E242" s="42"/>
      <c r="F242" s="221" t="s">
        <v>359</v>
      </c>
      <c r="G242" s="42"/>
      <c r="H242" s="42"/>
      <c r="I242" s="222"/>
      <c r="J242" s="42"/>
      <c r="K242" s="42"/>
      <c r="L242" s="46"/>
      <c r="M242" s="223"/>
      <c r="N242" s="224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152</v>
      </c>
      <c r="AU242" s="19" t="s">
        <v>81</v>
      </c>
    </row>
    <row r="243" s="13" customFormat="1">
      <c r="A243" s="13"/>
      <c r="B243" s="227"/>
      <c r="C243" s="228"/>
      <c r="D243" s="220" t="s">
        <v>156</v>
      </c>
      <c r="E243" s="228"/>
      <c r="F243" s="230" t="s">
        <v>383</v>
      </c>
      <c r="G243" s="228"/>
      <c r="H243" s="231">
        <v>0.017999999999999999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156</v>
      </c>
      <c r="AU243" s="237" t="s">
        <v>81</v>
      </c>
      <c r="AV243" s="13" t="s">
        <v>81</v>
      </c>
      <c r="AW243" s="13" t="s">
        <v>4</v>
      </c>
      <c r="AX243" s="13" t="s">
        <v>79</v>
      </c>
      <c r="AY243" s="237" t="s">
        <v>142</v>
      </c>
    </row>
    <row r="244" s="2" customFormat="1" ht="16.5" customHeight="1">
      <c r="A244" s="40"/>
      <c r="B244" s="41"/>
      <c r="C244" s="207" t="s">
        <v>384</v>
      </c>
      <c r="D244" s="207" t="s">
        <v>145</v>
      </c>
      <c r="E244" s="208" t="s">
        <v>385</v>
      </c>
      <c r="F244" s="209" t="s">
        <v>386</v>
      </c>
      <c r="G244" s="210" t="s">
        <v>193</v>
      </c>
      <c r="H244" s="211">
        <v>0.71999999999999997</v>
      </c>
      <c r="I244" s="212"/>
      <c r="J244" s="213">
        <f>ROUND(I244*H244,2)</f>
        <v>0</v>
      </c>
      <c r="K244" s="209" t="s">
        <v>149</v>
      </c>
      <c r="L244" s="46"/>
      <c r="M244" s="214" t="s">
        <v>19</v>
      </c>
      <c r="N244" s="215" t="s">
        <v>42</v>
      </c>
      <c r="O244" s="86"/>
      <c r="P244" s="216">
        <f>O244*H244</f>
        <v>0</v>
      </c>
      <c r="Q244" s="216">
        <v>0</v>
      </c>
      <c r="R244" s="216">
        <f>Q244*H244</f>
        <v>0</v>
      </c>
      <c r="S244" s="216">
        <v>0.014999999999999999</v>
      </c>
      <c r="T244" s="217">
        <f>S244*H244</f>
        <v>0.010799999999999999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8" t="s">
        <v>194</v>
      </c>
      <c r="AT244" s="218" t="s">
        <v>145</v>
      </c>
      <c r="AU244" s="218" t="s">
        <v>81</v>
      </c>
      <c r="AY244" s="19" t="s">
        <v>142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19" t="s">
        <v>79</v>
      </c>
      <c r="BK244" s="219">
        <f>ROUND(I244*H244,2)</f>
        <v>0</v>
      </c>
      <c r="BL244" s="19" t="s">
        <v>194</v>
      </c>
      <c r="BM244" s="218" t="s">
        <v>387</v>
      </c>
    </row>
    <row r="245" s="2" customFormat="1">
      <c r="A245" s="40"/>
      <c r="B245" s="41"/>
      <c r="C245" s="42"/>
      <c r="D245" s="220" t="s">
        <v>152</v>
      </c>
      <c r="E245" s="42"/>
      <c r="F245" s="221" t="s">
        <v>388</v>
      </c>
      <c r="G245" s="42"/>
      <c r="H245" s="42"/>
      <c r="I245" s="222"/>
      <c r="J245" s="42"/>
      <c r="K245" s="42"/>
      <c r="L245" s="46"/>
      <c r="M245" s="223"/>
      <c r="N245" s="224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152</v>
      </c>
      <c r="AU245" s="19" t="s">
        <v>81</v>
      </c>
    </row>
    <row r="246" s="2" customFormat="1">
      <c r="A246" s="40"/>
      <c r="B246" s="41"/>
      <c r="C246" s="42"/>
      <c r="D246" s="225" t="s">
        <v>154</v>
      </c>
      <c r="E246" s="42"/>
      <c r="F246" s="226" t="s">
        <v>389</v>
      </c>
      <c r="G246" s="42"/>
      <c r="H246" s="42"/>
      <c r="I246" s="222"/>
      <c r="J246" s="42"/>
      <c r="K246" s="42"/>
      <c r="L246" s="46"/>
      <c r="M246" s="223"/>
      <c r="N246" s="224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154</v>
      </c>
      <c r="AU246" s="19" t="s">
        <v>81</v>
      </c>
    </row>
    <row r="247" s="13" customFormat="1">
      <c r="A247" s="13"/>
      <c r="B247" s="227"/>
      <c r="C247" s="228"/>
      <c r="D247" s="220" t="s">
        <v>156</v>
      </c>
      <c r="E247" s="229" t="s">
        <v>19</v>
      </c>
      <c r="F247" s="230" t="s">
        <v>390</v>
      </c>
      <c r="G247" s="228"/>
      <c r="H247" s="231">
        <v>0.71999999999999997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156</v>
      </c>
      <c r="AU247" s="237" t="s">
        <v>81</v>
      </c>
      <c r="AV247" s="13" t="s">
        <v>81</v>
      </c>
      <c r="AW247" s="13" t="s">
        <v>33</v>
      </c>
      <c r="AX247" s="13" t="s">
        <v>79</v>
      </c>
      <c r="AY247" s="237" t="s">
        <v>142</v>
      </c>
    </row>
    <row r="248" s="2" customFormat="1" ht="33" customHeight="1">
      <c r="A248" s="40"/>
      <c r="B248" s="41"/>
      <c r="C248" s="207" t="s">
        <v>391</v>
      </c>
      <c r="D248" s="207" t="s">
        <v>145</v>
      </c>
      <c r="E248" s="208" t="s">
        <v>392</v>
      </c>
      <c r="F248" s="209" t="s">
        <v>393</v>
      </c>
      <c r="G248" s="210" t="s">
        <v>193</v>
      </c>
      <c r="H248" s="211">
        <v>9.2929999999999993</v>
      </c>
      <c r="I248" s="212"/>
      <c r="J248" s="213">
        <f>ROUND(I248*H248,2)</f>
        <v>0</v>
      </c>
      <c r="K248" s="209" t="s">
        <v>149</v>
      </c>
      <c r="L248" s="46"/>
      <c r="M248" s="214" t="s">
        <v>19</v>
      </c>
      <c r="N248" s="215" t="s">
        <v>42</v>
      </c>
      <c r="O248" s="86"/>
      <c r="P248" s="216">
        <f>O248*H248</f>
        <v>0</v>
      </c>
      <c r="Q248" s="216">
        <v>0</v>
      </c>
      <c r="R248" s="216">
        <f>Q248*H248</f>
        <v>0</v>
      </c>
      <c r="S248" s="216">
        <v>0</v>
      </c>
      <c r="T248" s="217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8" t="s">
        <v>194</v>
      </c>
      <c r="AT248" s="218" t="s">
        <v>145</v>
      </c>
      <c r="AU248" s="218" t="s">
        <v>81</v>
      </c>
      <c r="AY248" s="19" t="s">
        <v>142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19" t="s">
        <v>79</v>
      </c>
      <c r="BK248" s="219">
        <f>ROUND(I248*H248,2)</f>
        <v>0</v>
      </c>
      <c r="BL248" s="19" t="s">
        <v>194</v>
      </c>
      <c r="BM248" s="218" t="s">
        <v>394</v>
      </c>
    </row>
    <row r="249" s="2" customFormat="1">
      <c r="A249" s="40"/>
      <c r="B249" s="41"/>
      <c r="C249" s="42"/>
      <c r="D249" s="220" t="s">
        <v>152</v>
      </c>
      <c r="E249" s="42"/>
      <c r="F249" s="221" t="s">
        <v>395</v>
      </c>
      <c r="G249" s="42"/>
      <c r="H249" s="42"/>
      <c r="I249" s="222"/>
      <c r="J249" s="42"/>
      <c r="K249" s="42"/>
      <c r="L249" s="46"/>
      <c r="M249" s="223"/>
      <c r="N249" s="224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152</v>
      </c>
      <c r="AU249" s="19" t="s">
        <v>81</v>
      </c>
    </row>
    <row r="250" s="2" customFormat="1">
      <c r="A250" s="40"/>
      <c r="B250" s="41"/>
      <c r="C250" s="42"/>
      <c r="D250" s="225" t="s">
        <v>154</v>
      </c>
      <c r="E250" s="42"/>
      <c r="F250" s="226" t="s">
        <v>396</v>
      </c>
      <c r="G250" s="42"/>
      <c r="H250" s="42"/>
      <c r="I250" s="222"/>
      <c r="J250" s="42"/>
      <c r="K250" s="42"/>
      <c r="L250" s="46"/>
      <c r="M250" s="223"/>
      <c r="N250" s="224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154</v>
      </c>
      <c r="AU250" s="19" t="s">
        <v>81</v>
      </c>
    </row>
    <row r="251" s="13" customFormat="1">
      <c r="A251" s="13"/>
      <c r="B251" s="227"/>
      <c r="C251" s="228"/>
      <c r="D251" s="220" t="s">
        <v>156</v>
      </c>
      <c r="E251" s="229" t="s">
        <v>19</v>
      </c>
      <c r="F251" s="230" t="s">
        <v>368</v>
      </c>
      <c r="G251" s="228"/>
      <c r="H251" s="231">
        <v>9.2929999999999993</v>
      </c>
      <c r="I251" s="232"/>
      <c r="J251" s="228"/>
      <c r="K251" s="228"/>
      <c r="L251" s="233"/>
      <c r="M251" s="234"/>
      <c r="N251" s="235"/>
      <c r="O251" s="235"/>
      <c r="P251" s="235"/>
      <c r="Q251" s="235"/>
      <c r="R251" s="235"/>
      <c r="S251" s="235"/>
      <c r="T251" s="23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7" t="s">
        <v>156</v>
      </c>
      <c r="AU251" s="237" t="s">
        <v>81</v>
      </c>
      <c r="AV251" s="13" t="s">
        <v>81</v>
      </c>
      <c r="AW251" s="13" t="s">
        <v>33</v>
      </c>
      <c r="AX251" s="13" t="s">
        <v>79</v>
      </c>
      <c r="AY251" s="237" t="s">
        <v>142</v>
      </c>
    </row>
    <row r="252" s="15" customFormat="1">
      <c r="A252" s="15"/>
      <c r="B252" s="259"/>
      <c r="C252" s="260"/>
      <c r="D252" s="220" t="s">
        <v>156</v>
      </c>
      <c r="E252" s="261" t="s">
        <v>19</v>
      </c>
      <c r="F252" s="262" t="s">
        <v>397</v>
      </c>
      <c r="G252" s="260"/>
      <c r="H252" s="261" t="s">
        <v>19</v>
      </c>
      <c r="I252" s="263"/>
      <c r="J252" s="260"/>
      <c r="K252" s="260"/>
      <c r="L252" s="264"/>
      <c r="M252" s="265"/>
      <c r="N252" s="266"/>
      <c r="O252" s="266"/>
      <c r="P252" s="266"/>
      <c r="Q252" s="266"/>
      <c r="R252" s="266"/>
      <c r="S252" s="266"/>
      <c r="T252" s="267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8" t="s">
        <v>156</v>
      </c>
      <c r="AU252" s="268" t="s">
        <v>81</v>
      </c>
      <c r="AV252" s="15" t="s">
        <v>79</v>
      </c>
      <c r="AW252" s="15" t="s">
        <v>33</v>
      </c>
      <c r="AX252" s="15" t="s">
        <v>71</v>
      </c>
      <c r="AY252" s="268" t="s">
        <v>142</v>
      </c>
    </row>
    <row r="253" s="2" customFormat="1" ht="24.15" customHeight="1">
      <c r="A253" s="40"/>
      <c r="B253" s="41"/>
      <c r="C253" s="238" t="s">
        <v>398</v>
      </c>
      <c r="D253" s="238" t="s">
        <v>199</v>
      </c>
      <c r="E253" s="239" t="s">
        <v>399</v>
      </c>
      <c r="F253" s="240" t="s">
        <v>400</v>
      </c>
      <c r="G253" s="241" t="s">
        <v>308</v>
      </c>
      <c r="H253" s="242">
        <v>0.028000000000000001</v>
      </c>
      <c r="I253" s="243"/>
      <c r="J253" s="244">
        <f>ROUND(I253*H253,2)</f>
        <v>0</v>
      </c>
      <c r="K253" s="240" t="s">
        <v>149</v>
      </c>
      <c r="L253" s="245"/>
      <c r="M253" s="246" t="s">
        <v>19</v>
      </c>
      <c r="N253" s="247" t="s">
        <v>42</v>
      </c>
      <c r="O253" s="86"/>
      <c r="P253" s="216">
        <f>O253*H253</f>
        <v>0</v>
      </c>
      <c r="Q253" s="216">
        <v>0.55000000000000004</v>
      </c>
      <c r="R253" s="216">
        <f>Q253*H253</f>
        <v>0.015400000000000002</v>
      </c>
      <c r="S253" s="216">
        <v>0</v>
      </c>
      <c r="T253" s="217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8" t="s">
        <v>202</v>
      </c>
      <c r="AT253" s="218" t="s">
        <v>199</v>
      </c>
      <c r="AU253" s="218" t="s">
        <v>81</v>
      </c>
      <c r="AY253" s="19" t="s">
        <v>142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19" t="s">
        <v>79</v>
      </c>
      <c r="BK253" s="219">
        <f>ROUND(I253*H253,2)</f>
        <v>0</v>
      </c>
      <c r="BL253" s="19" t="s">
        <v>194</v>
      </c>
      <c r="BM253" s="218" t="s">
        <v>401</v>
      </c>
    </row>
    <row r="254" s="2" customFormat="1">
      <c r="A254" s="40"/>
      <c r="B254" s="41"/>
      <c r="C254" s="42"/>
      <c r="D254" s="220" t="s">
        <v>152</v>
      </c>
      <c r="E254" s="42"/>
      <c r="F254" s="221" t="s">
        <v>400</v>
      </c>
      <c r="G254" s="42"/>
      <c r="H254" s="42"/>
      <c r="I254" s="222"/>
      <c r="J254" s="42"/>
      <c r="K254" s="42"/>
      <c r="L254" s="46"/>
      <c r="M254" s="223"/>
      <c r="N254" s="224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152</v>
      </c>
      <c r="AU254" s="19" t="s">
        <v>81</v>
      </c>
    </row>
    <row r="255" s="13" customFormat="1">
      <c r="A255" s="13"/>
      <c r="B255" s="227"/>
      <c r="C255" s="228"/>
      <c r="D255" s="220" t="s">
        <v>156</v>
      </c>
      <c r="E255" s="228"/>
      <c r="F255" s="230" t="s">
        <v>402</v>
      </c>
      <c r="G255" s="228"/>
      <c r="H255" s="231">
        <v>0.028000000000000001</v>
      </c>
      <c r="I255" s="232"/>
      <c r="J255" s="228"/>
      <c r="K255" s="228"/>
      <c r="L255" s="233"/>
      <c r="M255" s="234"/>
      <c r="N255" s="235"/>
      <c r="O255" s="235"/>
      <c r="P255" s="235"/>
      <c r="Q255" s="235"/>
      <c r="R255" s="235"/>
      <c r="S255" s="235"/>
      <c r="T255" s="23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7" t="s">
        <v>156</v>
      </c>
      <c r="AU255" s="237" t="s">
        <v>81</v>
      </c>
      <c r="AV255" s="13" t="s">
        <v>81</v>
      </c>
      <c r="AW255" s="13" t="s">
        <v>4</v>
      </c>
      <c r="AX255" s="13" t="s">
        <v>79</v>
      </c>
      <c r="AY255" s="237" t="s">
        <v>142</v>
      </c>
    </row>
    <row r="256" s="2" customFormat="1" ht="24.15" customHeight="1">
      <c r="A256" s="40"/>
      <c r="B256" s="41"/>
      <c r="C256" s="207" t="s">
        <v>403</v>
      </c>
      <c r="D256" s="207" t="s">
        <v>145</v>
      </c>
      <c r="E256" s="208" t="s">
        <v>404</v>
      </c>
      <c r="F256" s="209" t="s">
        <v>405</v>
      </c>
      <c r="G256" s="210" t="s">
        <v>162</v>
      </c>
      <c r="H256" s="211">
        <v>0.27000000000000002</v>
      </c>
      <c r="I256" s="212"/>
      <c r="J256" s="213">
        <f>ROUND(I256*H256,2)</f>
        <v>0</v>
      </c>
      <c r="K256" s="209" t="s">
        <v>149</v>
      </c>
      <c r="L256" s="46"/>
      <c r="M256" s="214" t="s">
        <v>19</v>
      </c>
      <c r="N256" s="215" t="s">
        <v>42</v>
      </c>
      <c r="O256" s="86"/>
      <c r="P256" s="216">
        <f>O256*H256</f>
        <v>0</v>
      </c>
      <c r="Q256" s="216">
        <v>0</v>
      </c>
      <c r="R256" s="216">
        <f>Q256*H256</f>
        <v>0</v>
      </c>
      <c r="S256" s="216">
        <v>0</v>
      </c>
      <c r="T256" s="217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8" t="s">
        <v>194</v>
      </c>
      <c r="AT256" s="218" t="s">
        <v>145</v>
      </c>
      <c r="AU256" s="218" t="s">
        <v>81</v>
      </c>
      <c r="AY256" s="19" t="s">
        <v>142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19" t="s">
        <v>79</v>
      </c>
      <c r="BK256" s="219">
        <f>ROUND(I256*H256,2)</f>
        <v>0</v>
      </c>
      <c r="BL256" s="19" t="s">
        <v>194</v>
      </c>
      <c r="BM256" s="218" t="s">
        <v>406</v>
      </c>
    </row>
    <row r="257" s="2" customFormat="1">
      <c r="A257" s="40"/>
      <c r="B257" s="41"/>
      <c r="C257" s="42"/>
      <c r="D257" s="220" t="s">
        <v>152</v>
      </c>
      <c r="E257" s="42"/>
      <c r="F257" s="221" t="s">
        <v>407</v>
      </c>
      <c r="G257" s="42"/>
      <c r="H257" s="42"/>
      <c r="I257" s="222"/>
      <c r="J257" s="42"/>
      <c r="K257" s="42"/>
      <c r="L257" s="46"/>
      <c r="M257" s="223"/>
      <c r="N257" s="224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152</v>
      </c>
      <c r="AU257" s="19" t="s">
        <v>81</v>
      </c>
    </row>
    <row r="258" s="2" customFormat="1">
      <c r="A258" s="40"/>
      <c r="B258" s="41"/>
      <c r="C258" s="42"/>
      <c r="D258" s="225" t="s">
        <v>154</v>
      </c>
      <c r="E258" s="42"/>
      <c r="F258" s="226" t="s">
        <v>408</v>
      </c>
      <c r="G258" s="42"/>
      <c r="H258" s="42"/>
      <c r="I258" s="222"/>
      <c r="J258" s="42"/>
      <c r="K258" s="42"/>
      <c r="L258" s="46"/>
      <c r="M258" s="223"/>
      <c r="N258" s="224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154</v>
      </c>
      <c r="AU258" s="19" t="s">
        <v>81</v>
      </c>
    </row>
    <row r="259" s="12" customFormat="1" ht="22.8" customHeight="1">
      <c r="A259" s="12"/>
      <c r="B259" s="191"/>
      <c r="C259" s="192"/>
      <c r="D259" s="193" t="s">
        <v>70</v>
      </c>
      <c r="E259" s="205" t="s">
        <v>409</v>
      </c>
      <c r="F259" s="205" t="s">
        <v>410</v>
      </c>
      <c r="G259" s="192"/>
      <c r="H259" s="192"/>
      <c r="I259" s="195"/>
      <c r="J259" s="206">
        <f>BK259</f>
        <v>0</v>
      </c>
      <c r="K259" s="192"/>
      <c r="L259" s="197"/>
      <c r="M259" s="198"/>
      <c r="N259" s="199"/>
      <c r="O259" s="199"/>
      <c r="P259" s="200">
        <f>SUM(P260:P280)</f>
        <v>0</v>
      </c>
      <c r="Q259" s="199"/>
      <c r="R259" s="200">
        <f>SUM(R260:R280)</f>
        <v>0.11254500000000001</v>
      </c>
      <c r="S259" s="199"/>
      <c r="T259" s="201">
        <f>SUM(T260:T280)</f>
        <v>0.078791320000000012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2" t="s">
        <v>81</v>
      </c>
      <c r="AT259" s="203" t="s">
        <v>70</v>
      </c>
      <c r="AU259" s="203" t="s">
        <v>79</v>
      </c>
      <c r="AY259" s="202" t="s">
        <v>142</v>
      </c>
      <c r="BK259" s="204">
        <f>SUM(BK260:BK280)</f>
        <v>0</v>
      </c>
    </row>
    <row r="260" s="2" customFormat="1" ht="24.15" customHeight="1">
      <c r="A260" s="40"/>
      <c r="B260" s="41"/>
      <c r="C260" s="207" t="s">
        <v>411</v>
      </c>
      <c r="D260" s="207" t="s">
        <v>145</v>
      </c>
      <c r="E260" s="208" t="s">
        <v>412</v>
      </c>
      <c r="F260" s="209" t="s">
        <v>413</v>
      </c>
      <c r="G260" s="210" t="s">
        <v>148</v>
      </c>
      <c r="H260" s="211">
        <v>41.252000000000002</v>
      </c>
      <c r="I260" s="212"/>
      <c r="J260" s="213">
        <f>ROUND(I260*H260,2)</f>
        <v>0</v>
      </c>
      <c r="K260" s="209" t="s">
        <v>149</v>
      </c>
      <c r="L260" s="46"/>
      <c r="M260" s="214" t="s">
        <v>19</v>
      </c>
      <c r="N260" s="215" t="s">
        <v>42</v>
      </c>
      <c r="O260" s="86"/>
      <c r="P260" s="216">
        <f>O260*H260</f>
        <v>0</v>
      </c>
      <c r="Q260" s="216">
        <v>0</v>
      </c>
      <c r="R260" s="216">
        <f>Q260*H260</f>
        <v>0</v>
      </c>
      <c r="S260" s="216">
        <v>0.00191</v>
      </c>
      <c r="T260" s="217">
        <f>S260*H260</f>
        <v>0.078791320000000012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8" t="s">
        <v>194</v>
      </c>
      <c r="AT260" s="218" t="s">
        <v>145</v>
      </c>
      <c r="AU260" s="218" t="s">
        <v>81</v>
      </c>
      <c r="AY260" s="19" t="s">
        <v>142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19" t="s">
        <v>79</v>
      </c>
      <c r="BK260" s="219">
        <f>ROUND(I260*H260,2)</f>
        <v>0</v>
      </c>
      <c r="BL260" s="19" t="s">
        <v>194</v>
      </c>
      <c r="BM260" s="218" t="s">
        <v>414</v>
      </c>
    </row>
    <row r="261" s="2" customFormat="1">
      <c r="A261" s="40"/>
      <c r="B261" s="41"/>
      <c r="C261" s="42"/>
      <c r="D261" s="220" t="s">
        <v>152</v>
      </c>
      <c r="E261" s="42"/>
      <c r="F261" s="221" t="s">
        <v>415</v>
      </c>
      <c r="G261" s="42"/>
      <c r="H261" s="42"/>
      <c r="I261" s="222"/>
      <c r="J261" s="42"/>
      <c r="K261" s="42"/>
      <c r="L261" s="46"/>
      <c r="M261" s="223"/>
      <c r="N261" s="224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152</v>
      </c>
      <c r="AU261" s="19" t="s">
        <v>81</v>
      </c>
    </row>
    <row r="262" s="2" customFormat="1">
      <c r="A262" s="40"/>
      <c r="B262" s="41"/>
      <c r="C262" s="42"/>
      <c r="D262" s="225" t="s">
        <v>154</v>
      </c>
      <c r="E262" s="42"/>
      <c r="F262" s="226" t="s">
        <v>416</v>
      </c>
      <c r="G262" s="42"/>
      <c r="H262" s="42"/>
      <c r="I262" s="222"/>
      <c r="J262" s="42"/>
      <c r="K262" s="42"/>
      <c r="L262" s="46"/>
      <c r="M262" s="223"/>
      <c r="N262" s="224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154</v>
      </c>
      <c r="AU262" s="19" t="s">
        <v>81</v>
      </c>
    </row>
    <row r="263" s="13" customFormat="1">
      <c r="A263" s="13"/>
      <c r="B263" s="227"/>
      <c r="C263" s="228"/>
      <c r="D263" s="220" t="s">
        <v>156</v>
      </c>
      <c r="E263" s="229" t="s">
        <v>19</v>
      </c>
      <c r="F263" s="230" t="s">
        <v>417</v>
      </c>
      <c r="G263" s="228"/>
      <c r="H263" s="231">
        <v>27.501000000000001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156</v>
      </c>
      <c r="AU263" s="237" t="s">
        <v>81</v>
      </c>
      <c r="AV263" s="13" t="s">
        <v>81</v>
      </c>
      <c r="AW263" s="13" t="s">
        <v>33</v>
      </c>
      <c r="AX263" s="13" t="s">
        <v>79</v>
      </c>
      <c r="AY263" s="237" t="s">
        <v>142</v>
      </c>
    </row>
    <row r="264" s="13" customFormat="1">
      <c r="A264" s="13"/>
      <c r="B264" s="227"/>
      <c r="C264" s="228"/>
      <c r="D264" s="220" t="s">
        <v>156</v>
      </c>
      <c r="E264" s="228"/>
      <c r="F264" s="230" t="s">
        <v>418</v>
      </c>
      <c r="G264" s="228"/>
      <c r="H264" s="231">
        <v>41.252000000000002</v>
      </c>
      <c r="I264" s="232"/>
      <c r="J264" s="228"/>
      <c r="K264" s="228"/>
      <c r="L264" s="233"/>
      <c r="M264" s="234"/>
      <c r="N264" s="235"/>
      <c r="O264" s="235"/>
      <c r="P264" s="235"/>
      <c r="Q264" s="235"/>
      <c r="R264" s="235"/>
      <c r="S264" s="235"/>
      <c r="T264" s="23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7" t="s">
        <v>156</v>
      </c>
      <c r="AU264" s="237" t="s">
        <v>81</v>
      </c>
      <c r="AV264" s="13" t="s">
        <v>81</v>
      </c>
      <c r="AW264" s="13" t="s">
        <v>4</v>
      </c>
      <c r="AX264" s="13" t="s">
        <v>79</v>
      </c>
      <c r="AY264" s="237" t="s">
        <v>142</v>
      </c>
    </row>
    <row r="265" s="2" customFormat="1" ht="24.15" customHeight="1">
      <c r="A265" s="40"/>
      <c r="B265" s="41"/>
      <c r="C265" s="207" t="s">
        <v>419</v>
      </c>
      <c r="D265" s="207" t="s">
        <v>145</v>
      </c>
      <c r="E265" s="208" t="s">
        <v>420</v>
      </c>
      <c r="F265" s="209" t="s">
        <v>421</v>
      </c>
      <c r="G265" s="210" t="s">
        <v>148</v>
      </c>
      <c r="H265" s="211">
        <v>34.5</v>
      </c>
      <c r="I265" s="212"/>
      <c r="J265" s="213">
        <f>ROUND(I265*H265,2)</f>
        <v>0</v>
      </c>
      <c r="K265" s="209" t="s">
        <v>149</v>
      </c>
      <c r="L265" s="46"/>
      <c r="M265" s="214" t="s">
        <v>19</v>
      </c>
      <c r="N265" s="215" t="s">
        <v>42</v>
      </c>
      <c r="O265" s="86"/>
      <c r="P265" s="216">
        <f>O265*H265</f>
        <v>0</v>
      </c>
      <c r="Q265" s="216">
        <v>0</v>
      </c>
      <c r="R265" s="216">
        <f>Q265*H265</f>
        <v>0</v>
      </c>
      <c r="S265" s="216">
        <v>0</v>
      </c>
      <c r="T265" s="217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8" t="s">
        <v>194</v>
      </c>
      <c r="AT265" s="218" t="s">
        <v>145</v>
      </c>
      <c r="AU265" s="218" t="s">
        <v>81</v>
      </c>
      <c r="AY265" s="19" t="s">
        <v>142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19" t="s">
        <v>79</v>
      </c>
      <c r="BK265" s="219">
        <f>ROUND(I265*H265,2)</f>
        <v>0</v>
      </c>
      <c r="BL265" s="19" t="s">
        <v>194</v>
      </c>
      <c r="BM265" s="218" t="s">
        <v>422</v>
      </c>
    </row>
    <row r="266" s="2" customFormat="1">
      <c r="A266" s="40"/>
      <c r="B266" s="41"/>
      <c r="C266" s="42"/>
      <c r="D266" s="220" t="s">
        <v>152</v>
      </c>
      <c r="E266" s="42"/>
      <c r="F266" s="221" t="s">
        <v>423</v>
      </c>
      <c r="G266" s="42"/>
      <c r="H266" s="42"/>
      <c r="I266" s="222"/>
      <c r="J266" s="42"/>
      <c r="K266" s="42"/>
      <c r="L266" s="46"/>
      <c r="M266" s="223"/>
      <c r="N266" s="224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152</v>
      </c>
      <c r="AU266" s="19" t="s">
        <v>81</v>
      </c>
    </row>
    <row r="267" s="2" customFormat="1">
      <c r="A267" s="40"/>
      <c r="B267" s="41"/>
      <c r="C267" s="42"/>
      <c r="D267" s="225" t="s">
        <v>154</v>
      </c>
      <c r="E267" s="42"/>
      <c r="F267" s="226" t="s">
        <v>424</v>
      </c>
      <c r="G267" s="42"/>
      <c r="H267" s="42"/>
      <c r="I267" s="222"/>
      <c r="J267" s="42"/>
      <c r="K267" s="42"/>
      <c r="L267" s="46"/>
      <c r="M267" s="223"/>
      <c r="N267" s="224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154</v>
      </c>
      <c r="AU267" s="19" t="s">
        <v>81</v>
      </c>
    </row>
    <row r="268" s="13" customFormat="1">
      <c r="A268" s="13"/>
      <c r="B268" s="227"/>
      <c r="C268" s="228"/>
      <c r="D268" s="220" t="s">
        <v>156</v>
      </c>
      <c r="E268" s="229" t="s">
        <v>19</v>
      </c>
      <c r="F268" s="230" t="s">
        <v>425</v>
      </c>
      <c r="G268" s="228"/>
      <c r="H268" s="231">
        <v>21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7" t="s">
        <v>156</v>
      </c>
      <c r="AU268" s="237" t="s">
        <v>81</v>
      </c>
      <c r="AV268" s="13" t="s">
        <v>81</v>
      </c>
      <c r="AW268" s="13" t="s">
        <v>33</v>
      </c>
      <c r="AX268" s="13" t="s">
        <v>71</v>
      </c>
      <c r="AY268" s="237" t="s">
        <v>142</v>
      </c>
    </row>
    <row r="269" s="13" customFormat="1">
      <c r="A269" s="13"/>
      <c r="B269" s="227"/>
      <c r="C269" s="228"/>
      <c r="D269" s="220" t="s">
        <v>156</v>
      </c>
      <c r="E269" s="229" t="s">
        <v>19</v>
      </c>
      <c r="F269" s="230" t="s">
        <v>426</v>
      </c>
      <c r="G269" s="228"/>
      <c r="H269" s="231">
        <v>13.5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156</v>
      </c>
      <c r="AU269" s="237" t="s">
        <v>81</v>
      </c>
      <c r="AV269" s="13" t="s">
        <v>81</v>
      </c>
      <c r="AW269" s="13" t="s">
        <v>33</v>
      </c>
      <c r="AX269" s="13" t="s">
        <v>71</v>
      </c>
      <c r="AY269" s="237" t="s">
        <v>142</v>
      </c>
    </row>
    <row r="270" s="14" customFormat="1">
      <c r="A270" s="14"/>
      <c r="B270" s="248"/>
      <c r="C270" s="249"/>
      <c r="D270" s="220" t="s">
        <v>156</v>
      </c>
      <c r="E270" s="250" t="s">
        <v>19</v>
      </c>
      <c r="F270" s="251" t="s">
        <v>214</v>
      </c>
      <c r="G270" s="249"/>
      <c r="H270" s="252">
        <v>34.5</v>
      </c>
      <c r="I270" s="253"/>
      <c r="J270" s="249"/>
      <c r="K270" s="249"/>
      <c r="L270" s="254"/>
      <c r="M270" s="255"/>
      <c r="N270" s="256"/>
      <c r="O270" s="256"/>
      <c r="P270" s="256"/>
      <c r="Q270" s="256"/>
      <c r="R270" s="256"/>
      <c r="S270" s="256"/>
      <c r="T270" s="25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8" t="s">
        <v>156</v>
      </c>
      <c r="AU270" s="258" t="s">
        <v>81</v>
      </c>
      <c r="AV270" s="14" t="s">
        <v>150</v>
      </c>
      <c r="AW270" s="14" t="s">
        <v>33</v>
      </c>
      <c r="AX270" s="14" t="s">
        <v>79</v>
      </c>
      <c r="AY270" s="258" t="s">
        <v>142</v>
      </c>
    </row>
    <row r="271" s="2" customFormat="1" ht="21.75" customHeight="1">
      <c r="A271" s="40"/>
      <c r="B271" s="41"/>
      <c r="C271" s="238" t="s">
        <v>427</v>
      </c>
      <c r="D271" s="238" t="s">
        <v>199</v>
      </c>
      <c r="E271" s="239" t="s">
        <v>428</v>
      </c>
      <c r="F271" s="240" t="s">
        <v>429</v>
      </c>
      <c r="G271" s="241" t="s">
        <v>193</v>
      </c>
      <c r="H271" s="242">
        <v>9.5739999999999998</v>
      </c>
      <c r="I271" s="243"/>
      <c r="J271" s="244">
        <f>ROUND(I271*H271,2)</f>
        <v>0</v>
      </c>
      <c r="K271" s="240" t="s">
        <v>149</v>
      </c>
      <c r="L271" s="245"/>
      <c r="M271" s="246" t="s">
        <v>19</v>
      </c>
      <c r="N271" s="247" t="s">
        <v>42</v>
      </c>
      <c r="O271" s="86"/>
      <c r="P271" s="216">
        <f>O271*H271</f>
        <v>0</v>
      </c>
      <c r="Q271" s="216">
        <v>0.0074999999999999997</v>
      </c>
      <c r="R271" s="216">
        <f>Q271*H271</f>
        <v>0.071804999999999994</v>
      </c>
      <c r="S271" s="216">
        <v>0</v>
      </c>
      <c r="T271" s="217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8" t="s">
        <v>202</v>
      </c>
      <c r="AT271" s="218" t="s">
        <v>199</v>
      </c>
      <c r="AU271" s="218" t="s">
        <v>81</v>
      </c>
      <c r="AY271" s="19" t="s">
        <v>142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19" t="s">
        <v>79</v>
      </c>
      <c r="BK271" s="219">
        <f>ROUND(I271*H271,2)</f>
        <v>0</v>
      </c>
      <c r="BL271" s="19" t="s">
        <v>194</v>
      </c>
      <c r="BM271" s="218" t="s">
        <v>430</v>
      </c>
    </row>
    <row r="272" s="2" customFormat="1">
      <c r="A272" s="40"/>
      <c r="B272" s="41"/>
      <c r="C272" s="42"/>
      <c r="D272" s="220" t="s">
        <v>152</v>
      </c>
      <c r="E272" s="42"/>
      <c r="F272" s="221" t="s">
        <v>429</v>
      </c>
      <c r="G272" s="42"/>
      <c r="H272" s="42"/>
      <c r="I272" s="222"/>
      <c r="J272" s="42"/>
      <c r="K272" s="42"/>
      <c r="L272" s="46"/>
      <c r="M272" s="223"/>
      <c r="N272" s="224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152</v>
      </c>
      <c r="AU272" s="19" t="s">
        <v>81</v>
      </c>
    </row>
    <row r="273" s="13" customFormat="1">
      <c r="A273" s="13"/>
      <c r="B273" s="227"/>
      <c r="C273" s="228"/>
      <c r="D273" s="220" t="s">
        <v>156</v>
      </c>
      <c r="E273" s="228"/>
      <c r="F273" s="230" t="s">
        <v>431</v>
      </c>
      <c r="G273" s="228"/>
      <c r="H273" s="231">
        <v>9.5739999999999998</v>
      </c>
      <c r="I273" s="232"/>
      <c r="J273" s="228"/>
      <c r="K273" s="228"/>
      <c r="L273" s="233"/>
      <c r="M273" s="234"/>
      <c r="N273" s="235"/>
      <c r="O273" s="235"/>
      <c r="P273" s="235"/>
      <c r="Q273" s="235"/>
      <c r="R273" s="235"/>
      <c r="S273" s="235"/>
      <c r="T273" s="23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7" t="s">
        <v>156</v>
      </c>
      <c r="AU273" s="237" t="s">
        <v>81</v>
      </c>
      <c r="AV273" s="13" t="s">
        <v>81</v>
      </c>
      <c r="AW273" s="13" t="s">
        <v>4</v>
      </c>
      <c r="AX273" s="13" t="s">
        <v>79</v>
      </c>
      <c r="AY273" s="237" t="s">
        <v>142</v>
      </c>
    </row>
    <row r="274" s="2" customFormat="1" ht="24.15" customHeight="1">
      <c r="A274" s="40"/>
      <c r="B274" s="41"/>
      <c r="C274" s="207" t="s">
        <v>432</v>
      </c>
      <c r="D274" s="207" t="s">
        <v>145</v>
      </c>
      <c r="E274" s="208" t="s">
        <v>433</v>
      </c>
      <c r="F274" s="209" t="s">
        <v>434</v>
      </c>
      <c r="G274" s="210" t="s">
        <v>148</v>
      </c>
      <c r="H274" s="211">
        <v>21</v>
      </c>
      <c r="I274" s="212"/>
      <c r="J274" s="213">
        <f>ROUND(I274*H274,2)</f>
        <v>0</v>
      </c>
      <c r="K274" s="209" t="s">
        <v>149</v>
      </c>
      <c r="L274" s="46"/>
      <c r="M274" s="214" t="s">
        <v>19</v>
      </c>
      <c r="N274" s="215" t="s">
        <v>42</v>
      </c>
      <c r="O274" s="86"/>
      <c r="P274" s="216">
        <f>O274*H274</f>
        <v>0</v>
      </c>
      <c r="Q274" s="216">
        <v>0.0019400000000000001</v>
      </c>
      <c r="R274" s="216">
        <f>Q274*H274</f>
        <v>0.040740000000000005</v>
      </c>
      <c r="S274" s="216">
        <v>0</v>
      </c>
      <c r="T274" s="217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8" t="s">
        <v>194</v>
      </c>
      <c r="AT274" s="218" t="s">
        <v>145</v>
      </c>
      <c r="AU274" s="218" t="s">
        <v>81</v>
      </c>
      <c r="AY274" s="19" t="s">
        <v>142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19" t="s">
        <v>79</v>
      </c>
      <c r="BK274" s="219">
        <f>ROUND(I274*H274,2)</f>
        <v>0</v>
      </c>
      <c r="BL274" s="19" t="s">
        <v>194</v>
      </c>
      <c r="BM274" s="218" t="s">
        <v>435</v>
      </c>
    </row>
    <row r="275" s="2" customFormat="1">
      <c r="A275" s="40"/>
      <c r="B275" s="41"/>
      <c r="C275" s="42"/>
      <c r="D275" s="220" t="s">
        <v>152</v>
      </c>
      <c r="E275" s="42"/>
      <c r="F275" s="221" t="s">
        <v>436</v>
      </c>
      <c r="G275" s="42"/>
      <c r="H275" s="42"/>
      <c r="I275" s="222"/>
      <c r="J275" s="42"/>
      <c r="K275" s="42"/>
      <c r="L275" s="46"/>
      <c r="M275" s="223"/>
      <c r="N275" s="224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152</v>
      </c>
      <c r="AU275" s="19" t="s">
        <v>81</v>
      </c>
    </row>
    <row r="276" s="2" customFormat="1">
      <c r="A276" s="40"/>
      <c r="B276" s="41"/>
      <c r="C276" s="42"/>
      <c r="D276" s="225" t="s">
        <v>154</v>
      </c>
      <c r="E276" s="42"/>
      <c r="F276" s="226" t="s">
        <v>437</v>
      </c>
      <c r="G276" s="42"/>
      <c r="H276" s="42"/>
      <c r="I276" s="222"/>
      <c r="J276" s="42"/>
      <c r="K276" s="42"/>
      <c r="L276" s="46"/>
      <c r="M276" s="223"/>
      <c r="N276" s="224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154</v>
      </c>
      <c r="AU276" s="19" t="s">
        <v>81</v>
      </c>
    </row>
    <row r="277" s="13" customFormat="1">
      <c r="A277" s="13"/>
      <c r="B277" s="227"/>
      <c r="C277" s="228"/>
      <c r="D277" s="220" t="s">
        <v>156</v>
      </c>
      <c r="E277" s="229" t="s">
        <v>19</v>
      </c>
      <c r="F277" s="230" t="s">
        <v>438</v>
      </c>
      <c r="G277" s="228"/>
      <c r="H277" s="231">
        <v>21</v>
      </c>
      <c r="I277" s="232"/>
      <c r="J277" s="228"/>
      <c r="K277" s="228"/>
      <c r="L277" s="233"/>
      <c r="M277" s="234"/>
      <c r="N277" s="235"/>
      <c r="O277" s="235"/>
      <c r="P277" s="235"/>
      <c r="Q277" s="235"/>
      <c r="R277" s="235"/>
      <c r="S277" s="235"/>
      <c r="T277" s="23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7" t="s">
        <v>156</v>
      </c>
      <c r="AU277" s="237" t="s">
        <v>81</v>
      </c>
      <c r="AV277" s="13" t="s">
        <v>81</v>
      </c>
      <c r="AW277" s="13" t="s">
        <v>33</v>
      </c>
      <c r="AX277" s="13" t="s">
        <v>79</v>
      </c>
      <c r="AY277" s="237" t="s">
        <v>142</v>
      </c>
    </row>
    <row r="278" s="2" customFormat="1" ht="24.15" customHeight="1">
      <c r="A278" s="40"/>
      <c r="B278" s="41"/>
      <c r="C278" s="207" t="s">
        <v>439</v>
      </c>
      <c r="D278" s="207" t="s">
        <v>145</v>
      </c>
      <c r="E278" s="208" t="s">
        <v>440</v>
      </c>
      <c r="F278" s="209" t="s">
        <v>441</v>
      </c>
      <c r="G278" s="210" t="s">
        <v>162</v>
      </c>
      <c r="H278" s="211">
        <v>0.113</v>
      </c>
      <c r="I278" s="212"/>
      <c r="J278" s="213">
        <f>ROUND(I278*H278,2)</f>
        <v>0</v>
      </c>
      <c r="K278" s="209" t="s">
        <v>149</v>
      </c>
      <c r="L278" s="46"/>
      <c r="M278" s="214" t="s">
        <v>19</v>
      </c>
      <c r="N278" s="215" t="s">
        <v>42</v>
      </c>
      <c r="O278" s="86"/>
      <c r="P278" s="216">
        <f>O278*H278</f>
        <v>0</v>
      </c>
      <c r="Q278" s="216">
        <v>0</v>
      </c>
      <c r="R278" s="216">
        <f>Q278*H278</f>
        <v>0</v>
      </c>
      <c r="S278" s="216">
        <v>0</v>
      </c>
      <c r="T278" s="217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8" t="s">
        <v>194</v>
      </c>
      <c r="AT278" s="218" t="s">
        <v>145</v>
      </c>
      <c r="AU278" s="218" t="s">
        <v>81</v>
      </c>
      <c r="AY278" s="19" t="s">
        <v>142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19" t="s">
        <v>79</v>
      </c>
      <c r="BK278" s="219">
        <f>ROUND(I278*H278,2)</f>
        <v>0</v>
      </c>
      <c r="BL278" s="19" t="s">
        <v>194</v>
      </c>
      <c r="BM278" s="218" t="s">
        <v>442</v>
      </c>
    </row>
    <row r="279" s="2" customFormat="1">
      <c r="A279" s="40"/>
      <c r="B279" s="41"/>
      <c r="C279" s="42"/>
      <c r="D279" s="220" t="s">
        <v>152</v>
      </c>
      <c r="E279" s="42"/>
      <c r="F279" s="221" t="s">
        <v>443</v>
      </c>
      <c r="G279" s="42"/>
      <c r="H279" s="42"/>
      <c r="I279" s="222"/>
      <c r="J279" s="42"/>
      <c r="K279" s="42"/>
      <c r="L279" s="46"/>
      <c r="M279" s="223"/>
      <c r="N279" s="224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152</v>
      </c>
      <c r="AU279" s="19" t="s">
        <v>81</v>
      </c>
    </row>
    <row r="280" s="2" customFormat="1">
      <c r="A280" s="40"/>
      <c r="B280" s="41"/>
      <c r="C280" s="42"/>
      <c r="D280" s="225" t="s">
        <v>154</v>
      </c>
      <c r="E280" s="42"/>
      <c r="F280" s="226" t="s">
        <v>444</v>
      </c>
      <c r="G280" s="42"/>
      <c r="H280" s="42"/>
      <c r="I280" s="222"/>
      <c r="J280" s="42"/>
      <c r="K280" s="42"/>
      <c r="L280" s="46"/>
      <c r="M280" s="223"/>
      <c r="N280" s="224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154</v>
      </c>
      <c r="AU280" s="19" t="s">
        <v>81</v>
      </c>
    </row>
    <row r="281" s="12" customFormat="1" ht="22.8" customHeight="1">
      <c r="A281" s="12"/>
      <c r="B281" s="191"/>
      <c r="C281" s="192"/>
      <c r="D281" s="193" t="s">
        <v>70</v>
      </c>
      <c r="E281" s="205" t="s">
        <v>445</v>
      </c>
      <c r="F281" s="205" t="s">
        <v>446</v>
      </c>
      <c r="G281" s="192"/>
      <c r="H281" s="192"/>
      <c r="I281" s="195"/>
      <c r="J281" s="206">
        <f>BK281</f>
        <v>0</v>
      </c>
      <c r="K281" s="192"/>
      <c r="L281" s="197"/>
      <c r="M281" s="198"/>
      <c r="N281" s="199"/>
      <c r="O281" s="199"/>
      <c r="P281" s="200">
        <f>SUM(P282:P285)</f>
        <v>0</v>
      </c>
      <c r="Q281" s="199"/>
      <c r="R281" s="200">
        <f>SUM(R282:R285)</f>
        <v>0.00028079999999999999</v>
      </c>
      <c r="S281" s="199"/>
      <c r="T281" s="201">
        <f>SUM(T282:T285)</f>
        <v>0.00028079999999999999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2" t="s">
        <v>81</v>
      </c>
      <c r="AT281" s="203" t="s">
        <v>70</v>
      </c>
      <c r="AU281" s="203" t="s">
        <v>79</v>
      </c>
      <c r="AY281" s="202" t="s">
        <v>142</v>
      </c>
      <c r="BK281" s="204">
        <f>SUM(BK282:BK285)</f>
        <v>0</v>
      </c>
    </row>
    <row r="282" s="2" customFormat="1" ht="16.5" customHeight="1">
      <c r="A282" s="40"/>
      <c r="B282" s="41"/>
      <c r="C282" s="207" t="s">
        <v>447</v>
      </c>
      <c r="D282" s="207" t="s">
        <v>145</v>
      </c>
      <c r="E282" s="208" t="s">
        <v>448</v>
      </c>
      <c r="F282" s="209" t="s">
        <v>449</v>
      </c>
      <c r="G282" s="210" t="s">
        <v>193</v>
      </c>
      <c r="H282" s="211">
        <v>1.0800000000000001</v>
      </c>
      <c r="I282" s="212"/>
      <c r="J282" s="213">
        <f>ROUND(I282*H282,2)</f>
        <v>0</v>
      </c>
      <c r="K282" s="209" t="s">
        <v>149</v>
      </c>
      <c r="L282" s="46"/>
      <c r="M282" s="214" t="s">
        <v>19</v>
      </c>
      <c r="N282" s="215" t="s">
        <v>42</v>
      </c>
      <c r="O282" s="86"/>
      <c r="P282" s="216">
        <f>O282*H282</f>
        <v>0</v>
      </c>
      <c r="Q282" s="216">
        <v>0.00025999999999999998</v>
      </c>
      <c r="R282" s="216">
        <f>Q282*H282</f>
        <v>0.00028079999999999999</v>
      </c>
      <c r="S282" s="216">
        <v>0.00025999999999999998</v>
      </c>
      <c r="T282" s="217">
        <f>S282*H282</f>
        <v>0.00028079999999999999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8" t="s">
        <v>194</v>
      </c>
      <c r="AT282" s="218" t="s">
        <v>145</v>
      </c>
      <c r="AU282" s="218" t="s">
        <v>81</v>
      </c>
      <c r="AY282" s="19" t="s">
        <v>142</v>
      </c>
      <c r="BE282" s="219">
        <f>IF(N282="základní",J282,0)</f>
        <v>0</v>
      </c>
      <c r="BF282" s="219">
        <f>IF(N282="snížená",J282,0)</f>
        <v>0</v>
      </c>
      <c r="BG282" s="219">
        <f>IF(N282="zákl. přenesená",J282,0)</f>
        <v>0</v>
      </c>
      <c r="BH282" s="219">
        <f>IF(N282="sníž. přenesená",J282,0)</f>
        <v>0</v>
      </c>
      <c r="BI282" s="219">
        <f>IF(N282="nulová",J282,0)</f>
        <v>0</v>
      </c>
      <c r="BJ282" s="19" t="s">
        <v>79</v>
      </c>
      <c r="BK282" s="219">
        <f>ROUND(I282*H282,2)</f>
        <v>0</v>
      </c>
      <c r="BL282" s="19" t="s">
        <v>194</v>
      </c>
      <c r="BM282" s="218" t="s">
        <v>450</v>
      </c>
    </row>
    <row r="283" s="2" customFormat="1">
      <c r="A283" s="40"/>
      <c r="B283" s="41"/>
      <c r="C283" s="42"/>
      <c r="D283" s="220" t="s">
        <v>152</v>
      </c>
      <c r="E283" s="42"/>
      <c r="F283" s="221" t="s">
        <v>451</v>
      </c>
      <c r="G283" s="42"/>
      <c r="H283" s="42"/>
      <c r="I283" s="222"/>
      <c r="J283" s="42"/>
      <c r="K283" s="42"/>
      <c r="L283" s="46"/>
      <c r="M283" s="223"/>
      <c r="N283" s="224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152</v>
      </c>
      <c r="AU283" s="19" t="s">
        <v>81</v>
      </c>
    </row>
    <row r="284" s="2" customFormat="1">
      <c r="A284" s="40"/>
      <c r="B284" s="41"/>
      <c r="C284" s="42"/>
      <c r="D284" s="225" t="s">
        <v>154</v>
      </c>
      <c r="E284" s="42"/>
      <c r="F284" s="226" t="s">
        <v>452</v>
      </c>
      <c r="G284" s="42"/>
      <c r="H284" s="42"/>
      <c r="I284" s="222"/>
      <c r="J284" s="42"/>
      <c r="K284" s="42"/>
      <c r="L284" s="46"/>
      <c r="M284" s="223"/>
      <c r="N284" s="224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154</v>
      </c>
      <c r="AU284" s="19" t="s">
        <v>81</v>
      </c>
    </row>
    <row r="285" s="13" customFormat="1">
      <c r="A285" s="13"/>
      <c r="B285" s="227"/>
      <c r="C285" s="228"/>
      <c r="D285" s="220" t="s">
        <v>156</v>
      </c>
      <c r="E285" s="229" t="s">
        <v>19</v>
      </c>
      <c r="F285" s="230" t="s">
        <v>453</v>
      </c>
      <c r="G285" s="228"/>
      <c r="H285" s="231">
        <v>1.0800000000000001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156</v>
      </c>
      <c r="AU285" s="237" t="s">
        <v>81</v>
      </c>
      <c r="AV285" s="13" t="s">
        <v>81</v>
      </c>
      <c r="AW285" s="13" t="s">
        <v>33</v>
      </c>
      <c r="AX285" s="13" t="s">
        <v>79</v>
      </c>
      <c r="AY285" s="237" t="s">
        <v>142</v>
      </c>
    </row>
    <row r="286" s="12" customFormat="1" ht="22.8" customHeight="1">
      <c r="A286" s="12"/>
      <c r="B286" s="191"/>
      <c r="C286" s="192"/>
      <c r="D286" s="193" t="s">
        <v>70</v>
      </c>
      <c r="E286" s="205" t="s">
        <v>454</v>
      </c>
      <c r="F286" s="205" t="s">
        <v>455</v>
      </c>
      <c r="G286" s="192"/>
      <c r="H286" s="192"/>
      <c r="I286" s="195"/>
      <c r="J286" s="206">
        <f>BK286</f>
        <v>0</v>
      </c>
      <c r="K286" s="192"/>
      <c r="L286" s="197"/>
      <c r="M286" s="198"/>
      <c r="N286" s="199"/>
      <c r="O286" s="199"/>
      <c r="P286" s="200">
        <f>SUM(P287:P294)</f>
        <v>0</v>
      </c>
      <c r="Q286" s="199"/>
      <c r="R286" s="200">
        <f>SUM(R287:R294)</f>
        <v>0.0011200000000000001</v>
      </c>
      <c r="S286" s="199"/>
      <c r="T286" s="201">
        <f>SUM(T287:T294)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2" t="s">
        <v>81</v>
      </c>
      <c r="AT286" s="203" t="s">
        <v>70</v>
      </c>
      <c r="AU286" s="203" t="s">
        <v>79</v>
      </c>
      <c r="AY286" s="202" t="s">
        <v>142</v>
      </c>
      <c r="BK286" s="204">
        <f>SUM(BK287:BK294)</f>
        <v>0</v>
      </c>
    </row>
    <row r="287" s="2" customFormat="1" ht="24.15" customHeight="1">
      <c r="A287" s="40"/>
      <c r="B287" s="41"/>
      <c r="C287" s="207" t="s">
        <v>456</v>
      </c>
      <c r="D287" s="207" t="s">
        <v>145</v>
      </c>
      <c r="E287" s="208" t="s">
        <v>457</v>
      </c>
      <c r="F287" s="209" t="s">
        <v>458</v>
      </c>
      <c r="G287" s="210" t="s">
        <v>328</v>
      </c>
      <c r="H287" s="211">
        <v>7</v>
      </c>
      <c r="I287" s="212"/>
      <c r="J287" s="213">
        <f>ROUND(I287*H287,2)</f>
        <v>0</v>
      </c>
      <c r="K287" s="209" t="s">
        <v>149</v>
      </c>
      <c r="L287" s="46"/>
      <c r="M287" s="214" t="s">
        <v>19</v>
      </c>
      <c r="N287" s="215" t="s">
        <v>42</v>
      </c>
      <c r="O287" s="86"/>
      <c r="P287" s="216">
        <f>O287*H287</f>
        <v>0</v>
      </c>
      <c r="Q287" s="216">
        <v>0</v>
      </c>
      <c r="R287" s="216">
        <f>Q287*H287</f>
        <v>0</v>
      </c>
      <c r="S287" s="216">
        <v>0</v>
      </c>
      <c r="T287" s="217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8" t="s">
        <v>194</v>
      </c>
      <c r="AT287" s="218" t="s">
        <v>145</v>
      </c>
      <c r="AU287" s="218" t="s">
        <v>81</v>
      </c>
      <c r="AY287" s="19" t="s">
        <v>142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19" t="s">
        <v>79</v>
      </c>
      <c r="BK287" s="219">
        <f>ROUND(I287*H287,2)</f>
        <v>0</v>
      </c>
      <c r="BL287" s="19" t="s">
        <v>194</v>
      </c>
      <c r="BM287" s="218" t="s">
        <v>459</v>
      </c>
    </row>
    <row r="288" s="2" customFormat="1">
      <c r="A288" s="40"/>
      <c r="B288" s="41"/>
      <c r="C288" s="42"/>
      <c r="D288" s="220" t="s">
        <v>152</v>
      </c>
      <c r="E288" s="42"/>
      <c r="F288" s="221" t="s">
        <v>460</v>
      </c>
      <c r="G288" s="42"/>
      <c r="H288" s="42"/>
      <c r="I288" s="222"/>
      <c r="J288" s="42"/>
      <c r="K288" s="42"/>
      <c r="L288" s="46"/>
      <c r="M288" s="223"/>
      <c r="N288" s="224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152</v>
      </c>
      <c r="AU288" s="19" t="s">
        <v>81</v>
      </c>
    </row>
    <row r="289" s="2" customFormat="1">
      <c r="A289" s="40"/>
      <c r="B289" s="41"/>
      <c r="C289" s="42"/>
      <c r="D289" s="225" t="s">
        <v>154</v>
      </c>
      <c r="E289" s="42"/>
      <c r="F289" s="226" t="s">
        <v>461</v>
      </c>
      <c r="G289" s="42"/>
      <c r="H289" s="42"/>
      <c r="I289" s="222"/>
      <c r="J289" s="42"/>
      <c r="K289" s="42"/>
      <c r="L289" s="46"/>
      <c r="M289" s="223"/>
      <c r="N289" s="224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154</v>
      </c>
      <c r="AU289" s="19" t="s">
        <v>81</v>
      </c>
    </row>
    <row r="290" s="2" customFormat="1" ht="21.75" customHeight="1">
      <c r="A290" s="40"/>
      <c r="B290" s="41"/>
      <c r="C290" s="238" t="s">
        <v>462</v>
      </c>
      <c r="D290" s="238" t="s">
        <v>199</v>
      </c>
      <c r="E290" s="239" t="s">
        <v>463</v>
      </c>
      <c r="F290" s="240" t="s">
        <v>464</v>
      </c>
      <c r="G290" s="241" t="s">
        <v>328</v>
      </c>
      <c r="H290" s="242">
        <v>7</v>
      </c>
      <c r="I290" s="243"/>
      <c r="J290" s="244">
        <f>ROUND(I290*H290,2)</f>
        <v>0</v>
      </c>
      <c r="K290" s="240" t="s">
        <v>149</v>
      </c>
      <c r="L290" s="245"/>
      <c r="M290" s="246" t="s">
        <v>19</v>
      </c>
      <c r="N290" s="247" t="s">
        <v>42</v>
      </c>
      <c r="O290" s="86"/>
      <c r="P290" s="216">
        <f>O290*H290</f>
        <v>0</v>
      </c>
      <c r="Q290" s="216">
        <v>0.00016000000000000001</v>
      </c>
      <c r="R290" s="216">
        <f>Q290*H290</f>
        <v>0.0011200000000000001</v>
      </c>
      <c r="S290" s="216">
        <v>0</v>
      </c>
      <c r="T290" s="217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8" t="s">
        <v>202</v>
      </c>
      <c r="AT290" s="218" t="s">
        <v>199</v>
      </c>
      <c r="AU290" s="218" t="s">
        <v>81</v>
      </c>
      <c r="AY290" s="19" t="s">
        <v>142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19" t="s">
        <v>79</v>
      </c>
      <c r="BK290" s="219">
        <f>ROUND(I290*H290,2)</f>
        <v>0</v>
      </c>
      <c r="BL290" s="19" t="s">
        <v>194</v>
      </c>
      <c r="BM290" s="218" t="s">
        <v>465</v>
      </c>
    </row>
    <row r="291" s="2" customFormat="1">
      <c r="A291" s="40"/>
      <c r="B291" s="41"/>
      <c r="C291" s="42"/>
      <c r="D291" s="220" t="s">
        <v>152</v>
      </c>
      <c r="E291" s="42"/>
      <c r="F291" s="221" t="s">
        <v>464</v>
      </c>
      <c r="G291" s="42"/>
      <c r="H291" s="42"/>
      <c r="I291" s="222"/>
      <c r="J291" s="42"/>
      <c r="K291" s="42"/>
      <c r="L291" s="46"/>
      <c r="M291" s="223"/>
      <c r="N291" s="224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152</v>
      </c>
      <c r="AU291" s="19" t="s">
        <v>81</v>
      </c>
    </row>
    <row r="292" s="2" customFormat="1" ht="24.15" customHeight="1">
      <c r="A292" s="40"/>
      <c r="B292" s="41"/>
      <c r="C292" s="207" t="s">
        <v>466</v>
      </c>
      <c r="D292" s="207" t="s">
        <v>145</v>
      </c>
      <c r="E292" s="208" t="s">
        <v>467</v>
      </c>
      <c r="F292" s="209" t="s">
        <v>468</v>
      </c>
      <c r="G292" s="210" t="s">
        <v>162</v>
      </c>
      <c r="H292" s="211">
        <v>0.001</v>
      </c>
      <c r="I292" s="212"/>
      <c r="J292" s="213">
        <f>ROUND(I292*H292,2)</f>
        <v>0</v>
      </c>
      <c r="K292" s="209" t="s">
        <v>149</v>
      </c>
      <c r="L292" s="46"/>
      <c r="M292" s="214" t="s">
        <v>19</v>
      </c>
      <c r="N292" s="215" t="s">
        <v>42</v>
      </c>
      <c r="O292" s="86"/>
      <c r="P292" s="216">
        <f>O292*H292</f>
        <v>0</v>
      </c>
      <c r="Q292" s="216">
        <v>0</v>
      </c>
      <c r="R292" s="216">
        <f>Q292*H292</f>
        <v>0</v>
      </c>
      <c r="S292" s="216">
        <v>0</v>
      </c>
      <c r="T292" s="217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8" t="s">
        <v>194</v>
      </c>
      <c r="AT292" s="218" t="s">
        <v>145</v>
      </c>
      <c r="AU292" s="218" t="s">
        <v>81</v>
      </c>
      <c r="AY292" s="19" t="s">
        <v>142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19" t="s">
        <v>79</v>
      </c>
      <c r="BK292" s="219">
        <f>ROUND(I292*H292,2)</f>
        <v>0</v>
      </c>
      <c r="BL292" s="19" t="s">
        <v>194</v>
      </c>
      <c r="BM292" s="218" t="s">
        <v>469</v>
      </c>
    </row>
    <row r="293" s="2" customFormat="1">
      <c r="A293" s="40"/>
      <c r="B293" s="41"/>
      <c r="C293" s="42"/>
      <c r="D293" s="220" t="s">
        <v>152</v>
      </c>
      <c r="E293" s="42"/>
      <c r="F293" s="221" t="s">
        <v>470</v>
      </c>
      <c r="G293" s="42"/>
      <c r="H293" s="42"/>
      <c r="I293" s="222"/>
      <c r="J293" s="42"/>
      <c r="K293" s="42"/>
      <c r="L293" s="46"/>
      <c r="M293" s="223"/>
      <c r="N293" s="224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152</v>
      </c>
      <c r="AU293" s="19" t="s">
        <v>81</v>
      </c>
    </row>
    <row r="294" s="2" customFormat="1">
      <c r="A294" s="40"/>
      <c r="B294" s="41"/>
      <c r="C294" s="42"/>
      <c r="D294" s="225" t="s">
        <v>154</v>
      </c>
      <c r="E294" s="42"/>
      <c r="F294" s="226" t="s">
        <v>471</v>
      </c>
      <c r="G294" s="42"/>
      <c r="H294" s="42"/>
      <c r="I294" s="222"/>
      <c r="J294" s="42"/>
      <c r="K294" s="42"/>
      <c r="L294" s="46"/>
      <c r="M294" s="223"/>
      <c r="N294" s="224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154</v>
      </c>
      <c r="AU294" s="19" t="s">
        <v>81</v>
      </c>
    </row>
    <row r="295" s="12" customFormat="1" ht="25.92" customHeight="1">
      <c r="A295" s="12"/>
      <c r="B295" s="191"/>
      <c r="C295" s="192"/>
      <c r="D295" s="193" t="s">
        <v>70</v>
      </c>
      <c r="E295" s="194" t="s">
        <v>89</v>
      </c>
      <c r="F295" s="194" t="s">
        <v>472</v>
      </c>
      <c r="G295" s="192"/>
      <c r="H295" s="192"/>
      <c r="I295" s="195"/>
      <c r="J295" s="196">
        <f>BK295</f>
        <v>0</v>
      </c>
      <c r="K295" s="192"/>
      <c r="L295" s="197"/>
      <c r="M295" s="198"/>
      <c r="N295" s="199"/>
      <c r="O295" s="199"/>
      <c r="P295" s="200">
        <f>P296</f>
        <v>0</v>
      </c>
      <c r="Q295" s="199"/>
      <c r="R295" s="200">
        <f>R296</f>
        <v>0</v>
      </c>
      <c r="S295" s="199"/>
      <c r="T295" s="201">
        <f>T296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2" t="s">
        <v>180</v>
      </c>
      <c r="AT295" s="203" t="s">
        <v>70</v>
      </c>
      <c r="AU295" s="203" t="s">
        <v>71</v>
      </c>
      <c r="AY295" s="202" t="s">
        <v>142</v>
      </c>
      <c r="BK295" s="204">
        <f>BK296</f>
        <v>0</v>
      </c>
    </row>
    <row r="296" s="12" customFormat="1" ht="22.8" customHeight="1">
      <c r="A296" s="12"/>
      <c r="B296" s="191"/>
      <c r="C296" s="192"/>
      <c r="D296" s="193" t="s">
        <v>70</v>
      </c>
      <c r="E296" s="205" t="s">
        <v>473</v>
      </c>
      <c r="F296" s="205" t="s">
        <v>474</v>
      </c>
      <c r="G296" s="192"/>
      <c r="H296" s="192"/>
      <c r="I296" s="195"/>
      <c r="J296" s="206">
        <f>BK296</f>
        <v>0</v>
      </c>
      <c r="K296" s="192"/>
      <c r="L296" s="197"/>
      <c r="M296" s="198"/>
      <c r="N296" s="199"/>
      <c r="O296" s="199"/>
      <c r="P296" s="200">
        <f>SUM(P297:P299)</f>
        <v>0</v>
      </c>
      <c r="Q296" s="199"/>
      <c r="R296" s="200">
        <f>SUM(R297:R299)</f>
        <v>0</v>
      </c>
      <c r="S296" s="199"/>
      <c r="T296" s="201">
        <f>SUM(T297:T299)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2" t="s">
        <v>180</v>
      </c>
      <c r="AT296" s="203" t="s">
        <v>70</v>
      </c>
      <c r="AU296" s="203" t="s">
        <v>79</v>
      </c>
      <c r="AY296" s="202" t="s">
        <v>142</v>
      </c>
      <c r="BK296" s="204">
        <f>SUM(BK297:BK299)</f>
        <v>0</v>
      </c>
    </row>
    <row r="297" s="2" customFormat="1" ht="21.75" customHeight="1">
      <c r="A297" s="40"/>
      <c r="B297" s="41"/>
      <c r="C297" s="207" t="s">
        <v>475</v>
      </c>
      <c r="D297" s="207" t="s">
        <v>145</v>
      </c>
      <c r="E297" s="208" t="s">
        <v>476</v>
      </c>
      <c r="F297" s="209" t="s">
        <v>477</v>
      </c>
      <c r="G297" s="210" t="s">
        <v>478</v>
      </c>
      <c r="H297" s="211">
        <v>1</v>
      </c>
      <c r="I297" s="212"/>
      <c r="J297" s="213">
        <f>ROUND(I297*H297,2)</f>
        <v>0</v>
      </c>
      <c r="K297" s="209" t="s">
        <v>149</v>
      </c>
      <c r="L297" s="46"/>
      <c r="M297" s="214" t="s">
        <v>19</v>
      </c>
      <c r="N297" s="215" t="s">
        <v>42</v>
      </c>
      <c r="O297" s="86"/>
      <c r="P297" s="216">
        <f>O297*H297</f>
        <v>0</v>
      </c>
      <c r="Q297" s="216">
        <v>0</v>
      </c>
      <c r="R297" s="216">
        <f>Q297*H297</f>
        <v>0</v>
      </c>
      <c r="S297" s="216">
        <v>0</v>
      </c>
      <c r="T297" s="217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8" t="s">
        <v>479</v>
      </c>
      <c r="AT297" s="218" t="s">
        <v>145</v>
      </c>
      <c r="AU297" s="218" t="s">
        <v>81</v>
      </c>
      <c r="AY297" s="19" t="s">
        <v>142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19" t="s">
        <v>79</v>
      </c>
      <c r="BK297" s="219">
        <f>ROUND(I297*H297,2)</f>
        <v>0</v>
      </c>
      <c r="BL297" s="19" t="s">
        <v>479</v>
      </c>
      <c r="BM297" s="218" t="s">
        <v>480</v>
      </c>
    </row>
    <row r="298" s="2" customFormat="1">
      <c r="A298" s="40"/>
      <c r="B298" s="41"/>
      <c r="C298" s="42"/>
      <c r="D298" s="220" t="s">
        <v>152</v>
      </c>
      <c r="E298" s="42"/>
      <c r="F298" s="221" t="s">
        <v>481</v>
      </c>
      <c r="G298" s="42"/>
      <c r="H298" s="42"/>
      <c r="I298" s="222"/>
      <c r="J298" s="42"/>
      <c r="K298" s="42"/>
      <c r="L298" s="46"/>
      <c r="M298" s="223"/>
      <c r="N298" s="224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152</v>
      </c>
      <c r="AU298" s="19" t="s">
        <v>81</v>
      </c>
    </row>
    <row r="299" s="2" customFormat="1">
      <c r="A299" s="40"/>
      <c r="B299" s="41"/>
      <c r="C299" s="42"/>
      <c r="D299" s="225" t="s">
        <v>154</v>
      </c>
      <c r="E299" s="42"/>
      <c r="F299" s="226" t="s">
        <v>482</v>
      </c>
      <c r="G299" s="42"/>
      <c r="H299" s="42"/>
      <c r="I299" s="222"/>
      <c r="J299" s="42"/>
      <c r="K299" s="42"/>
      <c r="L299" s="46"/>
      <c r="M299" s="269"/>
      <c r="N299" s="270"/>
      <c r="O299" s="271"/>
      <c r="P299" s="271"/>
      <c r="Q299" s="271"/>
      <c r="R299" s="271"/>
      <c r="S299" s="271"/>
      <c r="T299" s="272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154</v>
      </c>
      <c r="AU299" s="19" t="s">
        <v>81</v>
      </c>
    </row>
    <row r="300" s="2" customFormat="1" ht="6.96" customHeight="1">
      <c r="A300" s="40"/>
      <c r="B300" s="61"/>
      <c r="C300" s="62"/>
      <c r="D300" s="62"/>
      <c r="E300" s="62"/>
      <c r="F300" s="62"/>
      <c r="G300" s="62"/>
      <c r="H300" s="62"/>
      <c r="I300" s="62"/>
      <c r="J300" s="62"/>
      <c r="K300" s="62"/>
      <c r="L300" s="46"/>
      <c r="M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</row>
  </sheetData>
  <sheetProtection sheet="1" autoFilter="0" formatColumns="0" formatRows="0" objects="1" scenarios="1" spinCount="100000" saltValue="6qk4/Iq7AoexWWTEzaewrELgKzIpUtpOIFYuWu02lfpHsD+/qWcoKPhyoYj5oPXKJH51Zg9KvftfTcutJIn/yg==" hashValue="QXlDG5TSlLHpWUc5tENDrAGst0Uu6orxDQEnYsEDEP1PvOxud8pHT9Z85E6mlb+URXb5cU6KlHog2tFPyM4YGg==" algorithmName="SHA-512" password="CC35"/>
  <autoFilter ref="C92:K299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8" r:id="rId1" display="https://podminky.urs.cz/item/CS_URS_2024_02/977151122"/>
    <hyperlink ref="F103" r:id="rId2" display="https://podminky.urs.cz/item/CS_URS_2024_02/997013501"/>
    <hyperlink ref="F106" r:id="rId3" display="https://podminky.urs.cz/item/CS_URS_2024_02/997013511"/>
    <hyperlink ref="F110" r:id="rId4" display="https://podminky.urs.cz/item/CS_URS_2024_02/997013814"/>
    <hyperlink ref="F115" r:id="rId5" display="https://podminky.urs.cz/item/CS_URS_2024_02/998011002"/>
    <hyperlink ref="F120" r:id="rId6" display="https://podminky.urs.cz/item/CS_URS_2024_02/712311101"/>
    <hyperlink ref="F127" r:id="rId7" display="https://podminky.urs.cz/item/CS_URS_2024_02/712331111"/>
    <hyperlink ref="F137" r:id="rId8" display="https://podminky.urs.cz/item/CS_URS_2024_02/712340832"/>
    <hyperlink ref="F144" r:id="rId9" display="https://podminky.urs.cz/item/CS_URS_2024_02/712341559"/>
    <hyperlink ref="F158" r:id="rId10" display="https://podminky.urs.cz/item/CS_URS_2024_02/712841559"/>
    <hyperlink ref="F166" r:id="rId11" display="https://podminky.urs.cz/item/CS_URS_2024_02/998712102"/>
    <hyperlink ref="F170" r:id="rId12" display="https://podminky.urs.cz/item/CS_URS_2024_02/713111111"/>
    <hyperlink ref="F177" r:id="rId13" display="https://podminky.urs.cz/item/CS_URS_2024_02/713141136"/>
    <hyperlink ref="F185" r:id="rId14" display="https://podminky.urs.cz/item/CS_URS_2024_02/713141151"/>
    <hyperlink ref="F194" r:id="rId15" display="https://podminky.urs.cz/item/CS_URS_2024_02/713141338"/>
    <hyperlink ref="F203" r:id="rId16" display="https://podminky.urs.cz/item/CS_URS_2024_02/998713102"/>
    <hyperlink ref="F207" r:id="rId17" display="https://podminky.urs.cz/item/CS_URS_2024_02/721173402"/>
    <hyperlink ref="F211" r:id="rId18" display="https://podminky.urs.cz/item/CS_URS_2024_02/721210823"/>
    <hyperlink ref="F214" r:id="rId19" display="https://podminky.urs.cz/item/CS_URS_2024_02/721239114"/>
    <hyperlink ref="F219" r:id="rId20" display="https://podminky.urs.cz/item/CS_URS_2024_02/998721102"/>
    <hyperlink ref="F223" r:id="rId21" display="https://podminky.urs.cz/item/CS_URS_2024_02/762131124"/>
    <hyperlink ref="F231" r:id="rId22" display="https://podminky.urs.cz/item/CS_URS_2024_02/762132135"/>
    <hyperlink ref="F239" r:id="rId23" display="https://podminky.urs.cz/item/CS_URS_2024_02/762341250"/>
    <hyperlink ref="F246" r:id="rId24" display="https://podminky.urs.cz/item/CS_URS_2024_02/762341811"/>
    <hyperlink ref="F250" r:id="rId25" display="https://podminky.urs.cz/item/CS_URS_2024_02/762342214"/>
    <hyperlink ref="F258" r:id="rId26" display="https://podminky.urs.cz/item/CS_URS_2024_02/998762102"/>
    <hyperlink ref="F262" r:id="rId27" display="https://podminky.urs.cz/item/CS_URS_2024_02/764002841"/>
    <hyperlink ref="F267" r:id="rId28" display="https://podminky.urs.cz/item/CS_URS_2024_02/764204105"/>
    <hyperlink ref="F276" r:id="rId29" display="https://podminky.urs.cz/item/CS_URS_2024_02/764212662"/>
    <hyperlink ref="F280" r:id="rId30" display="https://podminky.urs.cz/item/CS_URS_2024_02/998764102"/>
    <hyperlink ref="F284" r:id="rId31" display="https://podminky.urs.cz/item/CS_URS_2024_02/765192001"/>
    <hyperlink ref="F289" r:id="rId32" display="https://podminky.urs.cz/item/CS_URS_2024_02/767810122"/>
    <hyperlink ref="F294" r:id="rId33" display="https://podminky.urs.cz/item/CS_URS_2024_02/998767102"/>
    <hyperlink ref="F299" r:id="rId34" display="https://podminky.urs.cz/item/CS_URS_2024_02/0414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  <c r="AZ2" s="130" t="s">
        <v>483</v>
      </c>
      <c r="BA2" s="130" t="s">
        <v>484</v>
      </c>
      <c r="BB2" s="130" t="s">
        <v>19</v>
      </c>
      <c r="BC2" s="130" t="s">
        <v>485</v>
      </c>
      <c r="BD2" s="130" t="s">
        <v>97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81</v>
      </c>
      <c r="AZ3" s="130" t="s">
        <v>94</v>
      </c>
      <c r="BA3" s="130" t="s">
        <v>486</v>
      </c>
      <c r="BB3" s="130" t="s">
        <v>19</v>
      </c>
      <c r="BC3" s="130" t="s">
        <v>487</v>
      </c>
      <c r="BD3" s="130" t="s">
        <v>97</v>
      </c>
    </row>
    <row r="4" s="1" customFormat="1" ht="24.96" customHeight="1">
      <c r="B4" s="22"/>
      <c r="D4" s="133" t="s">
        <v>101</v>
      </c>
      <c r="L4" s="22"/>
      <c r="M4" s="134" t="s">
        <v>10</v>
      </c>
      <c r="AT4" s="19" t="s">
        <v>4</v>
      </c>
      <c r="AZ4" s="130" t="s">
        <v>98</v>
      </c>
      <c r="BA4" s="130" t="s">
        <v>488</v>
      </c>
      <c r="BB4" s="130" t="s">
        <v>19</v>
      </c>
      <c r="BC4" s="130" t="s">
        <v>489</v>
      </c>
      <c r="BD4" s="130" t="s">
        <v>97</v>
      </c>
    </row>
    <row r="5" s="1" customFormat="1" ht="6.96" customHeight="1">
      <c r="B5" s="22"/>
      <c r="L5" s="22"/>
      <c r="AZ5" s="130" t="s">
        <v>102</v>
      </c>
      <c r="BA5" s="130" t="s">
        <v>490</v>
      </c>
      <c r="BB5" s="130" t="s">
        <v>19</v>
      </c>
      <c r="BC5" s="130" t="s">
        <v>491</v>
      </c>
      <c r="BD5" s="130" t="s">
        <v>97</v>
      </c>
    </row>
    <row r="6" s="1" customFormat="1" ht="12" customHeight="1">
      <c r="B6" s="22"/>
      <c r="D6" s="135" t="s">
        <v>16</v>
      </c>
      <c r="L6" s="22"/>
      <c r="AZ6" s="130" t="s">
        <v>104</v>
      </c>
      <c r="BA6" s="130" t="s">
        <v>492</v>
      </c>
      <c r="BB6" s="130" t="s">
        <v>19</v>
      </c>
      <c r="BC6" s="130" t="s">
        <v>493</v>
      </c>
      <c r="BD6" s="130" t="s">
        <v>97</v>
      </c>
    </row>
    <row r="7" s="1" customFormat="1" ht="16.5" customHeight="1">
      <c r="B7" s="22"/>
      <c r="E7" s="136" t="str">
        <f>'Rekapitulace stavby'!K6</f>
        <v>Oprava střešního pláště speciální školy - II. etapa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107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494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29. 8. 2024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32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34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32</v>
      </c>
      <c r="F24" s="40"/>
      <c r="G24" s="40"/>
      <c r="H24" s="40"/>
      <c r="I24" s="135" t="s">
        <v>28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35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37</v>
      </c>
      <c r="E30" s="40"/>
      <c r="F30" s="40"/>
      <c r="G30" s="40"/>
      <c r="H30" s="40"/>
      <c r="I30" s="40"/>
      <c r="J30" s="147">
        <f>ROUND(J93,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39</v>
      </c>
      <c r="G32" s="40"/>
      <c r="H32" s="40"/>
      <c r="I32" s="148" t="s">
        <v>38</v>
      </c>
      <c r="J32" s="148" t="s">
        <v>40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41</v>
      </c>
      <c r="E33" s="135" t="s">
        <v>42</v>
      </c>
      <c r="F33" s="150">
        <f>ROUND((SUM(BE93:BE301)),  2)</f>
        <v>0</v>
      </c>
      <c r="G33" s="40"/>
      <c r="H33" s="40"/>
      <c r="I33" s="151">
        <v>0.20999999999999999</v>
      </c>
      <c r="J33" s="150">
        <f>ROUND(((SUM(BE93:BE301))*I33),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43</v>
      </c>
      <c r="F34" s="150">
        <f>ROUND((SUM(BF93:BF301)),  2)</f>
        <v>0</v>
      </c>
      <c r="G34" s="40"/>
      <c r="H34" s="40"/>
      <c r="I34" s="151">
        <v>0.12</v>
      </c>
      <c r="J34" s="150">
        <f>ROUND(((SUM(BF93:BF301))*I34),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44</v>
      </c>
      <c r="F35" s="150">
        <f>ROUND((SUM(BG93:BG301)),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45</v>
      </c>
      <c r="F36" s="150">
        <f>ROUND((SUM(BH93:BH301)),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46</v>
      </c>
      <c r="F37" s="150">
        <f>ROUND((SUM(BI93:BI301)),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Oprava střešního pláště speciální školy - II. etapa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Střecha 4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Hradecká  1231/11b, Hradec Králové</v>
      </c>
      <c r="G52" s="42"/>
      <c r="H52" s="42"/>
      <c r="I52" s="34" t="s">
        <v>23</v>
      </c>
      <c r="J52" s="74" t="str">
        <f>IF(J12="","",J12)</f>
        <v>29. 8. 2024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Speciální základní škola Hradec Králové</v>
      </c>
      <c r="G54" s="42"/>
      <c r="H54" s="42"/>
      <c r="I54" s="34" t="s">
        <v>31</v>
      </c>
      <c r="J54" s="38" t="str">
        <f>E21</f>
        <v>DEKPROJEKT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DEKPROJEKT s.r.o.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110</v>
      </c>
      <c r="D57" s="165"/>
      <c r="E57" s="165"/>
      <c r="F57" s="165"/>
      <c r="G57" s="165"/>
      <c r="H57" s="165"/>
      <c r="I57" s="165"/>
      <c r="J57" s="166" t="s">
        <v>111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69</v>
      </c>
      <c r="D59" s="42"/>
      <c r="E59" s="42"/>
      <c r="F59" s="42"/>
      <c r="G59" s="42"/>
      <c r="H59" s="42"/>
      <c r="I59" s="42"/>
      <c r="J59" s="104">
        <f>J93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68"/>
      <c r="C60" s="169"/>
      <c r="D60" s="170" t="s">
        <v>113</v>
      </c>
      <c r="E60" s="171"/>
      <c r="F60" s="171"/>
      <c r="G60" s="171"/>
      <c r="H60" s="171"/>
      <c r="I60" s="171"/>
      <c r="J60" s="172">
        <f>J94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114</v>
      </c>
      <c r="E61" s="177"/>
      <c r="F61" s="177"/>
      <c r="G61" s="177"/>
      <c r="H61" s="177"/>
      <c r="I61" s="177"/>
      <c r="J61" s="178">
        <f>J95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115</v>
      </c>
      <c r="E62" s="177"/>
      <c r="F62" s="177"/>
      <c r="G62" s="177"/>
      <c r="H62" s="177"/>
      <c r="I62" s="177"/>
      <c r="J62" s="178">
        <f>J100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116</v>
      </c>
      <c r="E63" s="177"/>
      <c r="F63" s="177"/>
      <c r="G63" s="177"/>
      <c r="H63" s="177"/>
      <c r="I63" s="177"/>
      <c r="J63" s="178">
        <f>J112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8"/>
      <c r="C64" s="169"/>
      <c r="D64" s="170" t="s">
        <v>117</v>
      </c>
      <c r="E64" s="171"/>
      <c r="F64" s="171"/>
      <c r="G64" s="171"/>
      <c r="H64" s="171"/>
      <c r="I64" s="171"/>
      <c r="J64" s="172">
        <f>J116</f>
        <v>0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4"/>
      <c r="C65" s="175"/>
      <c r="D65" s="176" t="s">
        <v>118</v>
      </c>
      <c r="E65" s="177"/>
      <c r="F65" s="177"/>
      <c r="G65" s="177"/>
      <c r="H65" s="177"/>
      <c r="I65" s="177"/>
      <c r="J65" s="178">
        <f>J117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119</v>
      </c>
      <c r="E66" s="177"/>
      <c r="F66" s="177"/>
      <c r="G66" s="177"/>
      <c r="H66" s="177"/>
      <c r="I66" s="177"/>
      <c r="J66" s="178">
        <f>J167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120</v>
      </c>
      <c r="E67" s="177"/>
      <c r="F67" s="177"/>
      <c r="G67" s="177"/>
      <c r="H67" s="177"/>
      <c r="I67" s="177"/>
      <c r="J67" s="178">
        <f>J205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121</v>
      </c>
      <c r="E68" s="177"/>
      <c r="F68" s="177"/>
      <c r="G68" s="177"/>
      <c r="H68" s="177"/>
      <c r="I68" s="177"/>
      <c r="J68" s="178">
        <f>J218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122</v>
      </c>
      <c r="E69" s="177"/>
      <c r="F69" s="177"/>
      <c r="G69" s="177"/>
      <c r="H69" s="177"/>
      <c r="I69" s="177"/>
      <c r="J69" s="178">
        <f>J257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123</v>
      </c>
      <c r="E70" s="177"/>
      <c r="F70" s="177"/>
      <c r="G70" s="177"/>
      <c r="H70" s="177"/>
      <c r="I70" s="177"/>
      <c r="J70" s="178">
        <f>J281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124</v>
      </c>
      <c r="E71" s="177"/>
      <c r="F71" s="177"/>
      <c r="G71" s="177"/>
      <c r="H71" s="177"/>
      <c r="I71" s="177"/>
      <c r="J71" s="178">
        <f>J286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8"/>
      <c r="C72" s="169"/>
      <c r="D72" s="170" t="s">
        <v>125</v>
      </c>
      <c r="E72" s="171"/>
      <c r="F72" s="171"/>
      <c r="G72" s="171"/>
      <c r="H72" s="171"/>
      <c r="I72" s="171"/>
      <c r="J72" s="172">
        <f>J297</f>
        <v>0</v>
      </c>
      <c r="K72" s="169"/>
      <c r="L72" s="17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4"/>
      <c r="C73" s="175"/>
      <c r="D73" s="176" t="s">
        <v>126</v>
      </c>
      <c r="E73" s="177"/>
      <c r="F73" s="177"/>
      <c r="G73" s="177"/>
      <c r="H73" s="177"/>
      <c r="I73" s="177"/>
      <c r="J73" s="178">
        <f>J298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127</v>
      </c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63" t="str">
        <f>E7</f>
        <v>Oprava střešního pláště speciální školy - II. etapa</v>
      </c>
      <c r="F83" s="34"/>
      <c r="G83" s="34"/>
      <c r="H83" s="34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107</v>
      </c>
      <c r="D84" s="42"/>
      <c r="E84" s="42"/>
      <c r="F84" s="42"/>
      <c r="G84" s="42"/>
      <c r="H84" s="42"/>
      <c r="I84" s="42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E9</f>
        <v>02 - Střecha 4</v>
      </c>
      <c r="F85" s="42"/>
      <c r="G85" s="42"/>
      <c r="H85" s="42"/>
      <c r="I85" s="42"/>
      <c r="J85" s="42"/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F12</f>
        <v xml:space="preserve">Hradecká  1231/11b, Hradec Králové</v>
      </c>
      <c r="G87" s="42"/>
      <c r="H87" s="42"/>
      <c r="I87" s="34" t="s">
        <v>23</v>
      </c>
      <c r="J87" s="74" t="str">
        <f>IF(J12="","",J12)</f>
        <v>29. 8. 2024</v>
      </c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E15</f>
        <v>Speciální základní škola Hradec Králové</v>
      </c>
      <c r="G89" s="42"/>
      <c r="H89" s="42"/>
      <c r="I89" s="34" t="s">
        <v>31</v>
      </c>
      <c r="J89" s="38" t="str">
        <f>E21</f>
        <v>DEKPROJEKT s.r.o.</v>
      </c>
      <c r="K89" s="42"/>
      <c r="L89" s="13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29</v>
      </c>
      <c r="D90" s="42"/>
      <c r="E90" s="42"/>
      <c r="F90" s="29" t="str">
        <f>IF(E18="","",E18)</f>
        <v>Vyplň údaj</v>
      </c>
      <c r="G90" s="42"/>
      <c r="H90" s="42"/>
      <c r="I90" s="34" t="s">
        <v>34</v>
      </c>
      <c r="J90" s="38" t="str">
        <f>E24</f>
        <v>DEKPROJEKT s.r.o.</v>
      </c>
      <c r="K90" s="42"/>
      <c r="L90" s="13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0"/>
      <c r="B92" s="181"/>
      <c r="C92" s="182" t="s">
        <v>128</v>
      </c>
      <c r="D92" s="183" t="s">
        <v>56</v>
      </c>
      <c r="E92" s="183" t="s">
        <v>52</v>
      </c>
      <c r="F92" s="183" t="s">
        <v>53</v>
      </c>
      <c r="G92" s="183" t="s">
        <v>129</v>
      </c>
      <c r="H92" s="183" t="s">
        <v>130</v>
      </c>
      <c r="I92" s="183" t="s">
        <v>131</v>
      </c>
      <c r="J92" s="183" t="s">
        <v>111</v>
      </c>
      <c r="K92" s="184" t="s">
        <v>132</v>
      </c>
      <c r="L92" s="185"/>
      <c r="M92" s="94" t="s">
        <v>19</v>
      </c>
      <c r="N92" s="95" t="s">
        <v>41</v>
      </c>
      <c r="O92" s="95" t="s">
        <v>133</v>
      </c>
      <c r="P92" s="95" t="s">
        <v>134</v>
      </c>
      <c r="Q92" s="95" t="s">
        <v>135</v>
      </c>
      <c r="R92" s="95" t="s">
        <v>136</v>
      </c>
      <c r="S92" s="95" t="s">
        <v>137</v>
      </c>
      <c r="T92" s="96" t="s">
        <v>138</v>
      </c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</row>
    <row r="93" s="2" customFormat="1" ht="22.8" customHeight="1">
      <c r="A93" s="40"/>
      <c r="B93" s="41"/>
      <c r="C93" s="101" t="s">
        <v>139</v>
      </c>
      <c r="D93" s="42"/>
      <c r="E93" s="42"/>
      <c r="F93" s="42"/>
      <c r="G93" s="42"/>
      <c r="H93" s="42"/>
      <c r="I93" s="42"/>
      <c r="J93" s="186">
        <f>BK93</f>
        <v>0</v>
      </c>
      <c r="K93" s="42"/>
      <c r="L93" s="46"/>
      <c r="M93" s="97"/>
      <c r="N93" s="187"/>
      <c r="O93" s="98"/>
      <c r="P93" s="188">
        <f>P94+P116+P297</f>
        <v>0</v>
      </c>
      <c r="Q93" s="98"/>
      <c r="R93" s="188">
        <f>R94+R116+R297</f>
        <v>10.887078309999998</v>
      </c>
      <c r="S93" s="98"/>
      <c r="T93" s="189">
        <f>T94+T116+T297</f>
        <v>1.3703081899999998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70</v>
      </c>
      <c r="AU93" s="19" t="s">
        <v>112</v>
      </c>
      <c r="BK93" s="190">
        <f>BK94+BK116+BK297</f>
        <v>0</v>
      </c>
    </row>
    <row r="94" s="12" customFormat="1" ht="25.92" customHeight="1">
      <c r="A94" s="12"/>
      <c r="B94" s="191"/>
      <c r="C94" s="192"/>
      <c r="D94" s="193" t="s">
        <v>70</v>
      </c>
      <c r="E94" s="194" t="s">
        <v>140</v>
      </c>
      <c r="F94" s="194" t="s">
        <v>141</v>
      </c>
      <c r="G94" s="192"/>
      <c r="H94" s="192"/>
      <c r="I94" s="195"/>
      <c r="J94" s="196">
        <f>BK94</f>
        <v>0</v>
      </c>
      <c r="K94" s="192"/>
      <c r="L94" s="197"/>
      <c r="M94" s="198"/>
      <c r="N94" s="199"/>
      <c r="O94" s="199"/>
      <c r="P94" s="200">
        <f>P95+P100+P112</f>
        <v>0</v>
      </c>
      <c r="Q94" s="199"/>
      <c r="R94" s="200">
        <f>R95+R100+R112</f>
        <v>0.0092300000000000004</v>
      </c>
      <c r="S94" s="199"/>
      <c r="T94" s="201">
        <f>T95+T100+T112</f>
        <v>0.1885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79</v>
      </c>
      <c r="AT94" s="203" t="s">
        <v>70</v>
      </c>
      <c r="AU94" s="203" t="s">
        <v>71</v>
      </c>
      <c r="AY94" s="202" t="s">
        <v>142</v>
      </c>
      <c r="BK94" s="204">
        <f>BK95+BK100+BK112</f>
        <v>0</v>
      </c>
    </row>
    <row r="95" s="12" customFormat="1" ht="22.8" customHeight="1">
      <c r="A95" s="12"/>
      <c r="B95" s="191"/>
      <c r="C95" s="192"/>
      <c r="D95" s="193" t="s">
        <v>70</v>
      </c>
      <c r="E95" s="205" t="s">
        <v>143</v>
      </c>
      <c r="F95" s="205" t="s">
        <v>144</v>
      </c>
      <c r="G95" s="192"/>
      <c r="H95" s="192"/>
      <c r="I95" s="195"/>
      <c r="J95" s="206">
        <f>BK95</f>
        <v>0</v>
      </c>
      <c r="K95" s="192"/>
      <c r="L95" s="197"/>
      <c r="M95" s="198"/>
      <c r="N95" s="199"/>
      <c r="O95" s="199"/>
      <c r="P95" s="200">
        <f>SUM(P96:P99)</f>
        <v>0</v>
      </c>
      <c r="Q95" s="199"/>
      <c r="R95" s="200">
        <f>SUM(R96:R99)</f>
        <v>0.0092300000000000004</v>
      </c>
      <c r="S95" s="199"/>
      <c r="T95" s="201">
        <f>SUM(T96:T99)</f>
        <v>0.1885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79</v>
      </c>
      <c r="AT95" s="203" t="s">
        <v>70</v>
      </c>
      <c r="AU95" s="203" t="s">
        <v>79</v>
      </c>
      <c r="AY95" s="202" t="s">
        <v>142</v>
      </c>
      <c r="BK95" s="204">
        <f>SUM(BK96:BK99)</f>
        <v>0</v>
      </c>
    </row>
    <row r="96" s="2" customFormat="1" ht="24.15" customHeight="1">
      <c r="A96" s="40"/>
      <c r="B96" s="41"/>
      <c r="C96" s="207" t="s">
        <v>79</v>
      </c>
      <c r="D96" s="207" t="s">
        <v>145</v>
      </c>
      <c r="E96" s="208" t="s">
        <v>146</v>
      </c>
      <c r="F96" s="209" t="s">
        <v>147</v>
      </c>
      <c r="G96" s="210" t="s">
        <v>148</v>
      </c>
      <c r="H96" s="211">
        <v>6.5</v>
      </c>
      <c r="I96" s="212"/>
      <c r="J96" s="213">
        <f>ROUND(I96*H96,2)</f>
        <v>0</v>
      </c>
      <c r="K96" s="209" t="s">
        <v>149</v>
      </c>
      <c r="L96" s="46"/>
      <c r="M96" s="214" t="s">
        <v>19</v>
      </c>
      <c r="N96" s="215" t="s">
        <v>42</v>
      </c>
      <c r="O96" s="86"/>
      <c r="P96" s="216">
        <f>O96*H96</f>
        <v>0</v>
      </c>
      <c r="Q96" s="216">
        <v>0.00142</v>
      </c>
      <c r="R96" s="216">
        <f>Q96*H96</f>
        <v>0.0092300000000000004</v>
      </c>
      <c r="S96" s="216">
        <v>0.029000000000000001</v>
      </c>
      <c r="T96" s="217">
        <f>S96*H96</f>
        <v>0.1885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8" t="s">
        <v>150</v>
      </c>
      <c r="AT96" s="218" t="s">
        <v>145</v>
      </c>
      <c r="AU96" s="218" t="s">
        <v>81</v>
      </c>
      <c r="AY96" s="19" t="s">
        <v>142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79</v>
      </c>
      <c r="BK96" s="219">
        <f>ROUND(I96*H96,2)</f>
        <v>0</v>
      </c>
      <c r="BL96" s="19" t="s">
        <v>150</v>
      </c>
      <c r="BM96" s="218" t="s">
        <v>495</v>
      </c>
    </row>
    <row r="97" s="2" customFormat="1">
      <c r="A97" s="40"/>
      <c r="B97" s="41"/>
      <c r="C97" s="42"/>
      <c r="D97" s="220" t="s">
        <v>152</v>
      </c>
      <c r="E97" s="42"/>
      <c r="F97" s="221" t="s">
        <v>153</v>
      </c>
      <c r="G97" s="42"/>
      <c r="H97" s="42"/>
      <c r="I97" s="222"/>
      <c r="J97" s="42"/>
      <c r="K97" s="42"/>
      <c r="L97" s="46"/>
      <c r="M97" s="223"/>
      <c r="N97" s="22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152</v>
      </c>
      <c r="AU97" s="19" t="s">
        <v>81</v>
      </c>
    </row>
    <row r="98" s="2" customFormat="1">
      <c r="A98" s="40"/>
      <c r="B98" s="41"/>
      <c r="C98" s="42"/>
      <c r="D98" s="225" t="s">
        <v>154</v>
      </c>
      <c r="E98" s="42"/>
      <c r="F98" s="226" t="s">
        <v>155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154</v>
      </c>
      <c r="AU98" s="19" t="s">
        <v>81</v>
      </c>
    </row>
    <row r="99" s="13" customFormat="1">
      <c r="A99" s="13"/>
      <c r="B99" s="227"/>
      <c r="C99" s="228"/>
      <c r="D99" s="220" t="s">
        <v>156</v>
      </c>
      <c r="E99" s="229" t="s">
        <v>19</v>
      </c>
      <c r="F99" s="230" t="s">
        <v>496</v>
      </c>
      <c r="G99" s="228"/>
      <c r="H99" s="231">
        <v>6.5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156</v>
      </c>
      <c r="AU99" s="237" t="s">
        <v>81</v>
      </c>
      <c r="AV99" s="13" t="s">
        <v>81</v>
      </c>
      <c r="AW99" s="13" t="s">
        <v>33</v>
      </c>
      <c r="AX99" s="13" t="s">
        <v>79</v>
      </c>
      <c r="AY99" s="237" t="s">
        <v>142</v>
      </c>
    </row>
    <row r="100" s="12" customFormat="1" ht="22.8" customHeight="1">
      <c r="A100" s="12"/>
      <c r="B100" s="191"/>
      <c r="C100" s="192"/>
      <c r="D100" s="193" t="s">
        <v>70</v>
      </c>
      <c r="E100" s="205" t="s">
        <v>158</v>
      </c>
      <c r="F100" s="205" t="s">
        <v>159</v>
      </c>
      <c r="G100" s="192"/>
      <c r="H100" s="192"/>
      <c r="I100" s="195"/>
      <c r="J100" s="206">
        <f>BK100</f>
        <v>0</v>
      </c>
      <c r="K100" s="192"/>
      <c r="L100" s="197"/>
      <c r="M100" s="198"/>
      <c r="N100" s="199"/>
      <c r="O100" s="199"/>
      <c r="P100" s="200">
        <f>SUM(P101:P111)</f>
        <v>0</v>
      </c>
      <c r="Q100" s="199"/>
      <c r="R100" s="200">
        <f>SUM(R101:R111)</f>
        <v>0</v>
      </c>
      <c r="S100" s="199"/>
      <c r="T100" s="201">
        <f>SUM(T101:T111)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2" t="s">
        <v>79</v>
      </c>
      <c r="AT100" s="203" t="s">
        <v>70</v>
      </c>
      <c r="AU100" s="203" t="s">
        <v>79</v>
      </c>
      <c r="AY100" s="202" t="s">
        <v>142</v>
      </c>
      <c r="BK100" s="204">
        <f>SUM(BK101:BK111)</f>
        <v>0</v>
      </c>
    </row>
    <row r="101" s="2" customFormat="1" ht="24.15" customHeight="1">
      <c r="A101" s="40"/>
      <c r="B101" s="41"/>
      <c r="C101" s="207" t="s">
        <v>81</v>
      </c>
      <c r="D101" s="207" t="s">
        <v>145</v>
      </c>
      <c r="E101" s="208" t="s">
        <v>160</v>
      </c>
      <c r="F101" s="209" t="s">
        <v>161</v>
      </c>
      <c r="G101" s="210" t="s">
        <v>162</v>
      </c>
      <c r="H101" s="211">
        <v>1.3700000000000001</v>
      </c>
      <c r="I101" s="212"/>
      <c r="J101" s="213">
        <f>ROUND(I101*H101,2)</f>
        <v>0</v>
      </c>
      <c r="K101" s="209" t="s">
        <v>149</v>
      </c>
      <c r="L101" s="46"/>
      <c r="M101" s="214" t="s">
        <v>19</v>
      </c>
      <c r="N101" s="215" t="s">
        <v>42</v>
      </c>
      <c r="O101" s="86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150</v>
      </c>
      <c r="AT101" s="218" t="s">
        <v>145</v>
      </c>
      <c r="AU101" s="218" t="s">
        <v>81</v>
      </c>
      <c r="AY101" s="19" t="s">
        <v>142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79</v>
      </c>
      <c r="BK101" s="219">
        <f>ROUND(I101*H101,2)</f>
        <v>0</v>
      </c>
      <c r="BL101" s="19" t="s">
        <v>150</v>
      </c>
      <c r="BM101" s="218" t="s">
        <v>497</v>
      </c>
    </row>
    <row r="102" s="2" customFormat="1">
      <c r="A102" s="40"/>
      <c r="B102" s="41"/>
      <c r="C102" s="42"/>
      <c r="D102" s="220" t="s">
        <v>152</v>
      </c>
      <c r="E102" s="42"/>
      <c r="F102" s="221" t="s">
        <v>164</v>
      </c>
      <c r="G102" s="42"/>
      <c r="H102" s="42"/>
      <c r="I102" s="222"/>
      <c r="J102" s="42"/>
      <c r="K102" s="42"/>
      <c r="L102" s="46"/>
      <c r="M102" s="223"/>
      <c r="N102" s="224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152</v>
      </c>
      <c r="AU102" s="19" t="s">
        <v>81</v>
      </c>
    </row>
    <row r="103" s="2" customFormat="1">
      <c r="A103" s="40"/>
      <c r="B103" s="41"/>
      <c r="C103" s="42"/>
      <c r="D103" s="225" t="s">
        <v>154</v>
      </c>
      <c r="E103" s="42"/>
      <c r="F103" s="226" t="s">
        <v>165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154</v>
      </c>
      <c r="AU103" s="19" t="s">
        <v>81</v>
      </c>
    </row>
    <row r="104" s="2" customFormat="1" ht="24.15" customHeight="1">
      <c r="A104" s="40"/>
      <c r="B104" s="41"/>
      <c r="C104" s="207" t="s">
        <v>97</v>
      </c>
      <c r="D104" s="207" t="s">
        <v>145</v>
      </c>
      <c r="E104" s="208" t="s">
        <v>498</v>
      </c>
      <c r="F104" s="209" t="s">
        <v>499</v>
      </c>
      <c r="G104" s="210" t="s">
        <v>162</v>
      </c>
      <c r="H104" s="211">
        <v>117</v>
      </c>
      <c r="I104" s="212"/>
      <c r="J104" s="213">
        <f>ROUND(I104*H104,2)</f>
        <v>0</v>
      </c>
      <c r="K104" s="209" t="s">
        <v>149</v>
      </c>
      <c r="L104" s="46"/>
      <c r="M104" s="214" t="s">
        <v>19</v>
      </c>
      <c r="N104" s="215" t="s">
        <v>42</v>
      </c>
      <c r="O104" s="86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150</v>
      </c>
      <c r="AT104" s="218" t="s">
        <v>145</v>
      </c>
      <c r="AU104" s="218" t="s">
        <v>81</v>
      </c>
      <c r="AY104" s="19" t="s">
        <v>142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79</v>
      </c>
      <c r="BK104" s="219">
        <f>ROUND(I104*H104,2)</f>
        <v>0</v>
      </c>
      <c r="BL104" s="19" t="s">
        <v>150</v>
      </c>
      <c r="BM104" s="218" t="s">
        <v>500</v>
      </c>
    </row>
    <row r="105" s="2" customFormat="1">
      <c r="A105" s="40"/>
      <c r="B105" s="41"/>
      <c r="C105" s="42"/>
      <c r="D105" s="220" t="s">
        <v>152</v>
      </c>
      <c r="E105" s="42"/>
      <c r="F105" s="221" t="s">
        <v>501</v>
      </c>
      <c r="G105" s="42"/>
      <c r="H105" s="42"/>
      <c r="I105" s="222"/>
      <c r="J105" s="42"/>
      <c r="K105" s="42"/>
      <c r="L105" s="46"/>
      <c r="M105" s="223"/>
      <c r="N105" s="224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152</v>
      </c>
      <c r="AU105" s="19" t="s">
        <v>81</v>
      </c>
    </row>
    <row r="106" s="2" customFormat="1">
      <c r="A106" s="40"/>
      <c r="B106" s="41"/>
      <c r="C106" s="42"/>
      <c r="D106" s="225" t="s">
        <v>154</v>
      </c>
      <c r="E106" s="42"/>
      <c r="F106" s="226" t="s">
        <v>502</v>
      </c>
      <c r="G106" s="42"/>
      <c r="H106" s="42"/>
      <c r="I106" s="222"/>
      <c r="J106" s="42"/>
      <c r="K106" s="42"/>
      <c r="L106" s="46"/>
      <c r="M106" s="223"/>
      <c r="N106" s="22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154</v>
      </c>
      <c r="AU106" s="19" t="s">
        <v>81</v>
      </c>
    </row>
    <row r="107" s="13" customFormat="1">
      <c r="A107" s="13"/>
      <c r="B107" s="227"/>
      <c r="C107" s="228"/>
      <c r="D107" s="220" t="s">
        <v>156</v>
      </c>
      <c r="E107" s="229" t="s">
        <v>19</v>
      </c>
      <c r="F107" s="230" t="s">
        <v>503</v>
      </c>
      <c r="G107" s="228"/>
      <c r="H107" s="231">
        <v>117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156</v>
      </c>
      <c r="AU107" s="237" t="s">
        <v>81</v>
      </c>
      <c r="AV107" s="13" t="s">
        <v>81</v>
      </c>
      <c r="AW107" s="13" t="s">
        <v>33</v>
      </c>
      <c r="AX107" s="13" t="s">
        <v>79</v>
      </c>
      <c r="AY107" s="237" t="s">
        <v>142</v>
      </c>
    </row>
    <row r="108" s="2" customFormat="1" ht="33" customHeight="1">
      <c r="A108" s="40"/>
      <c r="B108" s="41"/>
      <c r="C108" s="207" t="s">
        <v>150</v>
      </c>
      <c r="D108" s="207" t="s">
        <v>145</v>
      </c>
      <c r="E108" s="208" t="s">
        <v>172</v>
      </c>
      <c r="F108" s="209" t="s">
        <v>173</v>
      </c>
      <c r="G108" s="210" t="s">
        <v>162</v>
      </c>
      <c r="H108" s="211">
        <v>2.3399999999999999</v>
      </c>
      <c r="I108" s="212"/>
      <c r="J108" s="213">
        <f>ROUND(I108*H108,2)</f>
        <v>0</v>
      </c>
      <c r="K108" s="209" t="s">
        <v>149</v>
      </c>
      <c r="L108" s="46"/>
      <c r="M108" s="214" t="s">
        <v>19</v>
      </c>
      <c r="N108" s="215" t="s">
        <v>42</v>
      </c>
      <c r="O108" s="86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150</v>
      </c>
      <c r="AT108" s="218" t="s">
        <v>145</v>
      </c>
      <c r="AU108" s="218" t="s">
        <v>81</v>
      </c>
      <c r="AY108" s="19" t="s">
        <v>142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79</v>
      </c>
      <c r="BK108" s="219">
        <f>ROUND(I108*H108,2)</f>
        <v>0</v>
      </c>
      <c r="BL108" s="19" t="s">
        <v>150</v>
      </c>
      <c r="BM108" s="218" t="s">
        <v>504</v>
      </c>
    </row>
    <row r="109" s="2" customFormat="1">
      <c r="A109" s="40"/>
      <c r="B109" s="41"/>
      <c r="C109" s="42"/>
      <c r="D109" s="220" t="s">
        <v>152</v>
      </c>
      <c r="E109" s="42"/>
      <c r="F109" s="221" t="s">
        <v>175</v>
      </c>
      <c r="G109" s="42"/>
      <c r="H109" s="42"/>
      <c r="I109" s="22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152</v>
      </c>
      <c r="AU109" s="19" t="s">
        <v>81</v>
      </c>
    </row>
    <row r="110" s="2" customFormat="1">
      <c r="A110" s="40"/>
      <c r="B110" s="41"/>
      <c r="C110" s="42"/>
      <c r="D110" s="225" t="s">
        <v>154</v>
      </c>
      <c r="E110" s="42"/>
      <c r="F110" s="226" t="s">
        <v>176</v>
      </c>
      <c r="G110" s="42"/>
      <c r="H110" s="42"/>
      <c r="I110" s="222"/>
      <c r="J110" s="42"/>
      <c r="K110" s="42"/>
      <c r="L110" s="46"/>
      <c r="M110" s="223"/>
      <c r="N110" s="224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154</v>
      </c>
      <c r="AU110" s="19" t="s">
        <v>81</v>
      </c>
    </row>
    <row r="111" s="13" customFormat="1">
      <c r="A111" s="13"/>
      <c r="B111" s="227"/>
      <c r="C111" s="228"/>
      <c r="D111" s="220" t="s">
        <v>156</v>
      </c>
      <c r="E111" s="229" t="s">
        <v>19</v>
      </c>
      <c r="F111" s="230" t="s">
        <v>505</v>
      </c>
      <c r="G111" s="228"/>
      <c r="H111" s="231">
        <v>2.3399999999999999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156</v>
      </c>
      <c r="AU111" s="237" t="s">
        <v>81</v>
      </c>
      <c r="AV111" s="13" t="s">
        <v>81</v>
      </c>
      <c r="AW111" s="13" t="s">
        <v>33</v>
      </c>
      <c r="AX111" s="13" t="s">
        <v>79</v>
      </c>
      <c r="AY111" s="237" t="s">
        <v>142</v>
      </c>
    </row>
    <row r="112" s="12" customFormat="1" ht="22.8" customHeight="1">
      <c r="A112" s="12"/>
      <c r="B112" s="191"/>
      <c r="C112" s="192"/>
      <c r="D112" s="193" t="s">
        <v>70</v>
      </c>
      <c r="E112" s="205" t="s">
        <v>178</v>
      </c>
      <c r="F112" s="205" t="s">
        <v>179</v>
      </c>
      <c r="G112" s="192"/>
      <c r="H112" s="192"/>
      <c r="I112" s="195"/>
      <c r="J112" s="206">
        <f>BK112</f>
        <v>0</v>
      </c>
      <c r="K112" s="192"/>
      <c r="L112" s="197"/>
      <c r="M112" s="198"/>
      <c r="N112" s="199"/>
      <c r="O112" s="199"/>
      <c r="P112" s="200">
        <f>SUM(P113:P115)</f>
        <v>0</v>
      </c>
      <c r="Q112" s="199"/>
      <c r="R112" s="200">
        <f>SUM(R113:R115)</f>
        <v>0</v>
      </c>
      <c r="S112" s="199"/>
      <c r="T112" s="201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2" t="s">
        <v>79</v>
      </c>
      <c r="AT112" s="203" t="s">
        <v>70</v>
      </c>
      <c r="AU112" s="203" t="s">
        <v>79</v>
      </c>
      <c r="AY112" s="202" t="s">
        <v>142</v>
      </c>
      <c r="BK112" s="204">
        <f>SUM(BK113:BK115)</f>
        <v>0</v>
      </c>
    </row>
    <row r="113" s="2" customFormat="1" ht="21.75" customHeight="1">
      <c r="A113" s="40"/>
      <c r="B113" s="41"/>
      <c r="C113" s="207" t="s">
        <v>180</v>
      </c>
      <c r="D113" s="207" t="s">
        <v>145</v>
      </c>
      <c r="E113" s="208" t="s">
        <v>506</v>
      </c>
      <c r="F113" s="209" t="s">
        <v>507</v>
      </c>
      <c r="G113" s="210" t="s">
        <v>162</v>
      </c>
      <c r="H113" s="211">
        <v>0.0089999999999999993</v>
      </c>
      <c r="I113" s="212"/>
      <c r="J113" s="213">
        <f>ROUND(I113*H113,2)</f>
        <v>0</v>
      </c>
      <c r="K113" s="209" t="s">
        <v>149</v>
      </c>
      <c r="L113" s="46"/>
      <c r="M113" s="214" t="s">
        <v>19</v>
      </c>
      <c r="N113" s="215" t="s">
        <v>42</v>
      </c>
      <c r="O113" s="86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8" t="s">
        <v>150</v>
      </c>
      <c r="AT113" s="218" t="s">
        <v>145</v>
      </c>
      <c r="AU113" s="218" t="s">
        <v>81</v>
      </c>
      <c r="AY113" s="19" t="s">
        <v>142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79</v>
      </c>
      <c r="BK113" s="219">
        <f>ROUND(I113*H113,2)</f>
        <v>0</v>
      </c>
      <c r="BL113" s="19" t="s">
        <v>150</v>
      </c>
      <c r="BM113" s="218" t="s">
        <v>508</v>
      </c>
    </row>
    <row r="114" s="2" customFormat="1">
      <c r="A114" s="40"/>
      <c r="B114" s="41"/>
      <c r="C114" s="42"/>
      <c r="D114" s="220" t="s">
        <v>152</v>
      </c>
      <c r="E114" s="42"/>
      <c r="F114" s="221" t="s">
        <v>509</v>
      </c>
      <c r="G114" s="42"/>
      <c r="H114" s="42"/>
      <c r="I114" s="222"/>
      <c r="J114" s="42"/>
      <c r="K114" s="42"/>
      <c r="L114" s="46"/>
      <c r="M114" s="223"/>
      <c r="N114" s="22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152</v>
      </c>
      <c r="AU114" s="19" t="s">
        <v>81</v>
      </c>
    </row>
    <row r="115" s="2" customFormat="1">
      <c r="A115" s="40"/>
      <c r="B115" s="41"/>
      <c r="C115" s="42"/>
      <c r="D115" s="225" t="s">
        <v>154</v>
      </c>
      <c r="E115" s="42"/>
      <c r="F115" s="226" t="s">
        <v>510</v>
      </c>
      <c r="G115" s="42"/>
      <c r="H115" s="42"/>
      <c r="I115" s="22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154</v>
      </c>
      <c r="AU115" s="19" t="s">
        <v>81</v>
      </c>
    </row>
    <row r="116" s="12" customFormat="1" ht="25.92" customHeight="1">
      <c r="A116" s="12"/>
      <c r="B116" s="191"/>
      <c r="C116" s="192"/>
      <c r="D116" s="193" t="s">
        <v>70</v>
      </c>
      <c r="E116" s="194" t="s">
        <v>186</v>
      </c>
      <c r="F116" s="194" t="s">
        <v>187</v>
      </c>
      <c r="G116" s="192"/>
      <c r="H116" s="192"/>
      <c r="I116" s="195"/>
      <c r="J116" s="196">
        <f>BK116</f>
        <v>0</v>
      </c>
      <c r="K116" s="192"/>
      <c r="L116" s="197"/>
      <c r="M116" s="198"/>
      <c r="N116" s="199"/>
      <c r="O116" s="199"/>
      <c r="P116" s="200">
        <f>P117+P167+P205+P218+P257+P281+P286</f>
        <v>0</v>
      </c>
      <c r="Q116" s="199"/>
      <c r="R116" s="200">
        <f>R117+R167+R205+R218+R257+R281+R286</f>
        <v>10.877848309999997</v>
      </c>
      <c r="S116" s="199"/>
      <c r="T116" s="201">
        <f>T117+T167+T205+T218+T257+T281+T286</f>
        <v>1.1818081899999997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2" t="s">
        <v>81</v>
      </c>
      <c r="AT116" s="203" t="s">
        <v>70</v>
      </c>
      <c r="AU116" s="203" t="s">
        <v>71</v>
      </c>
      <c r="AY116" s="202" t="s">
        <v>142</v>
      </c>
      <c r="BK116" s="204">
        <f>BK117+BK167+BK205+BK218+BK257+BK281+BK286</f>
        <v>0</v>
      </c>
    </row>
    <row r="117" s="12" customFormat="1" ht="22.8" customHeight="1">
      <c r="A117" s="12"/>
      <c r="B117" s="191"/>
      <c r="C117" s="192"/>
      <c r="D117" s="193" t="s">
        <v>70</v>
      </c>
      <c r="E117" s="205" t="s">
        <v>188</v>
      </c>
      <c r="F117" s="205" t="s">
        <v>189</v>
      </c>
      <c r="G117" s="192"/>
      <c r="H117" s="192"/>
      <c r="I117" s="195"/>
      <c r="J117" s="206">
        <f>BK117</f>
        <v>0</v>
      </c>
      <c r="K117" s="192"/>
      <c r="L117" s="197"/>
      <c r="M117" s="198"/>
      <c r="N117" s="199"/>
      <c r="O117" s="199"/>
      <c r="P117" s="200">
        <f>SUM(P118:P166)</f>
        <v>0</v>
      </c>
      <c r="Q117" s="199"/>
      <c r="R117" s="200">
        <f>SUM(R118:R166)</f>
        <v>5.2316863700000003</v>
      </c>
      <c r="S117" s="199"/>
      <c r="T117" s="201">
        <f>SUM(T118:T166)</f>
        <v>0.6617599999999999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2" t="s">
        <v>81</v>
      </c>
      <c r="AT117" s="203" t="s">
        <v>70</v>
      </c>
      <c r="AU117" s="203" t="s">
        <v>79</v>
      </c>
      <c r="AY117" s="202" t="s">
        <v>142</v>
      </c>
      <c r="BK117" s="204">
        <f>SUM(BK118:BK166)</f>
        <v>0</v>
      </c>
    </row>
    <row r="118" s="2" customFormat="1" ht="24.15" customHeight="1">
      <c r="A118" s="40"/>
      <c r="B118" s="41"/>
      <c r="C118" s="207" t="s">
        <v>190</v>
      </c>
      <c r="D118" s="207" t="s">
        <v>145</v>
      </c>
      <c r="E118" s="208" t="s">
        <v>191</v>
      </c>
      <c r="F118" s="209" t="s">
        <v>192</v>
      </c>
      <c r="G118" s="210" t="s">
        <v>193</v>
      </c>
      <c r="H118" s="211">
        <v>558.41999999999996</v>
      </c>
      <c r="I118" s="212"/>
      <c r="J118" s="213">
        <f>ROUND(I118*H118,2)</f>
        <v>0</v>
      </c>
      <c r="K118" s="209" t="s">
        <v>149</v>
      </c>
      <c r="L118" s="46"/>
      <c r="M118" s="214" t="s">
        <v>19</v>
      </c>
      <c r="N118" s="215" t="s">
        <v>42</v>
      </c>
      <c r="O118" s="86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8" t="s">
        <v>194</v>
      </c>
      <c r="AT118" s="218" t="s">
        <v>145</v>
      </c>
      <c r="AU118" s="218" t="s">
        <v>81</v>
      </c>
      <c r="AY118" s="19" t="s">
        <v>142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9" t="s">
        <v>79</v>
      </c>
      <c r="BK118" s="219">
        <f>ROUND(I118*H118,2)</f>
        <v>0</v>
      </c>
      <c r="BL118" s="19" t="s">
        <v>194</v>
      </c>
      <c r="BM118" s="218" t="s">
        <v>511</v>
      </c>
    </row>
    <row r="119" s="2" customFormat="1">
      <c r="A119" s="40"/>
      <c r="B119" s="41"/>
      <c r="C119" s="42"/>
      <c r="D119" s="220" t="s">
        <v>152</v>
      </c>
      <c r="E119" s="42"/>
      <c r="F119" s="221" t="s">
        <v>196</v>
      </c>
      <c r="G119" s="42"/>
      <c r="H119" s="42"/>
      <c r="I119" s="222"/>
      <c r="J119" s="42"/>
      <c r="K119" s="42"/>
      <c r="L119" s="46"/>
      <c r="M119" s="223"/>
      <c r="N119" s="224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152</v>
      </c>
      <c r="AU119" s="19" t="s">
        <v>81</v>
      </c>
    </row>
    <row r="120" s="2" customFormat="1">
      <c r="A120" s="40"/>
      <c r="B120" s="41"/>
      <c r="C120" s="42"/>
      <c r="D120" s="225" t="s">
        <v>154</v>
      </c>
      <c r="E120" s="42"/>
      <c r="F120" s="226" t="s">
        <v>197</v>
      </c>
      <c r="G120" s="42"/>
      <c r="H120" s="42"/>
      <c r="I120" s="222"/>
      <c r="J120" s="42"/>
      <c r="K120" s="42"/>
      <c r="L120" s="46"/>
      <c r="M120" s="223"/>
      <c r="N120" s="224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154</v>
      </c>
      <c r="AU120" s="19" t="s">
        <v>81</v>
      </c>
    </row>
    <row r="121" s="13" customFormat="1">
      <c r="A121" s="13"/>
      <c r="B121" s="227"/>
      <c r="C121" s="228"/>
      <c r="D121" s="220" t="s">
        <v>156</v>
      </c>
      <c r="E121" s="229" t="s">
        <v>19</v>
      </c>
      <c r="F121" s="230" t="s">
        <v>493</v>
      </c>
      <c r="G121" s="228"/>
      <c r="H121" s="231">
        <v>558.41999999999996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156</v>
      </c>
      <c r="AU121" s="237" t="s">
        <v>81</v>
      </c>
      <c r="AV121" s="13" t="s">
        <v>81</v>
      </c>
      <c r="AW121" s="13" t="s">
        <v>33</v>
      </c>
      <c r="AX121" s="13" t="s">
        <v>79</v>
      </c>
      <c r="AY121" s="237" t="s">
        <v>142</v>
      </c>
    </row>
    <row r="122" s="2" customFormat="1" ht="16.5" customHeight="1">
      <c r="A122" s="40"/>
      <c r="B122" s="41"/>
      <c r="C122" s="238" t="s">
        <v>198</v>
      </c>
      <c r="D122" s="238" t="s">
        <v>199</v>
      </c>
      <c r="E122" s="239" t="s">
        <v>512</v>
      </c>
      <c r="F122" s="240" t="s">
        <v>513</v>
      </c>
      <c r="G122" s="241" t="s">
        <v>162</v>
      </c>
      <c r="H122" s="242">
        <v>0.17899999999999999</v>
      </c>
      <c r="I122" s="243"/>
      <c r="J122" s="244">
        <f>ROUND(I122*H122,2)</f>
        <v>0</v>
      </c>
      <c r="K122" s="240" t="s">
        <v>149</v>
      </c>
      <c r="L122" s="245"/>
      <c r="M122" s="246" t="s">
        <v>19</v>
      </c>
      <c r="N122" s="247" t="s">
        <v>42</v>
      </c>
      <c r="O122" s="86"/>
      <c r="P122" s="216">
        <f>O122*H122</f>
        <v>0</v>
      </c>
      <c r="Q122" s="216">
        <v>1</v>
      </c>
      <c r="R122" s="216">
        <f>Q122*H122</f>
        <v>0.17899999999999999</v>
      </c>
      <c r="S122" s="216">
        <v>0</v>
      </c>
      <c r="T122" s="217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8" t="s">
        <v>202</v>
      </c>
      <c r="AT122" s="218" t="s">
        <v>199</v>
      </c>
      <c r="AU122" s="218" t="s">
        <v>81</v>
      </c>
      <c r="AY122" s="19" t="s">
        <v>142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9" t="s">
        <v>79</v>
      </c>
      <c r="BK122" s="219">
        <f>ROUND(I122*H122,2)</f>
        <v>0</v>
      </c>
      <c r="BL122" s="19" t="s">
        <v>194</v>
      </c>
      <c r="BM122" s="218" t="s">
        <v>514</v>
      </c>
    </row>
    <row r="123" s="2" customFormat="1">
      <c r="A123" s="40"/>
      <c r="B123" s="41"/>
      <c r="C123" s="42"/>
      <c r="D123" s="220" t="s">
        <v>152</v>
      </c>
      <c r="E123" s="42"/>
      <c r="F123" s="221" t="s">
        <v>513</v>
      </c>
      <c r="G123" s="42"/>
      <c r="H123" s="42"/>
      <c r="I123" s="222"/>
      <c r="J123" s="42"/>
      <c r="K123" s="42"/>
      <c r="L123" s="46"/>
      <c r="M123" s="223"/>
      <c r="N123" s="224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152</v>
      </c>
      <c r="AU123" s="19" t="s">
        <v>81</v>
      </c>
    </row>
    <row r="124" s="13" customFormat="1">
      <c r="A124" s="13"/>
      <c r="B124" s="227"/>
      <c r="C124" s="228"/>
      <c r="D124" s="220" t="s">
        <v>156</v>
      </c>
      <c r="E124" s="228"/>
      <c r="F124" s="230" t="s">
        <v>515</v>
      </c>
      <c r="G124" s="228"/>
      <c r="H124" s="231">
        <v>0.17899999999999999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156</v>
      </c>
      <c r="AU124" s="237" t="s">
        <v>81</v>
      </c>
      <c r="AV124" s="13" t="s">
        <v>81</v>
      </c>
      <c r="AW124" s="13" t="s">
        <v>4</v>
      </c>
      <c r="AX124" s="13" t="s">
        <v>79</v>
      </c>
      <c r="AY124" s="237" t="s">
        <v>142</v>
      </c>
    </row>
    <row r="125" s="2" customFormat="1" ht="24.15" customHeight="1">
      <c r="A125" s="40"/>
      <c r="B125" s="41"/>
      <c r="C125" s="207" t="s">
        <v>205</v>
      </c>
      <c r="D125" s="207" t="s">
        <v>145</v>
      </c>
      <c r="E125" s="208" t="s">
        <v>206</v>
      </c>
      <c r="F125" s="209" t="s">
        <v>207</v>
      </c>
      <c r="G125" s="210" t="s">
        <v>193</v>
      </c>
      <c r="H125" s="211">
        <v>129.857</v>
      </c>
      <c r="I125" s="212"/>
      <c r="J125" s="213">
        <f>ROUND(I125*H125,2)</f>
        <v>0</v>
      </c>
      <c r="K125" s="209" t="s">
        <v>149</v>
      </c>
      <c r="L125" s="46"/>
      <c r="M125" s="214" t="s">
        <v>19</v>
      </c>
      <c r="N125" s="215" t="s">
        <v>42</v>
      </c>
      <c r="O125" s="86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8" t="s">
        <v>194</v>
      </c>
      <c r="AT125" s="218" t="s">
        <v>145</v>
      </c>
      <c r="AU125" s="218" t="s">
        <v>81</v>
      </c>
      <c r="AY125" s="19" t="s">
        <v>142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9" t="s">
        <v>79</v>
      </c>
      <c r="BK125" s="219">
        <f>ROUND(I125*H125,2)</f>
        <v>0</v>
      </c>
      <c r="BL125" s="19" t="s">
        <v>194</v>
      </c>
      <c r="BM125" s="218" t="s">
        <v>516</v>
      </c>
    </row>
    <row r="126" s="2" customFormat="1">
      <c r="A126" s="40"/>
      <c r="B126" s="41"/>
      <c r="C126" s="42"/>
      <c r="D126" s="220" t="s">
        <v>152</v>
      </c>
      <c r="E126" s="42"/>
      <c r="F126" s="221" t="s">
        <v>209</v>
      </c>
      <c r="G126" s="42"/>
      <c r="H126" s="42"/>
      <c r="I126" s="222"/>
      <c r="J126" s="42"/>
      <c r="K126" s="42"/>
      <c r="L126" s="46"/>
      <c r="M126" s="223"/>
      <c r="N126" s="224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152</v>
      </c>
      <c r="AU126" s="19" t="s">
        <v>81</v>
      </c>
    </row>
    <row r="127" s="2" customFormat="1">
      <c r="A127" s="40"/>
      <c r="B127" s="41"/>
      <c r="C127" s="42"/>
      <c r="D127" s="225" t="s">
        <v>154</v>
      </c>
      <c r="E127" s="42"/>
      <c r="F127" s="226" t="s">
        <v>210</v>
      </c>
      <c r="G127" s="42"/>
      <c r="H127" s="42"/>
      <c r="I127" s="222"/>
      <c r="J127" s="42"/>
      <c r="K127" s="42"/>
      <c r="L127" s="46"/>
      <c r="M127" s="223"/>
      <c r="N127" s="224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154</v>
      </c>
      <c r="AU127" s="19" t="s">
        <v>81</v>
      </c>
    </row>
    <row r="128" s="13" customFormat="1">
      <c r="A128" s="13"/>
      <c r="B128" s="227"/>
      <c r="C128" s="228"/>
      <c r="D128" s="220" t="s">
        <v>156</v>
      </c>
      <c r="E128" s="229" t="s">
        <v>19</v>
      </c>
      <c r="F128" s="230" t="s">
        <v>517</v>
      </c>
      <c r="G128" s="228"/>
      <c r="H128" s="231">
        <v>4.3200000000000003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156</v>
      </c>
      <c r="AU128" s="237" t="s">
        <v>81</v>
      </c>
      <c r="AV128" s="13" t="s">
        <v>81</v>
      </c>
      <c r="AW128" s="13" t="s">
        <v>33</v>
      </c>
      <c r="AX128" s="13" t="s">
        <v>71</v>
      </c>
      <c r="AY128" s="237" t="s">
        <v>142</v>
      </c>
    </row>
    <row r="129" s="13" customFormat="1">
      <c r="A129" s="13"/>
      <c r="B129" s="227"/>
      <c r="C129" s="228"/>
      <c r="D129" s="220" t="s">
        <v>156</v>
      </c>
      <c r="E129" s="229" t="s">
        <v>19</v>
      </c>
      <c r="F129" s="230" t="s">
        <v>518</v>
      </c>
      <c r="G129" s="228"/>
      <c r="H129" s="231">
        <v>90.623000000000005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156</v>
      </c>
      <c r="AU129" s="237" t="s">
        <v>81</v>
      </c>
      <c r="AV129" s="13" t="s">
        <v>81</v>
      </c>
      <c r="AW129" s="13" t="s">
        <v>33</v>
      </c>
      <c r="AX129" s="13" t="s">
        <v>71</v>
      </c>
      <c r="AY129" s="237" t="s">
        <v>142</v>
      </c>
    </row>
    <row r="130" s="13" customFormat="1">
      <c r="A130" s="13"/>
      <c r="B130" s="227"/>
      <c r="C130" s="228"/>
      <c r="D130" s="220" t="s">
        <v>156</v>
      </c>
      <c r="E130" s="229" t="s">
        <v>19</v>
      </c>
      <c r="F130" s="230" t="s">
        <v>519</v>
      </c>
      <c r="G130" s="228"/>
      <c r="H130" s="231">
        <v>34.914000000000001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156</v>
      </c>
      <c r="AU130" s="237" t="s">
        <v>81</v>
      </c>
      <c r="AV130" s="13" t="s">
        <v>81</v>
      </c>
      <c r="AW130" s="13" t="s">
        <v>33</v>
      </c>
      <c r="AX130" s="13" t="s">
        <v>71</v>
      </c>
      <c r="AY130" s="237" t="s">
        <v>142</v>
      </c>
    </row>
    <row r="131" s="14" customFormat="1">
      <c r="A131" s="14"/>
      <c r="B131" s="248"/>
      <c r="C131" s="249"/>
      <c r="D131" s="220" t="s">
        <v>156</v>
      </c>
      <c r="E131" s="250" t="s">
        <v>19</v>
      </c>
      <c r="F131" s="251" t="s">
        <v>214</v>
      </c>
      <c r="G131" s="249"/>
      <c r="H131" s="252">
        <v>129.857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8" t="s">
        <v>156</v>
      </c>
      <c r="AU131" s="258" t="s">
        <v>81</v>
      </c>
      <c r="AV131" s="14" t="s">
        <v>150</v>
      </c>
      <c r="AW131" s="14" t="s">
        <v>33</v>
      </c>
      <c r="AX131" s="14" t="s">
        <v>79</v>
      </c>
      <c r="AY131" s="258" t="s">
        <v>142</v>
      </c>
    </row>
    <row r="132" s="2" customFormat="1" ht="49.05" customHeight="1">
      <c r="A132" s="40"/>
      <c r="B132" s="41"/>
      <c r="C132" s="238" t="s">
        <v>143</v>
      </c>
      <c r="D132" s="238" t="s">
        <v>199</v>
      </c>
      <c r="E132" s="239" t="s">
        <v>215</v>
      </c>
      <c r="F132" s="240" t="s">
        <v>216</v>
      </c>
      <c r="G132" s="241" t="s">
        <v>193</v>
      </c>
      <c r="H132" s="242">
        <v>151.34800000000001</v>
      </c>
      <c r="I132" s="243"/>
      <c r="J132" s="244">
        <f>ROUND(I132*H132,2)</f>
        <v>0</v>
      </c>
      <c r="K132" s="240" t="s">
        <v>149</v>
      </c>
      <c r="L132" s="245"/>
      <c r="M132" s="246" t="s">
        <v>19</v>
      </c>
      <c r="N132" s="247" t="s">
        <v>42</v>
      </c>
      <c r="O132" s="86"/>
      <c r="P132" s="216">
        <f>O132*H132</f>
        <v>0</v>
      </c>
      <c r="Q132" s="216">
        <v>0.0040000000000000001</v>
      </c>
      <c r="R132" s="216">
        <f>Q132*H132</f>
        <v>0.60539200000000004</v>
      </c>
      <c r="S132" s="216">
        <v>0</v>
      </c>
      <c r="T132" s="217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8" t="s">
        <v>202</v>
      </c>
      <c r="AT132" s="218" t="s">
        <v>199</v>
      </c>
      <c r="AU132" s="218" t="s">
        <v>81</v>
      </c>
      <c r="AY132" s="19" t="s">
        <v>142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9" t="s">
        <v>79</v>
      </c>
      <c r="BK132" s="219">
        <f>ROUND(I132*H132,2)</f>
        <v>0</v>
      </c>
      <c r="BL132" s="19" t="s">
        <v>194</v>
      </c>
      <c r="BM132" s="218" t="s">
        <v>520</v>
      </c>
    </row>
    <row r="133" s="2" customFormat="1">
      <c r="A133" s="40"/>
      <c r="B133" s="41"/>
      <c r="C133" s="42"/>
      <c r="D133" s="220" t="s">
        <v>152</v>
      </c>
      <c r="E133" s="42"/>
      <c r="F133" s="221" t="s">
        <v>216</v>
      </c>
      <c r="G133" s="42"/>
      <c r="H133" s="42"/>
      <c r="I133" s="222"/>
      <c r="J133" s="42"/>
      <c r="K133" s="42"/>
      <c r="L133" s="46"/>
      <c r="M133" s="223"/>
      <c r="N133" s="224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152</v>
      </c>
      <c r="AU133" s="19" t="s">
        <v>81</v>
      </c>
    </row>
    <row r="134" s="13" customFormat="1">
      <c r="A134" s="13"/>
      <c r="B134" s="227"/>
      <c r="C134" s="228"/>
      <c r="D134" s="220" t="s">
        <v>156</v>
      </c>
      <c r="E134" s="228"/>
      <c r="F134" s="230" t="s">
        <v>521</v>
      </c>
      <c r="G134" s="228"/>
      <c r="H134" s="231">
        <v>151.34800000000001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156</v>
      </c>
      <c r="AU134" s="237" t="s">
        <v>81</v>
      </c>
      <c r="AV134" s="13" t="s">
        <v>81</v>
      </c>
      <c r="AW134" s="13" t="s">
        <v>4</v>
      </c>
      <c r="AX134" s="13" t="s">
        <v>79</v>
      </c>
      <c r="AY134" s="237" t="s">
        <v>142</v>
      </c>
    </row>
    <row r="135" s="2" customFormat="1" ht="24.15" customHeight="1">
      <c r="A135" s="40"/>
      <c r="B135" s="41"/>
      <c r="C135" s="207" t="s">
        <v>219</v>
      </c>
      <c r="D135" s="207" t="s">
        <v>145</v>
      </c>
      <c r="E135" s="208" t="s">
        <v>220</v>
      </c>
      <c r="F135" s="209" t="s">
        <v>221</v>
      </c>
      <c r="G135" s="210" t="s">
        <v>193</v>
      </c>
      <c r="H135" s="211">
        <v>60.159999999999997</v>
      </c>
      <c r="I135" s="212"/>
      <c r="J135" s="213">
        <f>ROUND(I135*H135,2)</f>
        <v>0</v>
      </c>
      <c r="K135" s="209" t="s">
        <v>149</v>
      </c>
      <c r="L135" s="46"/>
      <c r="M135" s="214" t="s">
        <v>19</v>
      </c>
      <c r="N135" s="215" t="s">
        <v>42</v>
      </c>
      <c r="O135" s="86"/>
      <c r="P135" s="216">
        <f>O135*H135</f>
        <v>0</v>
      </c>
      <c r="Q135" s="216">
        <v>0</v>
      </c>
      <c r="R135" s="216">
        <f>Q135*H135</f>
        <v>0</v>
      </c>
      <c r="S135" s="216">
        <v>0.010999999999999999</v>
      </c>
      <c r="T135" s="217">
        <f>S135*H135</f>
        <v>0.6617599999999999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8" t="s">
        <v>194</v>
      </c>
      <c r="AT135" s="218" t="s">
        <v>145</v>
      </c>
      <c r="AU135" s="218" t="s">
        <v>81</v>
      </c>
      <c r="AY135" s="19" t="s">
        <v>142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9" t="s">
        <v>79</v>
      </c>
      <c r="BK135" s="219">
        <f>ROUND(I135*H135,2)</f>
        <v>0</v>
      </c>
      <c r="BL135" s="19" t="s">
        <v>194</v>
      </c>
      <c r="BM135" s="218" t="s">
        <v>522</v>
      </c>
    </row>
    <row r="136" s="2" customFormat="1">
      <c r="A136" s="40"/>
      <c r="B136" s="41"/>
      <c r="C136" s="42"/>
      <c r="D136" s="220" t="s">
        <v>152</v>
      </c>
      <c r="E136" s="42"/>
      <c r="F136" s="221" t="s">
        <v>223</v>
      </c>
      <c r="G136" s="42"/>
      <c r="H136" s="42"/>
      <c r="I136" s="222"/>
      <c r="J136" s="42"/>
      <c r="K136" s="42"/>
      <c r="L136" s="46"/>
      <c r="M136" s="223"/>
      <c r="N136" s="224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152</v>
      </c>
      <c r="AU136" s="19" t="s">
        <v>81</v>
      </c>
    </row>
    <row r="137" s="2" customFormat="1">
      <c r="A137" s="40"/>
      <c r="B137" s="41"/>
      <c r="C137" s="42"/>
      <c r="D137" s="225" t="s">
        <v>154</v>
      </c>
      <c r="E137" s="42"/>
      <c r="F137" s="226" t="s">
        <v>224</v>
      </c>
      <c r="G137" s="42"/>
      <c r="H137" s="42"/>
      <c r="I137" s="222"/>
      <c r="J137" s="42"/>
      <c r="K137" s="42"/>
      <c r="L137" s="46"/>
      <c r="M137" s="223"/>
      <c r="N137" s="22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154</v>
      </c>
      <c r="AU137" s="19" t="s">
        <v>81</v>
      </c>
    </row>
    <row r="138" s="15" customFormat="1">
      <c r="A138" s="15"/>
      <c r="B138" s="259"/>
      <c r="C138" s="260"/>
      <c r="D138" s="220" t="s">
        <v>156</v>
      </c>
      <c r="E138" s="261" t="s">
        <v>19</v>
      </c>
      <c r="F138" s="262" t="s">
        <v>225</v>
      </c>
      <c r="G138" s="260"/>
      <c r="H138" s="261" t="s">
        <v>19</v>
      </c>
      <c r="I138" s="263"/>
      <c r="J138" s="260"/>
      <c r="K138" s="260"/>
      <c r="L138" s="264"/>
      <c r="M138" s="265"/>
      <c r="N138" s="266"/>
      <c r="O138" s="266"/>
      <c r="P138" s="266"/>
      <c r="Q138" s="266"/>
      <c r="R138" s="266"/>
      <c r="S138" s="266"/>
      <c r="T138" s="26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8" t="s">
        <v>156</v>
      </c>
      <c r="AU138" s="268" t="s">
        <v>81</v>
      </c>
      <c r="AV138" s="15" t="s">
        <v>79</v>
      </c>
      <c r="AW138" s="15" t="s">
        <v>33</v>
      </c>
      <c r="AX138" s="15" t="s">
        <v>71</v>
      </c>
      <c r="AY138" s="268" t="s">
        <v>142</v>
      </c>
    </row>
    <row r="139" s="15" customFormat="1">
      <c r="A139" s="15"/>
      <c r="B139" s="259"/>
      <c r="C139" s="260"/>
      <c r="D139" s="220" t="s">
        <v>156</v>
      </c>
      <c r="E139" s="261" t="s">
        <v>19</v>
      </c>
      <c r="F139" s="262" t="s">
        <v>523</v>
      </c>
      <c r="G139" s="260"/>
      <c r="H139" s="261" t="s">
        <v>19</v>
      </c>
      <c r="I139" s="263"/>
      <c r="J139" s="260"/>
      <c r="K139" s="260"/>
      <c r="L139" s="264"/>
      <c r="M139" s="265"/>
      <c r="N139" s="266"/>
      <c r="O139" s="266"/>
      <c r="P139" s="266"/>
      <c r="Q139" s="266"/>
      <c r="R139" s="266"/>
      <c r="S139" s="266"/>
      <c r="T139" s="26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8" t="s">
        <v>156</v>
      </c>
      <c r="AU139" s="268" t="s">
        <v>81</v>
      </c>
      <c r="AV139" s="15" t="s">
        <v>79</v>
      </c>
      <c r="AW139" s="15" t="s">
        <v>33</v>
      </c>
      <c r="AX139" s="15" t="s">
        <v>71</v>
      </c>
      <c r="AY139" s="268" t="s">
        <v>142</v>
      </c>
    </row>
    <row r="140" s="15" customFormat="1">
      <c r="A140" s="15"/>
      <c r="B140" s="259"/>
      <c r="C140" s="260"/>
      <c r="D140" s="220" t="s">
        <v>156</v>
      </c>
      <c r="E140" s="261" t="s">
        <v>19</v>
      </c>
      <c r="F140" s="262" t="s">
        <v>524</v>
      </c>
      <c r="G140" s="260"/>
      <c r="H140" s="261" t="s">
        <v>19</v>
      </c>
      <c r="I140" s="263"/>
      <c r="J140" s="260"/>
      <c r="K140" s="260"/>
      <c r="L140" s="264"/>
      <c r="M140" s="265"/>
      <c r="N140" s="266"/>
      <c r="O140" s="266"/>
      <c r="P140" s="266"/>
      <c r="Q140" s="266"/>
      <c r="R140" s="266"/>
      <c r="S140" s="266"/>
      <c r="T140" s="26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8" t="s">
        <v>156</v>
      </c>
      <c r="AU140" s="268" t="s">
        <v>81</v>
      </c>
      <c r="AV140" s="15" t="s">
        <v>79</v>
      </c>
      <c r="AW140" s="15" t="s">
        <v>33</v>
      </c>
      <c r="AX140" s="15" t="s">
        <v>71</v>
      </c>
      <c r="AY140" s="268" t="s">
        <v>142</v>
      </c>
    </row>
    <row r="141" s="13" customFormat="1">
      <c r="A141" s="13"/>
      <c r="B141" s="227"/>
      <c r="C141" s="228"/>
      <c r="D141" s="220" t="s">
        <v>156</v>
      </c>
      <c r="E141" s="229" t="s">
        <v>19</v>
      </c>
      <c r="F141" s="230" t="s">
        <v>94</v>
      </c>
      <c r="G141" s="228"/>
      <c r="H141" s="231">
        <v>60.159999999999997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156</v>
      </c>
      <c r="AU141" s="237" t="s">
        <v>81</v>
      </c>
      <c r="AV141" s="13" t="s">
        <v>81</v>
      </c>
      <c r="AW141" s="13" t="s">
        <v>33</v>
      </c>
      <c r="AX141" s="13" t="s">
        <v>79</v>
      </c>
      <c r="AY141" s="237" t="s">
        <v>142</v>
      </c>
    </row>
    <row r="142" s="2" customFormat="1" ht="24.15" customHeight="1">
      <c r="A142" s="40"/>
      <c r="B142" s="41"/>
      <c r="C142" s="207" t="s">
        <v>228</v>
      </c>
      <c r="D142" s="207" t="s">
        <v>145</v>
      </c>
      <c r="E142" s="208" t="s">
        <v>229</v>
      </c>
      <c r="F142" s="209" t="s">
        <v>230</v>
      </c>
      <c r="G142" s="210" t="s">
        <v>193</v>
      </c>
      <c r="H142" s="211">
        <v>558.41999999999996</v>
      </c>
      <c r="I142" s="212"/>
      <c r="J142" s="213">
        <f>ROUND(I142*H142,2)</f>
        <v>0</v>
      </c>
      <c r="K142" s="209" t="s">
        <v>149</v>
      </c>
      <c r="L142" s="46"/>
      <c r="M142" s="214" t="s">
        <v>19</v>
      </c>
      <c r="N142" s="215" t="s">
        <v>42</v>
      </c>
      <c r="O142" s="86"/>
      <c r="P142" s="216">
        <f>O142*H142</f>
        <v>0</v>
      </c>
      <c r="Q142" s="216">
        <v>0.00088000000000000003</v>
      </c>
      <c r="R142" s="216">
        <f>Q142*H142</f>
        <v>0.4914096</v>
      </c>
      <c r="S142" s="216">
        <v>0</v>
      </c>
      <c r="T142" s="217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8" t="s">
        <v>194</v>
      </c>
      <c r="AT142" s="218" t="s">
        <v>145</v>
      </c>
      <c r="AU142" s="218" t="s">
        <v>81</v>
      </c>
      <c r="AY142" s="19" t="s">
        <v>142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9" t="s">
        <v>79</v>
      </c>
      <c r="BK142" s="219">
        <f>ROUND(I142*H142,2)</f>
        <v>0</v>
      </c>
      <c r="BL142" s="19" t="s">
        <v>194</v>
      </c>
      <c r="BM142" s="218" t="s">
        <v>525</v>
      </c>
    </row>
    <row r="143" s="2" customFormat="1">
      <c r="A143" s="40"/>
      <c r="B143" s="41"/>
      <c r="C143" s="42"/>
      <c r="D143" s="220" t="s">
        <v>152</v>
      </c>
      <c r="E143" s="42"/>
      <c r="F143" s="221" t="s">
        <v>232</v>
      </c>
      <c r="G143" s="42"/>
      <c r="H143" s="42"/>
      <c r="I143" s="222"/>
      <c r="J143" s="42"/>
      <c r="K143" s="42"/>
      <c r="L143" s="46"/>
      <c r="M143" s="223"/>
      <c r="N143" s="224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152</v>
      </c>
      <c r="AU143" s="19" t="s">
        <v>81</v>
      </c>
    </row>
    <row r="144" s="2" customFormat="1">
      <c r="A144" s="40"/>
      <c r="B144" s="41"/>
      <c r="C144" s="42"/>
      <c r="D144" s="225" t="s">
        <v>154</v>
      </c>
      <c r="E144" s="42"/>
      <c r="F144" s="226" t="s">
        <v>233</v>
      </c>
      <c r="G144" s="42"/>
      <c r="H144" s="42"/>
      <c r="I144" s="222"/>
      <c r="J144" s="42"/>
      <c r="K144" s="42"/>
      <c r="L144" s="46"/>
      <c r="M144" s="223"/>
      <c r="N144" s="224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154</v>
      </c>
      <c r="AU144" s="19" t="s">
        <v>81</v>
      </c>
    </row>
    <row r="145" s="15" customFormat="1">
      <c r="A145" s="15"/>
      <c r="B145" s="259"/>
      <c r="C145" s="260"/>
      <c r="D145" s="220" t="s">
        <v>156</v>
      </c>
      <c r="E145" s="261" t="s">
        <v>19</v>
      </c>
      <c r="F145" s="262" t="s">
        <v>225</v>
      </c>
      <c r="G145" s="260"/>
      <c r="H145" s="261" t="s">
        <v>19</v>
      </c>
      <c r="I145" s="263"/>
      <c r="J145" s="260"/>
      <c r="K145" s="260"/>
      <c r="L145" s="264"/>
      <c r="M145" s="265"/>
      <c r="N145" s="266"/>
      <c r="O145" s="266"/>
      <c r="P145" s="266"/>
      <c r="Q145" s="266"/>
      <c r="R145" s="266"/>
      <c r="S145" s="266"/>
      <c r="T145" s="26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8" t="s">
        <v>156</v>
      </c>
      <c r="AU145" s="268" t="s">
        <v>81</v>
      </c>
      <c r="AV145" s="15" t="s">
        <v>79</v>
      </c>
      <c r="AW145" s="15" t="s">
        <v>33</v>
      </c>
      <c r="AX145" s="15" t="s">
        <v>71</v>
      </c>
      <c r="AY145" s="268" t="s">
        <v>142</v>
      </c>
    </row>
    <row r="146" s="15" customFormat="1">
      <c r="A146" s="15"/>
      <c r="B146" s="259"/>
      <c r="C146" s="260"/>
      <c r="D146" s="220" t="s">
        <v>156</v>
      </c>
      <c r="E146" s="261" t="s">
        <v>19</v>
      </c>
      <c r="F146" s="262" t="s">
        <v>526</v>
      </c>
      <c r="G146" s="260"/>
      <c r="H146" s="261" t="s">
        <v>19</v>
      </c>
      <c r="I146" s="263"/>
      <c r="J146" s="260"/>
      <c r="K146" s="260"/>
      <c r="L146" s="264"/>
      <c r="M146" s="265"/>
      <c r="N146" s="266"/>
      <c r="O146" s="266"/>
      <c r="P146" s="266"/>
      <c r="Q146" s="266"/>
      <c r="R146" s="266"/>
      <c r="S146" s="266"/>
      <c r="T146" s="267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8" t="s">
        <v>156</v>
      </c>
      <c r="AU146" s="268" t="s">
        <v>81</v>
      </c>
      <c r="AV146" s="15" t="s">
        <v>79</v>
      </c>
      <c r="AW146" s="15" t="s">
        <v>33</v>
      </c>
      <c r="AX146" s="15" t="s">
        <v>71</v>
      </c>
      <c r="AY146" s="268" t="s">
        <v>142</v>
      </c>
    </row>
    <row r="147" s="13" customFormat="1">
      <c r="A147" s="13"/>
      <c r="B147" s="227"/>
      <c r="C147" s="228"/>
      <c r="D147" s="220" t="s">
        <v>156</v>
      </c>
      <c r="E147" s="229" t="s">
        <v>19</v>
      </c>
      <c r="F147" s="230" t="s">
        <v>104</v>
      </c>
      <c r="G147" s="228"/>
      <c r="H147" s="231">
        <v>558.41999999999996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156</v>
      </c>
      <c r="AU147" s="237" t="s">
        <v>81</v>
      </c>
      <c r="AV147" s="13" t="s">
        <v>81</v>
      </c>
      <c r="AW147" s="13" t="s">
        <v>33</v>
      </c>
      <c r="AX147" s="13" t="s">
        <v>79</v>
      </c>
      <c r="AY147" s="237" t="s">
        <v>142</v>
      </c>
    </row>
    <row r="148" s="2" customFormat="1" ht="44.25" customHeight="1">
      <c r="A148" s="40"/>
      <c r="B148" s="41"/>
      <c r="C148" s="238" t="s">
        <v>8</v>
      </c>
      <c r="D148" s="238" t="s">
        <v>199</v>
      </c>
      <c r="E148" s="239" t="s">
        <v>235</v>
      </c>
      <c r="F148" s="240" t="s">
        <v>236</v>
      </c>
      <c r="G148" s="241" t="s">
        <v>193</v>
      </c>
      <c r="H148" s="242">
        <v>650.83900000000006</v>
      </c>
      <c r="I148" s="243"/>
      <c r="J148" s="244">
        <f>ROUND(I148*H148,2)</f>
        <v>0</v>
      </c>
      <c r="K148" s="240" t="s">
        <v>149</v>
      </c>
      <c r="L148" s="245"/>
      <c r="M148" s="246" t="s">
        <v>19</v>
      </c>
      <c r="N148" s="247" t="s">
        <v>42</v>
      </c>
      <c r="O148" s="86"/>
      <c r="P148" s="216">
        <f>O148*H148</f>
        <v>0</v>
      </c>
      <c r="Q148" s="216">
        <v>0.0051999999999999998</v>
      </c>
      <c r="R148" s="216">
        <f>Q148*H148</f>
        <v>3.3843628000000003</v>
      </c>
      <c r="S148" s="216">
        <v>0</v>
      </c>
      <c r="T148" s="217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8" t="s">
        <v>202</v>
      </c>
      <c r="AT148" s="218" t="s">
        <v>199</v>
      </c>
      <c r="AU148" s="218" t="s">
        <v>81</v>
      </c>
      <c r="AY148" s="19" t="s">
        <v>142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9" t="s">
        <v>79</v>
      </c>
      <c r="BK148" s="219">
        <f>ROUND(I148*H148,2)</f>
        <v>0</v>
      </c>
      <c r="BL148" s="19" t="s">
        <v>194</v>
      </c>
      <c r="BM148" s="218" t="s">
        <v>527</v>
      </c>
    </row>
    <row r="149" s="2" customFormat="1">
      <c r="A149" s="40"/>
      <c r="B149" s="41"/>
      <c r="C149" s="42"/>
      <c r="D149" s="220" t="s">
        <v>152</v>
      </c>
      <c r="E149" s="42"/>
      <c r="F149" s="221" t="s">
        <v>236</v>
      </c>
      <c r="G149" s="42"/>
      <c r="H149" s="42"/>
      <c r="I149" s="222"/>
      <c r="J149" s="42"/>
      <c r="K149" s="42"/>
      <c r="L149" s="46"/>
      <c r="M149" s="223"/>
      <c r="N149" s="224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152</v>
      </c>
      <c r="AU149" s="19" t="s">
        <v>81</v>
      </c>
    </row>
    <row r="150" s="13" customFormat="1">
      <c r="A150" s="13"/>
      <c r="B150" s="227"/>
      <c r="C150" s="228"/>
      <c r="D150" s="220" t="s">
        <v>156</v>
      </c>
      <c r="E150" s="228"/>
      <c r="F150" s="230" t="s">
        <v>528</v>
      </c>
      <c r="G150" s="228"/>
      <c r="H150" s="231">
        <v>650.83900000000006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156</v>
      </c>
      <c r="AU150" s="237" t="s">
        <v>81</v>
      </c>
      <c r="AV150" s="13" t="s">
        <v>81</v>
      </c>
      <c r="AW150" s="13" t="s">
        <v>4</v>
      </c>
      <c r="AX150" s="13" t="s">
        <v>79</v>
      </c>
      <c r="AY150" s="237" t="s">
        <v>142</v>
      </c>
    </row>
    <row r="151" s="2" customFormat="1" ht="24.15" customHeight="1">
      <c r="A151" s="40"/>
      <c r="B151" s="41"/>
      <c r="C151" s="207" t="s">
        <v>239</v>
      </c>
      <c r="D151" s="207" t="s">
        <v>145</v>
      </c>
      <c r="E151" s="208" t="s">
        <v>240</v>
      </c>
      <c r="F151" s="209" t="s">
        <v>241</v>
      </c>
      <c r="G151" s="210" t="s">
        <v>193</v>
      </c>
      <c r="H151" s="211">
        <v>597.25900000000001</v>
      </c>
      <c r="I151" s="212"/>
      <c r="J151" s="213">
        <f>ROUND(I151*H151,2)</f>
        <v>0</v>
      </c>
      <c r="K151" s="209" t="s">
        <v>19</v>
      </c>
      <c r="L151" s="46"/>
      <c r="M151" s="214" t="s">
        <v>19</v>
      </c>
      <c r="N151" s="215" t="s">
        <v>42</v>
      </c>
      <c r="O151" s="86"/>
      <c r="P151" s="216">
        <f>O151*H151</f>
        <v>0</v>
      </c>
      <c r="Q151" s="216">
        <v>0.00048999999999999998</v>
      </c>
      <c r="R151" s="216">
        <f>Q151*H151</f>
        <v>0.29265690999999999</v>
      </c>
      <c r="S151" s="216">
        <v>0</v>
      </c>
      <c r="T151" s="217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8" t="s">
        <v>194</v>
      </c>
      <c r="AT151" s="218" t="s">
        <v>145</v>
      </c>
      <c r="AU151" s="218" t="s">
        <v>81</v>
      </c>
      <c r="AY151" s="19" t="s">
        <v>142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9" t="s">
        <v>79</v>
      </c>
      <c r="BK151" s="219">
        <f>ROUND(I151*H151,2)</f>
        <v>0</v>
      </c>
      <c r="BL151" s="19" t="s">
        <v>194</v>
      </c>
      <c r="BM151" s="218" t="s">
        <v>529</v>
      </c>
    </row>
    <row r="152" s="2" customFormat="1">
      <c r="A152" s="40"/>
      <c r="B152" s="41"/>
      <c r="C152" s="42"/>
      <c r="D152" s="220" t="s">
        <v>152</v>
      </c>
      <c r="E152" s="42"/>
      <c r="F152" s="221" t="s">
        <v>243</v>
      </c>
      <c r="G152" s="42"/>
      <c r="H152" s="42"/>
      <c r="I152" s="222"/>
      <c r="J152" s="42"/>
      <c r="K152" s="42"/>
      <c r="L152" s="46"/>
      <c r="M152" s="223"/>
      <c r="N152" s="224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152</v>
      </c>
      <c r="AU152" s="19" t="s">
        <v>81</v>
      </c>
    </row>
    <row r="153" s="13" customFormat="1">
      <c r="A153" s="13"/>
      <c r="B153" s="227"/>
      <c r="C153" s="228"/>
      <c r="D153" s="220" t="s">
        <v>156</v>
      </c>
      <c r="E153" s="229" t="s">
        <v>19</v>
      </c>
      <c r="F153" s="230" t="s">
        <v>493</v>
      </c>
      <c r="G153" s="228"/>
      <c r="H153" s="231">
        <v>558.41999999999996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156</v>
      </c>
      <c r="AU153" s="237" t="s">
        <v>81</v>
      </c>
      <c r="AV153" s="13" t="s">
        <v>81</v>
      </c>
      <c r="AW153" s="13" t="s">
        <v>33</v>
      </c>
      <c r="AX153" s="13" t="s">
        <v>71</v>
      </c>
      <c r="AY153" s="237" t="s">
        <v>142</v>
      </c>
    </row>
    <row r="154" s="13" customFormat="1">
      <c r="A154" s="13"/>
      <c r="B154" s="227"/>
      <c r="C154" s="228"/>
      <c r="D154" s="220" t="s">
        <v>156</v>
      </c>
      <c r="E154" s="229" t="s">
        <v>19</v>
      </c>
      <c r="F154" s="230" t="s">
        <v>530</v>
      </c>
      <c r="G154" s="228"/>
      <c r="H154" s="231">
        <v>38.838999999999999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156</v>
      </c>
      <c r="AU154" s="237" t="s">
        <v>81</v>
      </c>
      <c r="AV154" s="13" t="s">
        <v>81</v>
      </c>
      <c r="AW154" s="13" t="s">
        <v>33</v>
      </c>
      <c r="AX154" s="13" t="s">
        <v>71</v>
      </c>
      <c r="AY154" s="237" t="s">
        <v>142</v>
      </c>
    </row>
    <row r="155" s="14" customFormat="1">
      <c r="A155" s="14"/>
      <c r="B155" s="248"/>
      <c r="C155" s="249"/>
      <c r="D155" s="220" t="s">
        <v>156</v>
      </c>
      <c r="E155" s="250" t="s">
        <v>19</v>
      </c>
      <c r="F155" s="251" t="s">
        <v>214</v>
      </c>
      <c r="G155" s="249"/>
      <c r="H155" s="252">
        <v>597.25900000000001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8" t="s">
        <v>156</v>
      </c>
      <c r="AU155" s="258" t="s">
        <v>81</v>
      </c>
      <c r="AV155" s="14" t="s">
        <v>150</v>
      </c>
      <c r="AW155" s="14" t="s">
        <v>33</v>
      </c>
      <c r="AX155" s="14" t="s">
        <v>79</v>
      </c>
      <c r="AY155" s="258" t="s">
        <v>142</v>
      </c>
    </row>
    <row r="156" s="2" customFormat="1" ht="24.15" customHeight="1">
      <c r="A156" s="40"/>
      <c r="B156" s="41"/>
      <c r="C156" s="207" t="s">
        <v>245</v>
      </c>
      <c r="D156" s="207" t="s">
        <v>145</v>
      </c>
      <c r="E156" s="208" t="s">
        <v>246</v>
      </c>
      <c r="F156" s="209" t="s">
        <v>247</v>
      </c>
      <c r="G156" s="210" t="s">
        <v>193</v>
      </c>
      <c r="H156" s="211">
        <v>38.838999999999999</v>
      </c>
      <c r="I156" s="212"/>
      <c r="J156" s="213">
        <f>ROUND(I156*H156,2)</f>
        <v>0</v>
      </c>
      <c r="K156" s="209" t="s">
        <v>149</v>
      </c>
      <c r="L156" s="46"/>
      <c r="M156" s="214" t="s">
        <v>19</v>
      </c>
      <c r="N156" s="215" t="s">
        <v>42</v>
      </c>
      <c r="O156" s="86"/>
      <c r="P156" s="216">
        <f>O156*H156</f>
        <v>0</v>
      </c>
      <c r="Q156" s="216">
        <v>0.00093999999999999997</v>
      </c>
      <c r="R156" s="216">
        <f>Q156*H156</f>
        <v>0.036508659999999998</v>
      </c>
      <c r="S156" s="216">
        <v>0</v>
      </c>
      <c r="T156" s="217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8" t="s">
        <v>194</v>
      </c>
      <c r="AT156" s="218" t="s">
        <v>145</v>
      </c>
      <c r="AU156" s="218" t="s">
        <v>81</v>
      </c>
      <c r="AY156" s="19" t="s">
        <v>142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9" t="s">
        <v>79</v>
      </c>
      <c r="BK156" s="219">
        <f>ROUND(I156*H156,2)</f>
        <v>0</v>
      </c>
      <c r="BL156" s="19" t="s">
        <v>194</v>
      </c>
      <c r="BM156" s="218" t="s">
        <v>531</v>
      </c>
    </row>
    <row r="157" s="2" customFormat="1">
      <c r="A157" s="40"/>
      <c r="B157" s="41"/>
      <c r="C157" s="42"/>
      <c r="D157" s="220" t="s">
        <v>152</v>
      </c>
      <c r="E157" s="42"/>
      <c r="F157" s="221" t="s">
        <v>249</v>
      </c>
      <c r="G157" s="42"/>
      <c r="H157" s="42"/>
      <c r="I157" s="222"/>
      <c r="J157" s="42"/>
      <c r="K157" s="42"/>
      <c r="L157" s="46"/>
      <c r="M157" s="223"/>
      <c r="N157" s="224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152</v>
      </c>
      <c r="AU157" s="19" t="s">
        <v>81</v>
      </c>
    </row>
    <row r="158" s="2" customFormat="1">
      <c r="A158" s="40"/>
      <c r="B158" s="41"/>
      <c r="C158" s="42"/>
      <c r="D158" s="225" t="s">
        <v>154</v>
      </c>
      <c r="E158" s="42"/>
      <c r="F158" s="226" t="s">
        <v>250</v>
      </c>
      <c r="G158" s="42"/>
      <c r="H158" s="42"/>
      <c r="I158" s="222"/>
      <c r="J158" s="42"/>
      <c r="K158" s="42"/>
      <c r="L158" s="46"/>
      <c r="M158" s="223"/>
      <c r="N158" s="224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154</v>
      </c>
      <c r="AU158" s="19" t="s">
        <v>81</v>
      </c>
    </row>
    <row r="159" s="13" customFormat="1">
      <c r="A159" s="13"/>
      <c r="B159" s="227"/>
      <c r="C159" s="228"/>
      <c r="D159" s="220" t="s">
        <v>156</v>
      </c>
      <c r="E159" s="229" t="s">
        <v>19</v>
      </c>
      <c r="F159" s="230" t="s">
        <v>532</v>
      </c>
      <c r="G159" s="228"/>
      <c r="H159" s="231">
        <v>38.838999999999999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156</v>
      </c>
      <c r="AU159" s="237" t="s">
        <v>81</v>
      </c>
      <c r="AV159" s="13" t="s">
        <v>81</v>
      </c>
      <c r="AW159" s="13" t="s">
        <v>33</v>
      </c>
      <c r="AX159" s="13" t="s">
        <v>79</v>
      </c>
      <c r="AY159" s="237" t="s">
        <v>142</v>
      </c>
    </row>
    <row r="160" s="15" customFormat="1">
      <c r="A160" s="15"/>
      <c r="B160" s="259"/>
      <c r="C160" s="260"/>
      <c r="D160" s="220" t="s">
        <v>156</v>
      </c>
      <c r="E160" s="261" t="s">
        <v>19</v>
      </c>
      <c r="F160" s="262" t="s">
        <v>252</v>
      </c>
      <c r="G160" s="260"/>
      <c r="H160" s="261" t="s">
        <v>19</v>
      </c>
      <c r="I160" s="263"/>
      <c r="J160" s="260"/>
      <c r="K160" s="260"/>
      <c r="L160" s="264"/>
      <c r="M160" s="265"/>
      <c r="N160" s="266"/>
      <c r="O160" s="266"/>
      <c r="P160" s="266"/>
      <c r="Q160" s="266"/>
      <c r="R160" s="266"/>
      <c r="S160" s="266"/>
      <c r="T160" s="26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8" t="s">
        <v>156</v>
      </c>
      <c r="AU160" s="268" t="s">
        <v>81</v>
      </c>
      <c r="AV160" s="15" t="s">
        <v>79</v>
      </c>
      <c r="AW160" s="15" t="s">
        <v>33</v>
      </c>
      <c r="AX160" s="15" t="s">
        <v>71</v>
      </c>
      <c r="AY160" s="268" t="s">
        <v>142</v>
      </c>
    </row>
    <row r="161" s="2" customFormat="1" ht="44.25" customHeight="1">
      <c r="A161" s="40"/>
      <c r="B161" s="41"/>
      <c r="C161" s="238" t="s">
        <v>253</v>
      </c>
      <c r="D161" s="238" t="s">
        <v>199</v>
      </c>
      <c r="E161" s="239" t="s">
        <v>235</v>
      </c>
      <c r="F161" s="240" t="s">
        <v>236</v>
      </c>
      <c r="G161" s="241" t="s">
        <v>193</v>
      </c>
      <c r="H161" s="242">
        <v>46.606999999999999</v>
      </c>
      <c r="I161" s="243"/>
      <c r="J161" s="244">
        <f>ROUND(I161*H161,2)</f>
        <v>0</v>
      </c>
      <c r="K161" s="240" t="s">
        <v>149</v>
      </c>
      <c r="L161" s="245"/>
      <c r="M161" s="246" t="s">
        <v>19</v>
      </c>
      <c r="N161" s="247" t="s">
        <v>42</v>
      </c>
      <c r="O161" s="86"/>
      <c r="P161" s="216">
        <f>O161*H161</f>
        <v>0</v>
      </c>
      <c r="Q161" s="216">
        <v>0.0051999999999999998</v>
      </c>
      <c r="R161" s="216">
        <f>Q161*H161</f>
        <v>0.24235639999999997</v>
      </c>
      <c r="S161" s="216">
        <v>0</v>
      </c>
      <c r="T161" s="217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8" t="s">
        <v>202</v>
      </c>
      <c r="AT161" s="218" t="s">
        <v>199</v>
      </c>
      <c r="AU161" s="218" t="s">
        <v>81</v>
      </c>
      <c r="AY161" s="19" t="s">
        <v>142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9" t="s">
        <v>79</v>
      </c>
      <c r="BK161" s="219">
        <f>ROUND(I161*H161,2)</f>
        <v>0</v>
      </c>
      <c r="BL161" s="19" t="s">
        <v>194</v>
      </c>
      <c r="BM161" s="218" t="s">
        <v>533</v>
      </c>
    </row>
    <row r="162" s="2" customFormat="1">
      <c r="A162" s="40"/>
      <c r="B162" s="41"/>
      <c r="C162" s="42"/>
      <c r="D162" s="220" t="s">
        <v>152</v>
      </c>
      <c r="E162" s="42"/>
      <c r="F162" s="221" t="s">
        <v>236</v>
      </c>
      <c r="G162" s="42"/>
      <c r="H162" s="42"/>
      <c r="I162" s="222"/>
      <c r="J162" s="42"/>
      <c r="K162" s="42"/>
      <c r="L162" s="46"/>
      <c r="M162" s="223"/>
      <c r="N162" s="224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152</v>
      </c>
      <c r="AU162" s="19" t="s">
        <v>81</v>
      </c>
    </row>
    <row r="163" s="13" customFormat="1">
      <c r="A163" s="13"/>
      <c r="B163" s="227"/>
      <c r="C163" s="228"/>
      <c r="D163" s="220" t="s">
        <v>156</v>
      </c>
      <c r="E163" s="228"/>
      <c r="F163" s="230" t="s">
        <v>534</v>
      </c>
      <c r="G163" s="228"/>
      <c r="H163" s="231">
        <v>46.606999999999999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156</v>
      </c>
      <c r="AU163" s="237" t="s">
        <v>81</v>
      </c>
      <c r="AV163" s="13" t="s">
        <v>81</v>
      </c>
      <c r="AW163" s="13" t="s">
        <v>4</v>
      </c>
      <c r="AX163" s="13" t="s">
        <v>79</v>
      </c>
      <c r="AY163" s="237" t="s">
        <v>142</v>
      </c>
    </row>
    <row r="164" s="2" customFormat="1" ht="24.15" customHeight="1">
      <c r="A164" s="40"/>
      <c r="B164" s="41"/>
      <c r="C164" s="207" t="s">
        <v>194</v>
      </c>
      <c r="D164" s="207" t="s">
        <v>145</v>
      </c>
      <c r="E164" s="208" t="s">
        <v>535</v>
      </c>
      <c r="F164" s="209" t="s">
        <v>536</v>
      </c>
      <c r="G164" s="210" t="s">
        <v>162</v>
      </c>
      <c r="H164" s="211">
        <v>5.2320000000000002</v>
      </c>
      <c r="I164" s="212"/>
      <c r="J164" s="213">
        <f>ROUND(I164*H164,2)</f>
        <v>0</v>
      </c>
      <c r="K164" s="209" t="s">
        <v>149</v>
      </c>
      <c r="L164" s="46"/>
      <c r="M164" s="214" t="s">
        <v>19</v>
      </c>
      <c r="N164" s="215" t="s">
        <v>42</v>
      </c>
      <c r="O164" s="86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8" t="s">
        <v>194</v>
      </c>
      <c r="AT164" s="218" t="s">
        <v>145</v>
      </c>
      <c r="AU164" s="218" t="s">
        <v>81</v>
      </c>
      <c r="AY164" s="19" t="s">
        <v>142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9" t="s">
        <v>79</v>
      </c>
      <c r="BK164" s="219">
        <f>ROUND(I164*H164,2)</f>
        <v>0</v>
      </c>
      <c r="BL164" s="19" t="s">
        <v>194</v>
      </c>
      <c r="BM164" s="218" t="s">
        <v>537</v>
      </c>
    </row>
    <row r="165" s="2" customFormat="1">
      <c r="A165" s="40"/>
      <c r="B165" s="41"/>
      <c r="C165" s="42"/>
      <c r="D165" s="220" t="s">
        <v>152</v>
      </c>
      <c r="E165" s="42"/>
      <c r="F165" s="221" t="s">
        <v>538</v>
      </c>
      <c r="G165" s="42"/>
      <c r="H165" s="42"/>
      <c r="I165" s="222"/>
      <c r="J165" s="42"/>
      <c r="K165" s="42"/>
      <c r="L165" s="46"/>
      <c r="M165" s="223"/>
      <c r="N165" s="224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152</v>
      </c>
      <c r="AU165" s="19" t="s">
        <v>81</v>
      </c>
    </row>
    <row r="166" s="2" customFormat="1">
      <c r="A166" s="40"/>
      <c r="B166" s="41"/>
      <c r="C166" s="42"/>
      <c r="D166" s="225" t="s">
        <v>154</v>
      </c>
      <c r="E166" s="42"/>
      <c r="F166" s="226" t="s">
        <v>539</v>
      </c>
      <c r="G166" s="42"/>
      <c r="H166" s="42"/>
      <c r="I166" s="222"/>
      <c r="J166" s="42"/>
      <c r="K166" s="42"/>
      <c r="L166" s="46"/>
      <c r="M166" s="223"/>
      <c r="N166" s="224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154</v>
      </c>
      <c r="AU166" s="19" t="s">
        <v>81</v>
      </c>
    </row>
    <row r="167" s="12" customFormat="1" ht="22.8" customHeight="1">
      <c r="A167" s="12"/>
      <c r="B167" s="191"/>
      <c r="C167" s="192"/>
      <c r="D167" s="193" t="s">
        <v>70</v>
      </c>
      <c r="E167" s="205" t="s">
        <v>261</v>
      </c>
      <c r="F167" s="205" t="s">
        <v>262</v>
      </c>
      <c r="G167" s="192"/>
      <c r="H167" s="192"/>
      <c r="I167" s="195"/>
      <c r="J167" s="206">
        <f>BK167</f>
        <v>0</v>
      </c>
      <c r="K167" s="192"/>
      <c r="L167" s="197"/>
      <c r="M167" s="198"/>
      <c r="N167" s="199"/>
      <c r="O167" s="199"/>
      <c r="P167" s="200">
        <f>SUM(P168:P204)</f>
        <v>0</v>
      </c>
      <c r="Q167" s="199"/>
      <c r="R167" s="200">
        <f>SUM(R168:R204)</f>
        <v>3.3280992399999993</v>
      </c>
      <c r="S167" s="199"/>
      <c r="T167" s="201">
        <f>SUM(T168:T204)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2" t="s">
        <v>81</v>
      </c>
      <c r="AT167" s="203" t="s">
        <v>70</v>
      </c>
      <c r="AU167" s="203" t="s">
        <v>79</v>
      </c>
      <c r="AY167" s="202" t="s">
        <v>142</v>
      </c>
      <c r="BK167" s="204">
        <f>SUM(BK168:BK204)</f>
        <v>0</v>
      </c>
    </row>
    <row r="168" s="2" customFormat="1" ht="24.15" customHeight="1">
      <c r="A168" s="40"/>
      <c r="B168" s="41"/>
      <c r="C168" s="207" t="s">
        <v>263</v>
      </c>
      <c r="D168" s="207" t="s">
        <v>145</v>
      </c>
      <c r="E168" s="208" t="s">
        <v>264</v>
      </c>
      <c r="F168" s="209" t="s">
        <v>265</v>
      </c>
      <c r="G168" s="210" t="s">
        <v>193</v>
      </c>
      <c r="H168" s="211">
        <v>69.899000000000001</v>
      </c>
      <c r="I168" s="212"/>
      <c r="J168" s="213">
        <f>ROUND(I168*H168,2)</f>
        <v>0</v>
      </c>
      <c r="K168" s="209" t="s">
        <v>149</v>
      </c>
      <c r="L168" s="46"/>
      <c r="M168" s="214" t="s">
        <v>19</v>
      </c>
      <c r="N168" s="215" t="s">
        <v>42</v>
      </c>
      <c r="O168" s="86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8" t="s">
        <v>194</v>
      </c>
      <c r="AT168" s="218" t="s">
        <v>145</v>
      </c>
      <c r="AU168" s="218" t="s">
        <v>81</v>
      </c>
      <c r="AY168" s="19" t="s">
        <v>142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9" t="s">
        <v>79</v>
      </c>
      <c r="BK168" s="219">
        <f>ROUND(I168*H168,2)</f>
        <v>0</v>
      </c>
      <c r="BL168" s="19" t="s">
        <v>194</v>
      </c>
      <c r="BM168" s="218" t="s">
        <v>540</v>
      </c>
    </row>
    <row r="169" s="2" customFormat="1">
      <c r="A169" s="40"/>
      <c r="B169" s="41"/>
      <c r="C169" s="42"/>
      <c r="D169" s="220" t="s">
        <v>152</v>
      </c>
      <c r="E169" s="42"/>
      <c r="F169" s="221" t="s">
        <v>267</v>
      </c>
      <c r="G169" s="42"/>
      <c r="H169" s="42"/>
      <c r="I169" s="222"/>
      <c r="J169" s="42"/>
      <c r="K169" s="42"/>
      <c r="L169" s="46"/>
      <c r="M169" s="223"/>
      <c r="N169" s="224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152</v>
      </c>
      <c r="AU169" s="19" t="s">
        <v>81</v>
      </c>
    </row>
    <row r="170" s="2" customFormat="1">
      <c r="A170" s="40"/>
      <c r="B170" s="41"/>
      <c r="C170" s="42"/>
      <c r="D170" s="225" t="s">
        <v>154</v>
      </c>
      <c r="E170" s="42"/>
      <c r="F170" s="226" t="s">
        <v>268</v>
      </c>
      <c r="G170" s="42"/>
      <c r="H170" s="42"/>
      <c r="I170" s="222"/>
      <c r="J170" s="42"/>
      <c r="K170" s="42"/>
      <c r="L170" s="46"/>
      <c r="M170" s="223"/>
      <c r="N170" s="224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154</v>
      </c>
      <c r="AU170" s="19" t="s">
        <v>81</v>
      </c>
    </row>
    <row r="171" s="13" customFormat="1">
      <c r="A171" s="13"/>
      <c r="B171" s="227"/>
      <c r="C171" s="228"/>
      <c r="D171" s="220" t="s">
        <v>156</v>
      </c>
      <c r="E171" s="229" t="s">
        <v>19</v>
      </c>
      <c r="F171" s="230" t="s">
        <v>541</v>
      </c>
      <c r="G171" s="228"/>
      <c r="H171" s="231">
        <v>69.899000000000001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156</v>
      </c>
      <c r="AU171" s="237" t="s">
        <v>81</v>
      </c>
      <c r="AV171" s="13" t="s">
        <v>81</v>
      </c>
      <c r="AW171" s="13" t="s">
        <v>33</v>
      </c>
      <c r="AX171" s="13" t="s">
        <v>79</v>
      </c>
      <c r="AY171" s="237" t="s">
        <v>142</v>
      </c>
    </row>
    <row r="172" s="2" customFormat="1" ht="24.15" customHeight="1">
      <c r="A172" s="40"/>
      <c r="B172" s="41"/>
      <c r="C172" s="238" t="s">
        <v>270</v>
      </c>
      <c r="D172" s="238" t="s">
        <v>199</v>
      </c>
      <c r="E172" s="239" t="s">
        <v>271</v>
      </c>
      <c r="F172" s="240" t="s">
        <v>272</v>
      </c>
      <c r="G172" s="241" t="s">
        <v>193</v>
      </c>
      <c r="H172" s="242">
        <v>73.394000000000005</v>
      </c>
      <c r="I172" s="243"/>
      <c r="J172" s="244">
        <f>ROUND(I172*H172,2)</f>
        <v>0</v>
      </c>
      <c r="K172" s="240" t="s">
        <v>149</v>
      </c>
      <c r="L172" s="245"/>
      <c r="M172" s="246" t="s">
        <v>19</v>
      </c>
      <c r="N172" s="247" t="s">
        <v>42</v>
      </c>
      <c r="O172" s="86"/>
      <c r="P172" s="216">
        <f>O172*H172</f>
        <v>0</v>
      </c>
      <c r="Q172" s="216">
        <v>0.0080000000000000002</v>
      </c>
      <c r="R172" s="216">
        <f>Q172*H172</f>
        <v>0.58715200000000001</v>
      </c>
      <c r="S172" s="216">
        <v>0</v>
      </c>
      <c r="T172" s="217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8" t="s">
        <v>202</v>
      </c>
      <c r="AT172" s="218" t="s">
        <v>199</v>
      </c>
      <c r="AU172" s="218" t="s">
        <v>81</v>
      </c>
      <c r="AY172" s="19" t="s">
        <v>142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9" t="s">
        <v>79</v>
      </c>
      <c r="BK172" s="219">
        <f>ROUND(I172*H172,2)</f>
        <v>0</v>
      </c>
      <c r="BL172" s="19" t="s">
        <v>194</v>
      </c>
      <c r="BM172" s="218" t="s">
        <v>542</v>
      </c>
    </row>
    <row r="173" s="2" customFormat="1">
      <c r="A173" s="40"/>
      <c r="B173" s="41"/>
      <c r="C173" s="42"/>
      <c r="D173" s="220" t="s">
        <v>152</v>
      </c>
      <c r="E173" s="42"/>
      <c r="F173" s="221" t="s">
        <v>272</v>
      </c>
      <c r="G173" s="42"/>
      <c r="H173" s="42"/>
      <c r="I173" s="222"/>
      <c r="J173" s="42"/>
      <c r="K173" s="42"/>
      <c r="L173" s="46"/>
      <c r="M173" s="223"/>
      <c r="N173" s="224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152</v>
      </c>
      <c r="AU173" s="19" t="s">
        <v>81</v>
      </c>
    </row>
    <row r="174" s="13" customFormat="1">
      <c r="A174" s="13"/>
      <c r="B174" s="227"/>
      <c r="C174" s="228"/>
      <c r="D174" s="220" t="s">
        <v>156</v>
      </c>
      <c r="E174" s="228"/>
      <c r="F174" s="230" t="s">
        <v>543</v>
      </c>
      <c r="G174" s="228"/>
      <c r="H174" s="231">
        <v>73.394000000000005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156</v>
      </c>
      <c r="AU174" s="237" t="s">
        <v>81</v>
      </c>
      <c r="AV174" s="13" t="s">
        <v>81</v>
      </c>
      <c r="AW174" s="13" t="s">
        <v>4</v>
      </c>
      <c r="AX174" s="13" t="s">
        <v>79</v>
      </c>
      <c r="AY174" s="237" t="s">
        <v>142</v>
      </c>
    </row>
    <row r="175" s="2" customFormat="1" ht="37.8" customHeight="1">
      <c r="A175" s="40"/>
      <c r="B175" s="41"/>
      <c r="C175" s="207" t="s">
        <v>275</v>
      </c>
      <c r="D175" s="207" t="s">
        <v>145</v>
      </c>
      <c r="E175" s="208" t="s">
        <v>276</v>
      </c>
      <c r="F175" s="209" t="s">
        <v>277</v>
      </c>
      <c r="G175" s="210" t="s">
        <v>193</v>
      </c>
      <c r="H175" s="211">
        <v>7.492</v>
      </c>
      <c r="I175" s="212"/>
      <c r="J175" s="213">
        <f>ROUND(I175*H175,2)</f>
        <v>0</v>
      </c>
      <c r="K175" s="209" t="s">
        <v>149</v>
      </c>
      <c r="L175" s="46"/>
      <c r="M175" s="214" t="s">
        <v>19</v>
      </c>
      <c r="N175" s="215" t="s">
        <v>42</v>
      </c>
      <c r="O175" s="86"/>
      <c r="P175" s="216">
        <f>O175*H175</f>
        <v>0</v>
      </c>
      <c r="Q175" s="216">
        <v>0.00012</v>
      </c>
      <c r="R175" s="216">
        <f>Q175*H175</f>
        <v>0.00089904000000000004</v>
      </c>
      <c r="S175" s="216">
        <v>0</v>
      </c>
      <c r="T175" s="217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8" t="s">
        <v>194</v>
      </c>
      <c r="AT175" s="218" t="s">
        <v>145</v>
      </c>
      <c r="AU175" s="218" t="s">
        <v>81</v>
      </c>
      <c r="AY175" s="19" t="s">
        <v>142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9" t="s">
        <v>79</v>
      </c>
      <c r="BK175" s="219">
        <f>ROUND(I175*H175,2)</f>
        <v>0</v>
      </c>
      <c r="BL175" s="19" t="s">
        <v>194</v>
      </c>
      <c r="BM175" s="218" t="s">
        <v>544</v>
      </c>
    </row>
    <row r="176" s="2" customFormat="1">
      <c r="A176" s="40"/>
      <c r="B176" s="41"/>
      <c r="C176" s="42"/>
      <c r="D176" s="220" t="s">
        <v>152</v>
      </c>
      <c r="E176" s="42"/>
      <c r="F176" s="221" t="s">
        <v>279</v>
      </c>
      <c r="G176" s="42"/>
      <c r="H176" s="42"/>
      <c r="I176" s="222"/>
      <c r="J176" s="42"/>
      <c r="K176" s="42"/>
      <c r="L176" s="46"/>
      <c r="M176" s="223"/>
      <c r="N176" s="224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152</v>
      </c>
      <c r="AU176" s="19" t="s">
        <v>81</v>
      </c>
    </row>
    <row r="177" s="2" customFormat="1">
      <c r="A177" s="40"/>
      <c r="B177" s="41"/>
      <c r="C177" s="42"/>
      <c r="D177" s="225" t="s">
        <v>154</v>
      </c>
      <c r="E177" s="42"/>
      <c r="F177" s="226" t="s">
        <v>280</v>
      </c>
      <c r="G177" s="42"/>
      <c r="H177" s="42"/>
      <c r="I177" s="222"/>
      <c r="J177" s="42"/>
      <c r="K177" s="42"/>
      <c r="L177" s="46"/>
      <c r="M177" s="223"/>
      <c r="N177" s="224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154</v>
      </c>
      <c r="AU177" s="19" t="s">
        <v>81</v>
      </c>
    </row>
    <row r="178" s="13" customFormat="1">
      <c r="A178" s="13"/>
      <c r="B178" s="227"/>
      <c r="C178" s="228"/>
      <c r="D178" s="220" t="s">
        <v>156</v>
      </c>
      <c r="E178" s="229" t="s">
        <v>19</v>
      </c>
      <c r="F178" s="230" t="s">
        <v>545</v>
      </c>
      <c r="G178" s="228"/>
      <c r="H178" s="231">
        <v>7.492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156</v>
      </c>
      <c r="AU178" s="237" t="s">
        <v>81</v>
      </c>
      <c r="AV178" s="13" t="s">
        <v>81</v>
      </c>
      <c r="AW178" s="13" t="s">
        <v>33</v>
      </c>
      <c r="AX178" s="13" t="s">
        <v>79</v>
      </c>
      <c r="AY178" s="237" t="s">
        <v>142</v>
      </c>
    </row>
    <row r="179" s="15" customFormat="1">
      <c r="A179" s="15"/>
      <c r="B179" s="259"/>
      <c r="C179" s="260"/>
      <c r="D179" s="220" t="s">
        <v>156</v>
      </c>
      <c r="E179" s="261" t="s">
        <v>19</v>
      </c>
      <c r="F179" s="262" t="s">
        <v>282</v>
      </c>
      <c r="G179" s="260"/>
      <c r="H179" s="261" t="s">
        <v>19</v>
      </c>
      <c r="I179" s="263"/>
      <c r="J179" s="260"/>
      <c r="K179" s="260"/>
      <c r="L179" s="264"/>
      <c r="M179" s="265"/>
      <c r="N179" s="266"/>
      <c r="O179" s="266"/>
      <c r="P179" s="266"/>
      <c r="Q179" s="266"/>
      <c r="R179" s="266"/>
      <c r="S179" s="266"/>
      <c r="T179" s="26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8" t="s">
        <v>156</v>
      </c>
      <c r="AU179" s="268" t="s">
        <v>81</v>
      </c>
      <c r="AV179" s="15" t="s">
        <v>79</v>
      </c>
      <c r="AW179" s="15" t="s">
        <v>33</v>
      </c>
      <c r="AX179" s="15" t="s">
        <v>71</v>
      </c>
      <c r="AY179" s="268" t="s">
        <v>142</v>
      </c>
    </row>
    <row r="180" s="2" customFormat="1" ht="24.15" customHeight="1">
      <c r="A180" s="40"/>
      <c r="B180" s="41"/>
      <c r="C180" s="238" t="s">
        <v>283</v>
      </c>
      <c r="D180" s="238" t="s">
        <v>199</v>
      </c>
      <c r="E180" s="239" t="s">
        <v>284</v>
      </c>
      <c r="F180" s="240" t="s">
        <v>285</v>
      </c>
      <c r="G180" s="241" t="s">
        <v>193</v>
      </c>
      <c r="H180" s="242">
        <v>2.6219999999999999</v>
      </c>
      <c r="I180" s="243"/>
      <c r="J180" s="244">
        <f>ROUND(I180*H180,2)</f>
        <v>0</v>
      </c>
      <c r="K180" s="240" t="s">
        <v>149</v>
      </c>
      <c r="L180" s="245"/>
      <c r="M180" s="246" t="s">
        <v>19</v>
      </c>
      <c r="N180" s="247" t="s">
        <v>42</v>
      </c>
      <c r="O180" s="86"/>
      <c r="P180" s="216">
        <f>O180*H180</f>
        <v>0</v>
      </c>
      <c r="Q180" s="216">
        <v>0.0018</v>
      </c>
      <c r="R180" s="216">
        <f>Q180*H180</f>
        <v>0.0047196</v>
      </c>
      <c r="S180" s="216">
        <v>0</v>
      </c>
      <c r="T180" s="217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8" t="s">
        <v>202</v>
      </c>
      <c r="AT180" s="218" t="s">
        <v>199</v>
      </c>
      <c r="AU180" s="218" t="s">
        <v>81</v>
      </c>
      <c r="AY180" s="19" t="s">
        <v>142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9" t="s">
        <v>79</v>
      </c>
      <c r="BK180" s="219">
        <f>ROUND(I180*H180,2)</f>
        <v>0</v>
      </c>
      <c r="BL180" s="19" t="s">
        <v>194</v>
      </c>
      <c r="BM180" s="218" t="s">
        <v>546</v>
      </c>
    </row>
    <row r="181" s="2" customFormat="1">
      <c r="A181" s="40"/>
      <c r="B181" s="41"/>
      <c r="C181" s="42"/>
      <c r="D181" s="220" t="s">
        <v>152</v>
      </c>
      <c r="E181" s="42"/>
      <c r="F181" s="221" t="s">
        <v>285</v>
      </c>
      <c r="G181" s="42"/>
      <c r="H181" s="42"/>
      <c r="I181" s="222"/>
      <c r="J181" s="42"/>
      <c r="K181" s="42"/>
      <c r="L181" s="46"/>
      <c r="M181" s="223"/>
      <c r="N181" s="224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152</v>
      </c>
      <c r="AU181" s="19" t="s">
        <v>81</v>
      </c>
    </row>
    <row r="182" s="13" customFormat="1">
      <c r="A182" s="13"/>
      <c r="B182" s="227"/>
      <c r="C182" s="228"/>
      <c r="D182" s="220" t="s">
        <v>156</v>
      </c>
      <c r="E182" s="228"/>
      <c r="F182" s="230" t="s">
        <v>547</v>
      </c>
      <c r="G182" s="228"/>
      <c r="H182" s="231">
        <v>2.6219999999999999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156</v>
      </c>
      <c r="AU182" s="237" t="s">
        <v>81</v>
      </c>
      <c r="AV182" s="13" t="s">
        <v>81</v>
      </c>
      <c r="AW182" s="13" t="s">
        <v>4</v>
      </c>
      <c r="AX182" s="13" t="s">
        <v>79</v>
      </c>
      <c r="AY182" s="237" t="s">
        <v>142</v>
      </c>
    </row>
    <row r="183" s="2" customFormat="1" ht="24.15" customHeight="1">
      <c r="A183" s="40"/>
      <c r="B183" s="41"/>
      <c r="C183" s="207" t="s">
        <v>7</v>
      </c>
      <c r="D183" s="207" t="s">
        <v>145</v>
      </c>
      <c r="E183" s="208" t="s">
        <v>288</v>
      </c>
      <c r="F183" s="209" t="s">
        <v>289</v>
      </c>
      <c r="G183" s="210" t="s">
        <v>193</v>
      </c>
      <c r="H183" s="211">
        <v>349.49400000000003</v>
      </c>
      <c r="I183" s="212"/>
      <c r="J183" s="213">
        <f>ROUND(I183*H183,2)</f>
        <v>0</v>
      </c>
      <c r="K183" s="209" t="s">
        <v>149</v>
      </c>
      <c r="L183" s="46"/>
      <c r="M183" s="214" t="s">
        <v>19</v>
      </c>
      <c r="N183" s="215" t="s">
        <v>42</v>
      </c>
      <c r="O183" s="86"/>
      <c r="P183" s="216">
        <f>O183*H183</f>
        <v>0</v>
      </c>
      <c r="Q183" s="216">
        <v>0</v>
      </c>
      <c r="R183" s="216">
        <f>Q183*H183</f>
        <v>0</v>
      </c>
      <c r="S183" s="216">
        <v>0</v>
      </c>
      <c r="T183" s="217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8" t="s">
        <v>194</v>
      </c>
      <c r="AT183" s="218" t="s">
        <v>145</v>
      </c>
      <c r="AU183" s="218" t="s">
        <v>81</v>
      </c>
      <c r="AY183" s="19" t="s">
        <v>142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9" t="s">
        <v>79</v>
      </c>
      <c r="BK183" s="219">
        <f>ROUND(I183*H183,2)</f>
        <v>0</v>
      </c>
      <c r="BL183" s="19" t="s">
        <v>194</v>
      </c>
      <c r="BM183" s="218" t="s">
        <v>548</v>
      </c>
    </row>
    <row r="184" s="2" customFormat="1">
      <c r="A184" s="40"/>
      <c r="B184" s="41"/>
      <c r="C184" s="42"/>
      <c r="D184" s="220" t="s">
        <v>152</v>
      </c>
      <c r="E184" s="42"/>
      <c r="F184" s="221" t="s">
        <v>291</v>
      </c>
      <c r="G184" s="42"/>
      <c r="H184" s="42"/>
      <c r="I184" s="222"/>
      <c r="J184" s="42"/>
      <c r="K184" s="42"/>
      <c r="L184" s="46"/>
      <c r="M184" s="223"/>
      <c r="N184" s="224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152</v>
      </c>
      <c r="AU184" s="19" t="s">
        <v>81</v>
      </c>
    </row>
    <row r="185" s="2" customFormat="1">
      <c r="A185" s="40"/>
      <c r="B185" s="41"/>
      <c r="C185" s="42"/>
      <c r="D185" s="225" t="s">
        <v>154</v>
      </c>
      <c r="E185" s="42"/>
      <c r="F185" s="226" t="s">
        <v>292</v>
      </c>
      <c r="G185" s="42"/>
      <c r="H185" s="42"/>
      <c r="I185" s="222"/>
      <c r="J185" s="42"/>
      <c r="K185" s="42"/>
      <c r="L185" s="46"/>
      <c r="M185" s="223"/>
      <c r="N185" s="224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154</v>
      </c>
      <c r="AU185" s="19" t="s">
        <v>81</v>
      </c>
    </row>
    <row r="186" s="15" customFormat="1">
      <c r="A186" s="15"/>
      <c r="B186" s="259"/>
      <c r="C186" s="260"/>
      <c r="D186" s="220" t="s">
        <v>156</v>
      </c>
      <c r="E186" s="261" t="s">
        <v>19</v>
      </c>
      <c r="F186" s="262" t="s">
        <v>225</v>
      </c>
      <c r="G186" s="260"/>
      <c r="H186" s="261" t="s">
        <v>19</v>
      </c>
      <c r="I186" s="263"/>
      <c r="J186" s="260"/>
      <c r="K186" s="260"/>
      <c r="L186" s="264"/>
      <c r="M186" s="265"/>
      <c r="N186" s="266"/>
      <c r="O186" s="266"/>
      <c r="P186" s="266"/>
      <c r="Q186" s="266"/>
      <c r="R186" s="266"/>
      <c r="S186" s="266"/>
      <c r="T186" s="267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8" t="s">
        <v>156</v>
      </c>
      <c r="AU186" s="268" t="s">
        <v>81</v>
      </c>
      <c r="AV186" s="15" t="s">
        <v>79</v>
      </c>
      <c r="AW186" s="15" t="s">
        <v>33</v>
      </c>
      <c r="AX186" s="15" t="s">
        <v>71</v>
      </c>
      <c r="AY186" s="268" t="s">
        <v>142</v>
      </c>
    </row>
    <row r="187" s="15" customFormat="1">
      <c r="A187" s="15"/>
      <c r="B187" s="259"/>
      <c r="C187" s="260"/>
      <c r="D187" s="220" t="s">
        <v>156</v>
      </c>
      <c r="E187" s="261" t="s">
        <v>19</v>
      </c>
      <c r="F187" s="262" t="s">
        <v>549</v>
      </c>
      <c r="G187" s="260"/>
      <c r="H187" s="261" t="s">
        <v>19</v>
      </c>
      <c r="I187" s="263"/>
      <c r="J187" s="260"/>
      <c r="K187" s="260"/>
      <c r="L187" s="264"/>
      <c r="M187" s="265"/>
      <c r="N187" s="266"/>
      <c r="O187" s="266"/>
      <c r="P187" s="266"/>
      <c r="Q187" s="266"/>
      <c r="R187" s="266"/>
      <c r="S187" s="266"/>
      <c r="T187" s="267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8" t="s">
        <v>156</v>
      </c>
      <c r="AU187" s="268" t="s">
        <v>81</v>
      </c>
      <c r="AV187" s="15" t="s">
        <v>79</v>
      </c>
      <c r="AW187" s="15" t="s">
        <v>33</v>
      </c>
      <c r="AX187" s="15" t="s">
        <v>71</v>
      </c>
      <c r="AY187" s="268" t="s">
        <v>142</v>
      </c>
    </row>
    <row r="188" s="15" customFormat="1">
      <c r="A188" s="15"/>
      <c r="B188" s="259"/>
      <c r="C188" s="260"/>
      <c r="D188" s="220" t="s">
        <v>156</v>
      </c>
      <c r="E188" s="261" t="s">
        <v>19</v>
      </c>
      <c r="F188" s="262" t="s">
        <v>550</v>
      </c>
      <c r="G188" s="260"/>
      <c r="H188" s="261" t="s">
        <v>19</v>
      </c>
      <c r="I188" s="263"/>
      <c r="J188" s="260"/>
      <c r="K188" s="260"/>
      <c r="L188" s="264"/>
      <c r="M188" s="265"/>
      <c r="N188" s="266"/>
      <c r="O188" s="266"/>
      <c r="P188" s="266"/>
      <c r="Q188" s="266"/>
      <c r="R188" s="266"/>
      <c r="S188" s="266"/>
      <c r="T188" s="267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8" t="s">
        <v>156</v>
      </c>
      <c r="AU188" s="268" t="s">
        <v>81</v>
      </c>
      <c r="AV188" s="15" t="s">
        <v>79</v>
      </c>
      <c r="AW188" s="15" t="s">
        <v>33</v>
      </c>
      <c r="AX188" s="15" t="s">
        <v>71</v>
      </c>
      <c r="AY188" s="268" t="s">
        <v>142</v>
      </c>
    </row>
    <row r="189" s="13" customFormat="1">
      <c r="A189" s="13"/>
      <c r="B189" s="227"/>
      <c r="C189" s="228"/>
      <c r="D189" s="220" t="s">
        <v>156</v>
      </c>
      <c r="E189" s="229" t="s">
        <v>19</v>
      </c>
      <c r="F189" s="230" t="s">
        <v>98</v>
      </c>
      <c r="G189" s="228"/>
      <c r="H189" s="231">
        <v>349.49400000000003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156</v>
      </c>
      <c r="AU189" s="237" t="s">
        <v>81</v>
      </c>
      <c r="AV189" s="13" t="s">
        <v>81</v>
      </c>
      <c r="AW189" s="13" t="s">
        <v>33</v>
      </c>
      <c r="AX189" s="13" t="s">
        <v>79</v>
      </c>
      <c r="AY189" s="237" t="s">
        <v>142</v>
      </c>
    </row>
    <row r="190" s="2" customFormat="1" ht="24.15" customHeight="1">
      <c r="A190" s="40"/>
      <c r="B190" s="41"/>
      <c r="C190" s="238" t="s">
        <v>293</v>
      </c>
      <c r="D190" s="238" t="s">
        <v>199</v>
      </c>
      <c r="E190" s="239" t="s">
        <v>294</v>
      </c>
      <c r="F190" s="240" t="s">
        <v>295</v>
      </c>
      <c r="G190" s="241" t="s">
        <v>193</v>
      </c>
      <c r="H190" s="242">
        <v>366.96899999999999</v>
      </c>
      <c r="I190" s="243"/>
      <c r="J190" s="244">
        <f>ROUND(I190*H190,2)</f>
        <v>0</v>
      </c>
      <c r="K190" s="240" t="s">
        <v>149</v>
      </c>
      <c r="L190" s="245"/>
      <c r="M190" s="246" t="s">
        <v>19</v>
      </c>
      <c r="N190" s="247" t="s">
        <v>42</v>
      </c>
      <c r="O190" s="86"/>
      <c r="P190" s="216">
        <f>O190*H190</f>
        <v>0</v>
      </c>
      <c r="Q190" s="216">
        <v>0.0041999999999999997</v>
      </c>
      <c r="R190" s="216">
        <f>Q190*H190</f>
        <v>1.5412697999999998</v>
      </c>
      <c r="S190" s="216">
        <v>0</v>
      </c>
      <c r="T190" s="217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8" t="s">
        <v>202</v>
      </c>
      <c r="AT190" s="218" t="s">
        <v>199</v>
      </c>
      <c r="AU190" s="218" t="s">
        <v>81</v>
      </c>
      <c r="AY190" s="19" t="s">
        <v>142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9" t="s">
        <v>79</v>
      </c>
      <c r="BK190" s="219">
        <f>ROUND(I190*H190,2)</f>
        <v>0</v>
      </c>
      <c r="BL190" s="19" t="s">
        <v>194</v>
      </c>
      <c r="BM190" s="218" t="s">
        <v>551</v>
      </c>
    </row>
    <row r="191" s="2" customFormat="1">
      <c r="A191" s="40"/>
      <c r="B191" s="41"/>
      <c r="C191" s="42"/>
      <c r="D191" s="220" t="s">
        <v>152</v>
      </c>
      <c r="E191" s="42"/>
      <c r="F191" s="221" t="s">
        <v>295</v>
      </c>
      <c r="G191" s="42"/>
      <c r="H191" s="42"/>
      <c r="I191" s="222"/>
      <c r="J191" s="42"/>
      <c r="K191" s="42"/>
      <c r="L191" s="46"/>
      <c r="M191" s="223"/>
      <c r="N191" s="224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152</v>
      </c>
      <c r="AU191" s="19" t="s">
        <v>81</v>
      </c>
    </row>
    <row r="192" s="13" customFormat="1">
      <c r="A192" s="13"/>
      <c r="B192" s="227"/>
      <c r="C192" s="228"/>
      <c r="D192" s="220" t="s">
        <v>156</v>
      </c>
      <c r="E192" s="228"/>
      <c r="F192" s="230" t="s">
        <v>552</v>
      </c>
      <c r="G192" s="228"/>
      <c r="H192" s="231">
        <v>366.96899999999999</v>
      </c>
      <c r="I192" s="232"/>
      <c r="J192" s="228"/>
      <c r="K192" s="228"/>
      <c r="L192" s="233"/>
      <c r="M192" s="234"/>
      <c r="N192" s="235"/>
      <c r="O192" s="235"/>
      <c r="P192" s="235"/>
      <c r="Q192" s="235"/>
      <c r="R192" s="235"/>
      <c r="S192" s="235"/>
      <c r="T192" s="23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7" t="s">
        <v>156</v>
      </c>
      <c r="AU192" s="237" t="s">
        <v>81</v>
      </c>
      <c r="AV192" s="13" t="s">
        <v>81</v>
      </c>
      <c r="AW192" s="13" t="s">
        <v>4</v>
      </c>
      <c r="AX192" s="13" t="s">
        <v>79</v>
      </c>
      <c r="AY192" s="237" t="s">
        <v>142</v>
      </c>
    </row>
    <row r="193" s="2" customFormat="1" ht="37.8" customHeight="1">
      <c r="A193" s="40"/>
      <c r="B193" s="41"/>
      <c r="C193" s="207" t="s">
        <v>298</v>
      </c>
      <c r="D193" s="207" t="s">
        <v>145</v>
      </c>
      <c r="E193" s="208" t="s">
        <v>299</v>
      </c>
      <c r="F193" s="209" t="s">
        <v>300</v>
      </c>
      <c r="G193" s="210" t="s">
        <v>193</v>
      </c>
      <c r="H193" s="211">
        <v>31.739999999999998</v>
      </c>
      <c r="I193" s="212"/>
      <c r="J193" s="213">
        <f>ROUND(I193*H193,2)</f>
        <v>0</v>
      </c>
      <c r="K193" s="209" t="s">
        <v>149</v>
      </c>
      <c r="L193" s="46"/>
      <c r="M193" s="214" t="s">
        <v>19</v>
      </c>
      <c r="N193" s="215" t="s">
        <v>42</v>
      </c>
      <c r="O193" s="86"/>
      <c r="P193" s="216">
        <f>O193*H193</f>
        <v>0</v>
      </c>
      <c r="Q193" s="216">
        <v>0.00012</v>
      </c>
      <c r="R193" s="216">
        <f>Q193*H193</f>
        <v>0.0038087999999999998</v>
      </c>
      <c r="S193" s="216">
        <v>0</v>
      </c>
      <c r="T193" s="217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8" t="s">
        <v>194</v>
      </c>
      <c r="AT193" s="218" t="s">
        <v>145</v>
      </c>
      <c r="AU193" s="218" t="s">
        <v>81</v>
      </c>
      <c r="AY193" s="19" t="s">
        <v>142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9" t="s">
        <v>79</v>
      </c>
      <c r="BK193" s="219">
        <f>ROUND(I193*H193,2)</f>
        <v>0</v>
      </c>
      <c r="BL193" s="19" t="s">
        <v>194</v>
      </c>
      <c r="BM193" s="218" t="s">
        <v>553</v>
      </c>
    </row>
    <row r="194" s="2" customFormat="1">
      <c r="A194" s="40"/>
      <c r="B194" s="41"/>
      <c r="C194" s="42"/>
      <c r="D194" s="220" t="s">
        <v>152</v>
      </c>
      <c r="E194" s="42"/>
      <c r="F194" s="221" t="s">
        <v>302</v>
      </c>
      <c r="G194" s="42"/>
      <c r="H194" s="42"/>
      <c r="I194" s="222"/>
      <c r="J194" s="42"/>
      <c r="K194" s="42"/>
      <c r="L194" s="46"/>
      <c r="M194" s="223"/>
      <c r="N194" s="224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152</v>
      </c>
      <c r="AU194" s="19" t="s">
        <v>81</v>
      </c>
    </row>
    <row r="195" s="2" customFormat="1">
      <c r="A195" s="40"/>
      <c r="B195" s="41"/>
      <c r="C195" s="42"/>
      <c r="D195" s="225" t="s">
        <v>154</v>
      </c>
      <c r="E195" s="42"/>
      <c r="F195" s="226" t="s">
        <v>303</v>
      </c>
      <c r="G195" s="42"/>
      <c r="H195" s="42"/>
      <c r="I195" s="222"/>
      <c r="J195" s="42"/>
      <c r="K195" s="42"/>
      <c r="L195" s="46"/>
      <c r="M195" s="223"/>
      <c r="N195" s="224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154</v>
      </c>
      <c r="AU195" s="19" t="s">
        <v>81</v>
      </c>
    </row>
    <row r="196" s="15" customFormat="1">
      <c r="A196" s="15"/>
      <c r="B196" s="259"/>
      <c r="C196" s="260"/>
      <c r="D196" s="220" t="s">
        <v>156</v>
      </c>
      <c r="E196" s="261" t="s">
        <v>19</v>
      </c>
      <c r="F196" s="262" t="s">
        <v>225</v>
      </c>
      <c r="G196" s="260"/>
      <c r="H196" s="261" t="s">
        <v>19</v>
      </c>
      <c r="I196" s="263"/>
      <c r="J196" s="260"/>
      <c r="K196" s="260"/>
      <c r="L196" s="264"/>
      <c r="M196" s="265"/>
      <c r="N196" s="266"/>
      <c r="O196" s="266"/>
      <c r="P196" s="266"/>
      <c r="Q196" s="266"/>
      <c r="R196" s="266"/>
      <c r="S196" s="266"/>
      <c r="T196" s="26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8" t="s">
        <v>156</v>
      </c>
      <c r="AU196" s="268" t="s">
        <v>81</v>
      </c>
      <c r="AV196" s="15" t="s">
        <v>79</v>
      </c>
      <c r="AW196" s="15" t="s">
        <v>33</v>
      </c>
      <c r="AX196" s="15" t="s">
        <v>71</v>
      </c>
      <c r="AY196" s="268" t="s">
        <v>142</v>
      </c>
    </row>
    <row r="197" s="15" customFormat="1">
      <c r="A197" s="15"/>
      <c r="B197" s="259"/>
      <c r="C197" s="260"/>
      <c r="D197" s="220" t="s">
        <v>156</v>
      </c>
      <c r="E197" s="261" t="s">
        <v>19</v>
      </c>
      <c r="F197" s="262" t="s">
        <v>554</v>
      </c>
      <c r="G197" s="260"/>
      <c r="H197" s="261" t="s">
        <v>19</v>
      </c>
      <c r="I197" s="263"/>
      <c r="J197" s="260"/>
      <c r="K197" s="260"/>
      <c r="L197" s="264"/>
      <c r="M197" s="265"/>
      <c r="N197" s="266"/>
      <c r="O197" s="266"/>
      <c r="P197" s="266"/>
      <c r="Q197" s="266"/>
      <c r="R197" s="266"/>
      <c r="S197" s="266"/>
      <c r="T197" s="267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8" t="s">
        <v>156</v>
      </c>
      <c r="AU197" s="268" t="s">
        <v>81</v>
      </c>
      <c r="AV197" s="15" t="s">
        <v>79</v>
      </c>
      <c r="AW197" s="15" t="s">
        <v>33</v>
      </c>
      <c r="AX197" s="15" t="s">
        <v>71</v>
      </c>
      <c r="AY197" s="268" t="s">
        <v>142</v>
      </c>
    </row>
    <row r="198" s="13" customFormat="1">
      <c r="A198" s="13"/>
      <c r="B198" s="227"/>
      <c r="C198" s="228"/>
      <c r="D198" s="220" t="s">
        <v>156</v>
      </c>
      <c r="E198" s="229" t="s">
        <v>19</v>
      </c>
      <c r="F198" s="230" t="s">
        <v>102</v>
      </c>
      <c r="G198" s="228"/>
      <c r="H198" s="231">
        <v>31.739999999999998</v>
      </c>
      <c r="I198" s="232"/>
      <c r="J198" s="228"/>
      <c r="K198" s="228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156</v>
      </c>
      <c r="AU198" s="237" t="s">
        <v>81</v>
      </c>
      <c r="AV198" s="13" t="s">
        <v>81</v>
      </c>
      <c r="AW198" s="13" t="s">
        <v>33</v>
      </c>
      <c r="AX198" s="13" t="s">
        <v>79</v>
      </c>
      <c r="AY198" s="237" t="s">
        <v>142</v>
      </c>
    </row>
    <row r="199" s="2" customFormat="1" ht="16.5" customHeight="1">
      <c r="A199" s="40"/>
      <c r="B199" s="41"/>
      <c r="C199" s="238" t="s">
        <v>305</v>
      </c>
      <c r="D199" s="238" t="s">
        <v>199</v>
      </c>
      <c r="E199" s="239" t="s">
        <v>555</v>
      </c>
      <c r="F199" s="240" t="s">
        <v>556</v>
      </c>
      <c r="G199" s="241" t="s">
        <v>308</v>
      </c>
      <c r="H199" s="242">
        <v>39.674999999999997</v>
      </c>
      <c r="I199" s="243"/>
      <c r="J199" s="244">
        <f>ROUND(I199*H199,2)</f>
        <v>0</v>
      </c>
      <c r="K199" s="240" t="s">
        <v>149</v>
      </c>
      <c r="L199" s="245"/>
      <c r="M199" s="246" t="s">
        <v>19</v>
      </c>
      <c r="N199" s="247" t="s">
        <v>42</v>
      </c>
      <c r="O199" s="86"/>
      <c r="P199" s="216">
        <f>O199*H199</f>
        <v>0</v>
      </c>
      <c r="Q199" s="216">
        <v>0.029999999999999999</v>
      </c>
      <c r="R199" s="216">
        <f>Q199*H199</f>
        <v>1.1902499999999998</v>
      </c>
      <c r="S199" s="216">
        <v>0</v>
      </c>
      <c r="T199" s="217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8" t="s">
        <v>202</v>
      </c>
      <c r="AT199" s="218" t="s">
        <v>199</v>
      </c>
      <c r="AU199" s="218" t="s">
        <v>81</v>
      </c>
      <c r="AY199" s="19" t="s">
        <v>142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9" t="s">
        <v>79</v>
      </c>
      <c r="BK199" s="219">
        <f>ROUND(I199*H199,2)</f>
        <v>0</v>
      </c>
      <c r="BL199" s="19" t="s">
        <v>194</v>
      </c>
      <c r="BM199" s="218" t="s">
        <v>557</v>
      </c>
    </row>
    <row r="200" s="2" customFormat="1">
      <c r="A200" s="40"/>
      <c r="B200" s="41"/>
      <c r="C200" s="42"/>
      <c r="D200" s="220" t="s">
        <v>152</v>
      </c>
      <c r="E200" s="42"/>
      <c r="F200" s="221" t="s">
        <v>556</v>
      </c>
      <c r="G200" s="42"/>
      <c r="H200" s="42"/>
      <c r="I200" s="222"/>
      <c r="J200" s="42"/>
      <c r="K200" s="42"/>
      <c r="L200" s="46"/>
      <c r="M200" s="223"/>
      <c r="N200" s="224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152</v>
      </c>
      <c r="AU200" s="19" t="s">
        <v>81</v>
      </c>
    </row>
    <row r="201" s="13" customFormat="1">
      <c r="A201" s="13"/>
      <c r="B201" s="227"/>
      <c r="C201" s="228"/>
      <c r="D201" s="220" t="s">
        <v>156</v>
      </c>
      <c r="E201" s="228"/>
      <c r="F201" s="230" t="s">
        <v>558</v>
      </c>
      <c r="G201" s="228"/>
      <c r="H201" s="231">
        <v>39.674999999999997</v>
      </c>
      <c r="I201" s="232"/>
      <c r="J201" s="228"/>
      <c r="K201" s="228"/>
      <c r="L201" s="233"/>
      <c r="M201" s="234"/>
      <c r="N201" s="235"/>
      <c r="O201" s="235"/>
      <c r="P201" s="235"/>
      <c r="Q201" s="235"/>
      <c r="R201" s="235"/>
      <c r="S201" s="235"/>
      <c r="T201" s="23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7" t="s">
        <v>156</v>
      </c>
      <c r="AU201" s="237" t="s">
        <v>81</v>
      </c>
      <c r="AV201" s="13" t="s">
        <v>81</v>
      </c>
      <c r="AW201" s="13" t="s">
        <v>4</v>
      </c>
      <c r="AX201" s="13" t="s">
        <v>79</v>
      </c>
      <c r="AY201" s="237" t="s">
        <v>142</v>
      </c>
    </row>
    <row r="202" s="2" customFormat="1" ht="24.15" customHeight="1">
      <c r="A202" s="40"/>
      <c r="B202" s="41"/>
      <c r="C202" s="207" t="s">
        <v>311</v>
      </c>
      <c r="D202" s="207" t="s">
        <v>145</v>
      </c>
      <c r="E202" s="208" t="s">
        <v>312</v>
      </c>
      <c r="F202" s="209" t="s">
        <v>313</v>
      </c>
      <c r="G202" s="210" t="s">
        <v>162</v>
      </c>
      <c r="H202" s="211">
        <v>3.3279999999999998</v>
      </c>
      <c r="I202" s="212"/>
      <c r="J202" s="213">
        <f>ROUND(I202*H202,2)</f>
        <v>0</v>
      </c>
      <c r="K202" s="209" t="s">
        <v>149</v>
      </c>
      <c r="L202" s="46"/>
      <c r="M202" s="214" t="s">
        <v>19</v>
      </c>
      <c r="N202" s="215" t="s">
        <v>42</v>
      </c>
      <c r="O202" s="86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8" t="s">
        <v>194</v>
      </c>
      <c r="AT202" s="218" t="s">
        <v>145</v>
      </c>
      <c r="AU202" s="218" t="s">
        <v>81</v>
      </c>
      <c r="AY202" s="19" t="s">
        <v>142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9" t="s">
        <v>79</v>
      </c>
      <c r="BK202" s="219">
        <f>ROUND(I202*H202,2)</f>
        <v>0</v>
      </c>
      <c r="BL202" s="19" t="s">
        <v>194</v>
      </c>
      <c r="BM202" s="218" t="s">
        <v>559</v>
      </c>
    </row>
    <row r="203" s="2" customFormat="1">
      <c r="A203" s="40"/>
      <c r="B203" s="41"/>
      <c r="C203" s="42"/>
      <c r="D203" s="220" t="s">
        <v>152</v>
      </c>
      <c r="E203" s="42"/>
      <c r="F203" s="221" t="s">
        <v>315</v>
      </c>
      <c r="G203" s="42"/>
      <c r="H203" s="42"/>
      <c r="I203" s="222"/>
      <c r="J203" s="42"/>
      <c r="K203" s="42"/>
      <c r="L203" s="46"/>
      <c r="M203" s="223"/>
      <c r="N203" s="224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152</v>
      </c>
      <c r="AU203" s="19" t="s">
        <v>81</v>
      </c>
    </row>
    <row r="204" s="2" customFormat="1">
      <c r="A204" s="40"/>
      <c r="B204" s="41"/>
      <c r="C204" s="42"/>
      <c r="D204" s="225" t="s">
        <v>154</v>
      </c>
      <c r="E204" s="42"/>
      <c r="F204" s="226" t="s">
        <v>316</v>
      </c>
      <c r="G204" s="42"/>
      <c r="H204" s="42"/>
      <c r="I204" s="222"/>
      <c r="J204" s="42"/>
      <c r="K204" s="42"/>
      <c r="L204" s="46"/>
      <c r="M204" s="223"/>
      <c r="N204" s="224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154</v>
      </c>
      <c r="AU204" s="19" t="s">
        <v>81</v>
      </c>
    </row>
    <row r="205" s="12" customFormat="1" ht="22.8" customHeight="1">
      <c r="A205" s="12"/>
      <c r="B205" s="191"/>
      <c r="C205" s="192"/>
      <c r="D205" s="193" t="s">
        <v>70</v>
      </c>
      <c r="E205" s="205" t="s">
        <v>317</v>
      </c>
      <c r="F205" s="205" t="s">
        <v>318</v>
      </c>
      <c r="G205" s="192"/>
      <c r="H205" s="192"/>
      <c r="I205" s="195"/>
      <c r="J205" s="206">
        <f>BK205</f>
        <v>0</v>
      </c>
      <c r="K205" s="192"/>
      <c r="L205" s="197"/>
      <c r="M205" s="198"/>
      <c r="N205" s="199"/>
      <c r="O205" s="199"/>
      <c r="P205" s="200">
        <f>SUM(P206:P217)</f>
        <v>0</v>
      </c>
      <c r="Q205" s="199"/>
      <c r="R205" s="200">
        <f>SUM(R206:R217)</f>
        <v>0.029405000000000001</v>
      </c>
      <c r="S205" s="199"/>
      <c r="T205" s="201">
        <f>SUM(T206:T217)</f>
        <v>0.080439999999999998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2" t="s">
        <v>81</v>
      </c>
      <c r="AT205" s="203" t="s">
        <v>70</v>
      </c>
      <c r="AU205" s="203" t="s">
        <v>79</v>
      </c>
      <c r="AY205" s="202" t="s">
        <v>142</v>
      </c>
      <c r="BK205" s="204">
        <f>SUM(BK206:BK217)</f>
        <v>0</v>
      </c>
    </row>
    <row r="206" s="2" customFormat="1" ht="21.75" customHeight="1">
      <c r="A206" s="40"/>
      <c r="B206" s="41"/>
      <c r="C206" s="207" t="s">
        <v>319</v>
      </c>
      <c r="D206" s="207" t="s">
        <v>145</v>
      </c>
      <c r="E206" s="208" t="s">
        <v>320</v>
      </c>
      <c r="F206" s="209" t="s">
        <v>321</v>
      </c>
      <c r="G206" s="210" t="s">
        <v>148</v>
      </c>
      <c r="H206" s="211">
        <v>6.5</v>
      </c>
      <c r="I206" s="212"/>
      <c r="J206" s="213">
        <f>ROUND(I206*H206,2)</f>
        <v>0</v>
      </c>
      <c r="K206" s="209" t="s">
        <v>149</v>
      </c>
      <c r="L206" s="46"/>
      <c r="M206" s="214" t="s">
        <v>19</v>
      </c>
      <c r="N206" s="215" t="s">
        <v>42</v>
      </c>
      <c r="O206" s="86"/>
      <c r="P206" s="216">
        <f>O206*H206</f>
        <v>0</v>
      </c>
      <c r="Q206" s="216">
        <v>0.00197</v>
      </c>
      <c r="R206" s="216">
        <f>Q206*H206</f>
        <v>0.012805</v>
      </c>
      <c r="S206" s="216">
        <v>0</v>
      </c>
      <c r="T206" s="217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8" t="s">
        <v>194</v>
      </c>
      <c r="AT206" s="218" t="s">
        <v>145</v>
      </c>
      <c r="AU206" s="218" t="s">
        <v>81</v>
      </c>
      <c r="AY206" s="19" t="s">
        <v>142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9" t="s">
        <v>79</v>
      </c>
      <c r="BK206" s="219">
        <f>ROUND(I206*H206,2)</f>
        <v>0</v>
      </c>
      <c r="BL206" s="19" t="s">
        <v>194</v>
      </c>
      <c r="BM206" s="218" t="s">
        <v>560</v>
      </c>
    </row>
    <row r="207" s="2" customFormat="1">
      <c r="A207" s="40"/>
      <c r="B207" s="41"/>
      <c r="C207" s="42"/>
      <c r="D207" s="220" t="s">
        <v>152</v>
      </c>
      <c r="E207" s="42"/>
      <c r="F207" s="221" t="s">
        <v>323</v>
      </c>
      <c r="G207" s="42"/>
      <c r="H207" s="42"/>
      <c r="I207" s="222"/>
      <c r="J207" s="42"/>
      <c r="K207" s="42"/>
      <c r="L207" s="46"/>
      <c r="M207" s="223"/>
      <c r="N207" s="224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152</v>
      </c>
      <c r="AU207" s="19" t="s">
        <v>81</v>
      </c>
    </row>
    <row r="208" s="2" customFormat="1">
      <c r="A208" s="40"/>
      <c r="B208" s="41"/>
      <c r="C208" s="42"/>
      <c r="D208" s="225" t="s">
        <v>154</v>
      </c>
      <c r="E208" s="42"/>
      <c r="F208" s="226" t="s">
        <v>324</v>
      </c>
      <c r="G208" s="42"/>
      <c r="H208" s="42"/>
      <c r="I208" s="222"/>
      <c r="J208" s="42"/>
      <c r="K208" s="42"/>
      <c r="L208" s="46"/>
      <c r="M208" s="223"/>
      <c r="N208" s="224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154</v>
      </c>
      <c r="AU208" s="19" t="s">
        <v>81</v>
      </c>
    </row>
    <row r="209" s="13" customFormat="1">
      <c r="A209" s="13"/>
      <c r="B209" s="227"/>
      <c r="C209" s="228"/>
      <c r="D209" s="220" t="s">
        <v>156</v>
      </c>
      <c r="E209" s="229" t="s">
        <v>19</v>
      </c>
      <c r="F209" s="230" t="s">
        <v>496</v>
      </c>
      <c r="G209" s="228"/>
      <c r="H209" s="231">
        <v>6.5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156</v>
      </c>
      <c r="AU209" s="237" t="s">
        <v>81</v>
      </c>
      <c r="AV209" s="13" t="s">
        <v>81</v>
      </c>
      <c r="AW209" s="13" t="s">
        <v>33</v>
      </c>
      <c r="AX209" s="13" t="s">
        <v>79</v>
      </c>
      <c r="AY209" s="237" t="s">
        <v>142</v>
      </c>
    </row>
    <row r="210" s="2" customFormat="1" ht="16.5" customHeight="1">
      <c r="A210" s="40"/>
      <c r="B210" s="41"/>
      <c r="C210" s="207" t="s">
        <v>325</v>
      </c>
      <c r="D210" s="207" t="s">
        <v>145</v>
      </c>
      <c r="E210" s="208" t="s">
        <v>326</v>
      </c>
      <c r="F210" s="209" t="s">
        <v>327</v>
      </c>
      <c r="G210" s="210" t="s">
        <v>328</v>
      </c>
      <c r="H210" s="211">
        <v>4</v>
      </c>
      <c r="I210" s="212"/>
      <c r="J210" s="213">
        <f>ROUND(I210*H210,2)</f>
        <v>0</v>
      </c>
      <c r="K210" s="209" t="s">
        <v>149</v>
      </c>
      <c r="L210" s="46"/>
      <c r="M210" s="214" t="s">
        <v>19</v>
      </c>
      <c r="N210" s="215" t="s">
        <v>42</v>
      </c>
      <c r="O210" s="86"/>
      <c r="P210" s="216">
        <f>O210*H210</f>
        <v>0</v>
      </c>
      <c r="Q210" s="216">
        <v>0</v>
      </c>
      <c r="R210" s="216">
        <f>Q210*H210</f>
        <v>0</v>
      </c>
      <c r="S210" s="216">
        <v>0.020109999999999999</v>
      </c>
      <c r="T210" s="217">
        <f>S210*H210</f>
        <v>0.080439999999999998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8" t="s">
        <v>194</v>
      </c>
      <c r="AT210" s="218" t="s">
        <v>145</v>
      </c>
      <c r="AU210" s="218" t="s">
        <v>81</v>
      </c>
      <c r="AY210" s="19" t="s">
        <v>142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9" t="s">
        <v>79</v>
      </c>
      <c r="BK210" s="219">
        <f>ROUND(I210*H210,2)</f>
        <v>0</v>
      </c>
      <c r="BL210" s="19" t="s">
        <v>194</v>
      </c>
      <c r="BM210" s="218" t="s">
        <v>561</v>
      </c>
    </row>
    <row r="211" s="2" customFormat="1">
      <c r="A211" s="40"/>
      <c r="B211" s="41"/>
      <c r="C211" s="42"/>
      <c r="D211" s="220" t="s">
        <v>152</v>
      </c>
      <c r="E211" s="42"/>
      <c r="F211" s="221" t="s">
        <v>330</v>
      </c>
      <c r="G211" s="42"/>
      <c r="H211" s="42"/>
      <c r="I211" s="222"/>
      <c r="J211" s="42"/>
      <c r="K211" s="42"/>
      <c r="L211" s="46"/>
      <c r="M211" s="223"/>
      <c r="N211" s="224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152</v>
      </c>
      <c r="AU211" s="19" t="s">
        <v>81</v>
      </c>
    </row>
    <row r="212" s="2" customFormat="1">
      <c r="A212" s="40"/>
      <c r="B212" s="41"/>
      <c r="C212" s="42"/>
      <c r="D212" s="225" t="s">
        <v>154</v>
      </c>
      <c r="E212" s="42"/>
      <c r="F212" s="226" t="s">
        <v>331</v>
      </c>
      <c r="G212" s="42"/>
      <c r="H212" s="42"/>
      <c r="I212" s="222"/>
      <c r="J212" s="42"/>
      <c r="K212" s="42"/>
      <c r="L212" s="46"/>
      <c r="M212" s="223"/>
      <c r="N212" s="224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154</v>
      </c>
      <c r="AU212" s="19" t="s">
        <v>81</v>
      </c>
    </row>
    <row r="213" s="2" customFormat="1" ht="24.15" customHeight="1">
      <c r="A213" s="40"/>
      <c r="B213" s="41"/>
      <c r="C213" s="207" t="s">
        <v>332</v>
      </c>
      <c r="D213" s="207" t="s">
        <v>145</v>
      </c>
      <c r="E213" s="208" t="s">
        <v>333</v>
      </c>
      <c r="F213" s="209" t="s">
        <v>334</v>
      </c>
      <c r="G213" s="210" t="s">
        <v>328</v>
      </c>
      <c r="H213" s="211">
        <v>4</v>
      </c>
      <c r="I213" s="212"/>
      <c r="J213" s="213">
        <f>ROUND(I213*H213,2)</f>
        <v>0</v>
      </c>
      <c r="K213" s="209" t="s">
        <v>149</v>
      </c>
      <c r="L213" s="46"/>
      <c r="M213" s="214" t="s">
        <v>19</v>
      </c>
      <c r="N213" s="215" t="s">
        <v>42</v>
      </c>
      <c r="O213" s="86"/>
      <c r="P213" s="216">
        <f>O213*H213</f>
        <v>0</v>
      </c>
      <c r="Q213" s="216">
        <v>0.00115</v>
      </c>
      <c r="R213" s="216">
        <f>Q213*H213</f>
        <v>0.0045999999999999999</v>
      </c>
      <c r="S213" s="216">
        <v>0</v>
      </c>
      <c r="T213" s="217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8" t="s">
        <v>194</v>
      </c>
      <c r="AT213" s="218" t="s">
        <v>145</v>
      </c>
      <c r="AU213" s="218" t="s">
        <v>81</v>
      </c>
      <c r="AY213" s="19" t="s">
        <v>142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9" t="s">
        <v>79</v>
      </c>
      <c r="BK213" s="219">
        <f>ROUND(I213*H213,2)</f>
        <v>0</v>
      </c>
      <c r="BL213" s="19" t="s">
        <v>194</v>
      </c>
      <c r="BM213" s="218" t="s">
        <v>562</v>
      </c>
    </row>
    <row r="214" s="2" customFormat="1">
      <c r="A214" s="40"/>
      <c r="B214" s="41"/>
      <c r="C214" s="42"/>
      <c r="D214" s="220" t="s">
        <v>152</v>
      </c>
      <c r="E214" s="42"/>
      <c r="F214" s="221" t="s">
        <v>336</v>
      </c>
      <c r="G214" s="42"/>
      <c r="H214" s="42"/>
      <c r="I214" s="222"/>
      <c r="J214" s="42"/>
      <c r="K214" s="42"/>
      <c r="L214" s="46"/>
      <c r="M214" s="223"/>
      <c r="N214" s="224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152</v>
      </c>
      <c r="AU214" s="19" t="s">
        <v>81</v>
      </c>
    </row>
    <row r="215" s="2" customFormat="1">
      <c r="A215" s="40"/>
      <c r="B215" s="41"/>
      <c r="C215" s="42"/>
      <c r="D215" s="225" t="s">
        <v>154</v>
      </c>
      <c r="E215" s="42"/>
      <c r="F215" s="226" t="s">
        <v>337</v>
      </c>
      <c r="G215" s="42"/>
      <c r="H215" s="42"/>
      <c r="I215" s="222"/>
      <c r="J215" s="42"/>
      <c r="K215" s="42"/>
      <c r="L215" s="46"/>
      <c r="M215" s="223"/>
      <c r="N215" s="224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154</v>
      </c>
      <c r="AU215" s="19" t="s">
        <v>81</v>
      </c>
    </row>
    <row r="216" s="2" customFormat="1" ht="37.8" customHeight="1">
      <c r="A216" s="40"/>
      <c r="B216" s="41"/>
      <c r="C216" s="238" t="s">
        <v>338</v>
      </c>
      <c r="D216" s="238" t="s">
        <v>199</v>
      </c>
      <c r="E216" s="239" t="s">
        <v>339</v>
      </c>
      <c r="F216" s="240" t="s">
        <v>340</v>
      </c>
      <c r="G216" s="241" t="s">
        <v>328</v>
      </c>
      <c r="H216" s="242">
        <v>4</v>
      </c>
      <c r="I216" s="243"/>
      <c r="J216" s="244">
        <f>ROUND(I216*H216,2)</f>
        <v>0</v>
      </c>
      <c r="K216" s="240" t="s">
        <v>149</v>
      </c>
      <c r="L216" s="245"/>
      <c r="M216" s="246" t="s">
        <v>19</v>
      </c>
      <c r="N216" s="247" t="s">
        <v>42</v>
      </c>
      <c r="O216" s="86"/>
      <c r="P216" s="216">
        <f>O216*H216</f>
        <v>0</v>
      </c>
      <c r="Q216" s="216">
        <v>0.0030000000000000001</v>
      </c>
      <c r="R216" s="216">
        <f>Q216*H216</f>
        <v>0.012</v>
      </c>
      <c r="S216" s="216">
        <v>0</v>
      </c>
      <c r="T216" s="217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8" t="s">
        <v>202</v>
      </c>
      <c r="AT216" s="218" t="s">
        <v>199</v>
      </c>
      <c r="AU216" s="218" t="s">
        <v>81</v>
      </c>
      <c r="AY216" s="19" t="s">
        <v>142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9" t="s">
        <v>79</v>
      </c>
      <c r="BK216" s="219">
        <f>ROUND(I216*H216,2)</f>
        <v>0</v>
      </c>
      <c r="BL216" s="19" t="s">
        <v>194</v>
      </c>
      <c r="BM216" s="218" t="s">
        <v>563</v>
      </c>
    </row>
    <row r="217" s="2" customFormat="1">
      <c r="A217" s="40"/>
      <c r="B217" s="41"/>
      <c r="C217" s="42"/>
      <c r="D217" s="220" t="s">
        <v>152</v>
      </c>
      <c r="E217" s="42"/>
      <c r="F217" s="221" t="s">
        <v>340</v>
      </c>
      <c r="G217" s="42"/>
      <c r="H217" s="42"/>
      <c r="I217" s="222"/>
      <c r="J217" s="42"/>
      <c r="K217" s="42"/>
      <c r="L217" s="46"/>
      <c r="M217" s="223"/>
      <c r="N217" s="224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152</v>
      </c>
      <c r="AU217" s="19" t="s">
        <v>81</v>
      </c>
    </row>
    <row r="218" s="12" customFormat="1" ht="22.8" customHeight="1">
      <c r="A218" s="12"/>
      <c r="B218" s="191"/>
      <c r="C218" s="192"/>
      <c r="D218" s="193" t="s">
        <v>70</v>
      </c>
      <c r="E218" s="205" t="s">
        <v>348</v>
      </c>
      <c r="F218" s="205" t="s">
        <v>349</v>
      </c>
      <c r="G218" s="192"/>
      <c r="H218" s="192"/>
      <c r="I218" s="195"/>
      <c r="J218" s="206">
        <f>BK218</f>
        <v>0</v>
      </c>
      <c r="K218" s="192"/>
      <c r="L218" s="197"/>
      <c r="M218" s="198"/>
      <c r="N218" s="199"/>
      <c r="O218" s="199"/>
      <c r="P218" s="200">
        <f>SUM(P219:P256)</f>
        <v>0</v>
      </c>
      <c r="Q218" s="199"/>
      <c r="R218" s="200">
        <f>SUM(R219:R256)</f>
        <v>1.6902479000000001</v>
      </c>
      <c r="S218" s="199"/>
      <c r="T218" s="201">
        <f>SUM(T219:T256)</f>
        <v>0.064799999999999996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2" t="s">
        <v>81</v>
      </c>
      <c r="AT218" s="203" t="s">
        <v>70</v>
      </c>
      <c r="AU218" s="203" t="s">
        <v>79</v>
      </c>
      <c r="AY218" s="202" t="s">
        <v>142</v>
      </c>
      <c r="BK218" s="204">
        <f>SUM(BK219:BK256)</f>
        <v>0</v>
      </c>
    </row>
    <row r="219" s="2" customFormat="1" ht="24.15" customHeight="1">
      <c r="A219" s="40"/>
      <c r="B219" s="41"/>
      <c r="C219" s="207" t="s">
        <v>342</v>
      </c>
      <c r="D219" s="207" t="s">
        <v>145</v>
      </c>
      <c r="E219" s="208" t="s">
        <v>351</v>
      </c>
      <c r="F219" s="209" t="s">
        <v>352</v>
      </c>
      <c r="G219" s="210" t="s">
        <v>193</v>
      </c>
      <c r="H219" s="211">
        <v>32.366</v>
      </c>
      <c r="I219" s="212"/>
      <c r="J219" s="213">
        <f>ROUND(I219*H219,2)</f>
        <v>0</v>
      </c>
      <c r="K219" s="209" t="s">
        <v>149</v>
      </c>
      <c r="L219" s="46"/>
      <c r="M219" s="214" t="s">
        <v>19</v>
      </c>
      <c r="N219" s="215" t="s">
        <v>42</v>
      </c>
      <c r="O219" s="86"/>
      <c r="P219" s="216">
        <f>O219*H219</f>
        <v>0</v>
      </c>
      <c r="Q219" s="216">
        <v>0</v>
      </c>
      <c r="R219" s="216">
        <f>Q219*H219</f>
        <v>0</v>
      </c>
      <c r="S219" s="216">
        <v>0</v>
      </c>
      <c r="T219" s="217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8" t="s">
        <v>194</v>
      </c>
      <c r="AT219" s="218" t="s">
        <v>145</v>
      </c>
      <c r="AU219" s="218" t="s">
        <v>81</v>
      </c>
      <c r="AY219" s="19" t="s">
        <v>142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9" t="s">
        <v>79</v>
      </c>
      <c r="BK219" s="219">
        <f>ROUND(I219*H219,2)</f>
        <v>0</v>
      </c>
      <c r="BL219" s="19" t="s">
        <v>194</v>
      </c>
      <c r="BM219" s="218" t="s">
        <v>564</v>
      </c>
    </row>
    <row r="220" s="2" customFormat="1">
      <c r="A220" s="40"/>
      <c r="B220" s="41"/>
      <c r="C220" s="42"/>
      <c r="D220" s="220" t="s">
        <v>152</v>
      </c>
      <c r="E220" s="42"/>
      <c r="F220" s="221" t="s">
        <v>354</v>
      </c>
      <c r="G220" s="42"/>
      <c r="H220" s="42"/>
      <c r="I220" s="222"/>
      <c r="J220" s="42"/>
      <c r="K220" s="42"/>
      <c r="L220" s="46"/>
      <c r="M220" s="223"/>
      <c r="N220" s="224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152</v>
      </c>
      <c r="AU220" s="19" t="s">
        <v>81</v>
      </c>
    </row>
    <row r="221" s="2" customFormat="1">
      <c r="A221" s="40"/>
      <c r="B221" s="41"/>
      <c r="C221" s="42"/>
      <c r="D221" s="225" t="s">
        <v>154</v>
      </c>
      <c r="E221" s="42"/>
      <c r="F221" s="226" t="s">
        <v>355</v>
      </c>
      <c r="G221" s="42"/>
      <c r="H221" s="42"/>
      <c r="I221" s="222"/>
      <c r="J221" s="42"/>
      <c r="K221" s="42"/>
      <c r="L221" s="46"/>
      <c r="M221" s="223"/>
      <c r="N221" s="224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154</v>
      </c>
      <c r="AU221" s="19" t="s">
        <v>81</v>
      </c>
    </row>
    <row r="222" s="13" customFormat="1">
      <c r="A222" s="13"/>
      <c r="B222" s="227"/>
      <c r="C222" s="228"/>
      <c r="D222" s="220" t="s">
        <v>156</v>
      </c>
      <c r="E222" s="229" t="s">
        <v>19</v>
      </c>
      <c r="F222" s="230" t="s">
        <v>565</v>
      </c>
      <c r="G222" s="228"/>
      <c r="H222" s="231">
        <v>32.366</v>
      </c>
      <c r="I222" s="232"/>
      <c r="J222" s="228"/>
      <c r="K222" s="228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156</v>
      </c>
      <c r="AU222" s="237" t="s">
        <v>81</v>
      </c>
      <c r="AV222" s="13" t="s">
        <v>81</v>
      </c>
      <c r="AW222" s="13" t="s">
        <v>33</v>
      </c>
      <c r="AX222" s="13" t="s">
        <v>79</v>
      </c>
      <c r="AY222" s="237" t="s">
        <v>142</v>
      </c>
    </row>
    <row r="223" s="15" customFormat="1">
      <c r="A223" s="15"/>
      <c r="B223" s="259"/>
      <c r="C223" s="260"/>
      <c r="D223" s="220" t="s">
        <v>156</v>
      </c>
      <c r="E223" s="261" t="s">
        <v>19</v>
      </c>
      <c r="F223" s="262" t="s">
        <v>357</v>
      </c>
      <c r="G223" s="260"/>
      <c r="H223" s="261" t="s">
        <v>19</v>
      </c>
      <c r="I223" s="263"/>
      <c r="J223" s="260"/>
      <c r="K223" s="260"/>
      <c r="L223" s="264"/>
      <c r="M223" s="265"/>
      <c r="N223" s="266"/>
      <c r="O223" s="266"/>
      <c r="P223" s="266"/>
      <c r="Q223" s="266"/>
      <c r="R223" s="266"/>
      <c r="S223" s="266"/>
      <c r="T223" s="267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8" t="s">
        <v>156</v>
      </c>
      <c r="AU223" s="268" t="s">
        <v>81</v>
      </c>
      <c r="AV223" s="15" t="s">
        <v>79</v>
      </c>
      <c r="AW223" s="15" t="s">
        <v>33</v>
      </c>
      <c r="AX223" s="15" t="s">
        <v>71</v>
      </c>
      <c r="AY223" s="268" t="s">
        <v>142</v>
      </c>
    </row>
    <row r="224" s="2" customFormat="1" ht="16.5" customHeight="1">
      <c r="A224" s="40"/>
      <c r="B224" s="41"/>
      <c r="C224" s="238" t="s">
        <v>350</v>
      </c>
      <c r="D224" s="238" t="s">
        <v>199</v>
      </c>
      <c r="E224" s="239" t="s">
        <v>358</v>
      </c>
      <c r="F224" s="240" t="s">
        <v>359</v>
      </c>
      <c r="G224" s="241" t="s">
        <v>308</v>
      </c>
      <c r="H224" s="242">
        <v>1.133</v>
      </c>
      <c r="I224" s="243"/>
      <c r="J224" s="244">
        <f>ROUND(I224*H224,2)</f>
        <v>0</v>
      </c>
      <c r="K224" s="240" t="s">
        <v>149</v>
      </c>
      <c r="L224" s="245"/>
      <c r="M224" s="246" t="s">
        <v>19</v>
      </c>
      <c r="N224" s="247" t="s">
        <v>42</v>
      </c>
      <c r="O224" s="86"/>
      <c r="P224" s="216">
        <f>O224*H224</f>
        <v>0</v>
      </c>
      <c r="Q224" s="216">
        <v>0.55000000000000004</v>
      </c>
      <c r="R224" s="216">
        <f>Q224*H224</f>
        <v>0.62315000000000009</v>
      </c>
      <c r="S224" s="216">
        <v>0</v>
      </c>
      <c r="T224" s="217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8" t="s">
        <v>202</v>
      </c>
      <c r="AT224" s="218" t="s">
        <v>199</v>
      </c>
      <c r="AU224" s="218" t="s">
        <v>81</v>
      </c>
      <c r="AY224" s="19" t="s">
        <v>142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19" t="s">
        <v>79</v>
      </c>
      <c r="BK224" s="219">
        <f>ROUND(I224*H224,2)</f>
        <v>0</v>
      </c>
      <c r="BL224" s="19" t="s">
        <v>194</v>
      </c>
      <c r="BM224" s="218" t="s">
        <v>566</v>
      </c>
    </row>
    <row r="225" s="2" customFormat="1">
      <c r="A225" s="40"/>
      <c r="B225" s="41"/>
      <c r="C225" s="42"/>
      <c r="D225" s="220" t="s">
        <v>152</v>
      </c>
      <c r="E225" s="42"/>
      <c r="F225" s="221" t="s">
        <v>359</v>
      </c>
      <c r="G225" s="42"/>
      <c r="H225" s="42"/>
      <c r="I225" s="222"/>
      <c r="J225" s="42"/>
      <c r="K225" s="42"/>
      <c r="L225" s="46"/>
      <c r="M225" s="223"/>
      <c r="N225" s="224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152</v>
      </c>
      <c r="AU225" s="19" t="s">
        <v>81</v>
      </c>
    </row>
    <row r="226" s="13" customFormat="1">
      <c r="A226" s="13"/>
      <c r="B226" s="227"/>
      <c r="C226" s="228"/>
      <c r="D226" s="220" t="s">
        <v>156</v>
      </c>
      <c r="E226" s="228"/>
      <c r="F226" s="230" t="s">
        <v>567</v>
      </c>
      <c r="G226" s="228"/>
      <c r="H226" s="231">
        <v>1.133</v>
      </c>
      <c r="I226" s="232"/>
      <c r="J226" s="228"/>
      <c r="K226" s="228"/>
      <c r="L226" s="233"/>
      <c r="M226" s="234"/>
      <c r="N226" s="235"/>
      <c r="O226" s="235"/>
      <c r="P226" s="235"/>
      <c r="Q226" s="235"/>
      <c r="R226" s="235"/>
      <c r="S226" s="235"/>
      <c r="T226" s="23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156</v>
      </c>
      <c r="AU226" s="237" t="s">
        <v>81</v>
      </c>
      <c r="AV226" s="13" t="s">
        <v>81</v>
      </c>
      <c r="AW226" s="13" t="s">
        <v>4</v>
      </c>
      <c r="AX226" s="13" t="s">
        <v>79</v>
      </c>
      <c r="AY226" s="237" t="s">
        <v>142</v>
      </c>
    </row>
    <row r="227" s="2" customFormat="1" ht="24.15" customHeight="1">
      <c r="A227" s="40"/>
      <c r="B227" s="41"/>
      <c r="C227" s="207" t="s">
        <v>202</v>
      </c>
      <c r="D227" s="207" t="s">
        <v>145</v>
      </c>
      <c r="E227" s="208" t="s">
        <v>363</v>
      </c>
      <c r="F227" s="209" t="s">
        <v>364</v>
      </c>
      <c r="G227" s="210" t="s">
        <v>193</v>
      </c>
      <c r="H227" s="211">
        <v>58.258000000000003</v>
      </c>
      <c r="I227" s="212"/>
      <c r="J227" s="213">
        <f>ROUND(I227*H227,2)</f>
        <v>0</v>
      </c>
      <c r="K227" s="209" t="s">
        <v>149</v>
      </c>
      <c r="L227" s="46"/>
      <c r="M227" s="214" t="s">
        <v>19</v>
      </c>
      <c r="N227" s="215" t="s">
        <v>42</v>
      </c>
      <c r="O227" s="86"/>
      <c r="P227" s="216">
        <f>O227*H227</f>
        <v>0</v>
      </c>
      <c r="Q227" s="216">
        <v>0</v>
      </c>
      <c r="R227" s="216">
        <f>Q227*H227</f>
        <v>0</v>
      </c>
      <c r="S227" s="216">
        <v>0</v>
      </c>
      <c r="T227" s="217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8" t="s">
        <v>194</v>
      </c>
      <c r="AT227" s="218" t="s">
        <v>145</v>
      </c>
      <c r="AU227" s="218" t="s">
        <v>81</v>
      </c>
      <c r="AY227" s="19" t="s">
        <v>142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19" t="s">
        <v>79</v>
      </c>
      <c r="BK227" s="219">
        <f>ROUND(I227*H227,2)</f>
        <v>0</v>
      </c>
      <c r="BL227" s="19" t="s">
        <v>194</v>
      </c>
      <c r="BM227" s="218" t="s">
        <v>568</v>
      </c>
    </row>
    <row r="228" s="2" customFormat="1">
      <c r="A228" s="40"/>
      <c r="B228" s="41"/>
      <c r="C228" s="42"/>
      <c r="D228" s="220" t="s">
        <v>152</v>
      </c>
      <c r="E228" s="42"/>
      <c r="F228" s="221" t="s">
        <v>366</v>
      </c>
      <c r="G228" s="42"/>
      <c r="H228" s="42"/>
      <c r="I228" s="222"/>
      <c r="J228" s="42"/>
      <c r="K228" s="42"/>
      <c r="L228" s="46"/>
      <c r="M228" s="223"/>
      <c r="N228" s="224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152</v>
      </c>
      <c r="AU228" s="19" t="s">
        <v>81</v>
      </c>
    </row>
    <row r="229" s="2" customFormat="1">
      <c r="A229" s="40"/>
      <c r="B229" s="41"/>
      <c r="C229" s="42"/>
      <c r="D229" s="225" t="s">
        <v>154</v>
      </c>
      <c r="E229" s="42"/>
      <c r="F229" s="226" t="s">
        <v>367</v>
      </c>
      <c r="G229" s="42"/>
      <c r="H229" s="42"/>
      <c r="I229" s="222"/>
      <c r="J229" s="42"/>
      <c r="K229" s="42"/>
      <c r="L229" s="46"/>
      <c r="M229" s="223"/>
      <c r="N229" s="224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154</v>
      </c>
      <c r="AU229" s="19" t="s">
        <v>81</v>
      </c>
    </row>
    <row r="230" s="13" customFormat="1">
      <c r="A230" s="13"/>
      <c r="B230" s="227"/>
      <c r="C230" s="228"/>
      <c r="D230" s="220" t="s">
        <v>156</v>
      </c>
      <c r="E230" s="229" t="s">
        <v>19</v>
      </c>
      <c r="F230" s="230" t="s">
        <v>569</v>
      </c>
      <c r="G230" s="228"/>
      <c r="H230" s="231">
        <v>58.258000000000003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156</v>
      </c>
      <c r="AU230" s="237" t="s">
        <v>81</v>
      </c>
      <c r="AV230" s="13" t="s">
        <v>81</v>
      </c>
      <c r="AW230" s="13" t="s">
        <v>33</v>
      </c>
      <c r="AX230" s="13" t="s">
        <v>79</v>
      </c>
      <c r="AY230" s="237" t="s">
        <v>142</v>
      </c>
    </row>
    <row r="231" s="15" customFormat="1">
      <c r="A231" s="15"/>
      <c r="B231" s="259"/>
      <c r="C231" s="260"/>
      <c r="D231" s="220" t="s">
        <v>156</v>
      </c>
      <c r="E231" s="261" t="s">
        <v>19</v>
      </c>
      <c r="F231" s="262" t="s">
        <v>369</v>
      </c>
      <c r="G231" s="260"/>
      <c r="H231" s="261" t="s">
        <v>19</v>
      </c>
      <c r="I231" s="263"/>
      <c r="J231" s="260"/>
      <c r="K231" s="260"/>
      <c r="L231" s="264"/>
      <c r="M231" s="265"/>
      <c r="N231" s="266"/>
      <c r="O231" s="266"/>
      <c r="P231" s="266"/>
      <c r="Q231" s="266"/>
      <c r="R231" s="266"/>
      <c r="S231" s="266"/>
      <c r="T231" s="267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8" t="s">
        <v>156</v>
      </c>
      <c r="AU231" s="268" t="s">
        <v>81</v>
      </c>
      <c r="AV231" s="15" t="s">
        <v>79</v>
      </c>
      <c r="AW231" s="15" t="s">
        <v>33</v>
      </c>
      <c r="AX231" s="15" t="s">
        <v>71</v>
      </c>
      <c r="AY231" s="268" t="s">
        <v>142</v>
      </c>
    </row>
    <row r="232" s="2" customFormat="1" ht="21.75" customHeight="1">
      <c r="A232" s="40"/>
      <c r="B232" s="41"/>
      <c r="C232" s="238" t="s">
        <v>362</v>
      </c>
      <c r="D232" s="238" t="s">
        <v>199</v>
      </c>
      <c r="E232" s="239" t="s">
        <v>371</v>
      </c>
      <c r="F232" s="240" t="s">
        <v>372</v>
      </c>
      <c r="G232" s="241" t="s">
        <v>193</v>
      </c>
      <c r="H232" s="242">
        <v>61.170999999999999</v>
      </c>
      <c r="I232" s="243"/>
      <c r="J232" s="244">
        <f>ROUND(I232*H232,2)</f>
        <v>0</v>
      </c>
      <c r="K232" s="240" t="s">
        <v>149</v>
      </c>
      <c r="L232" s="245"/>
      <c r="M232" s="246" t="s">
        <v>19</v>
      </c>
      <c r="N232" s="247" t="s">
        <v>42</v>
      </c>
      <c r="O232" s="86"/>
      <c r="P232" s="216">
        <f>O232*H232</f>
        <v>0</v>
      </c>
      <c r="Q232" s="216">
        <v>0.0149</v>
      </c>
      <c r="R232" s="216">
        <f>Q232*H232</f>
        <v>0.91144789999999998</v>
      </c>
      <c r="S232" s="216">
        <v>0</v>
      </c>
      <c r="T232" s="217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8" t="s">
        <v>202</v>
      </c>
      <c r="AT232" s="218" t="s">
        <v>199</v>
      </c>
      <c r="AU232" s="218" t="s">
        <v>81</v>
      </c>
      <c r="AY232" s="19" t="s">
        <v>142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19" t="s">
        <v>79</v>
      </c>
      <c r="BK232" s="219">
        <f>ROUND(I232*H232,2)</f>
        <v>0</v>
      </c>
      <c r="BL232" s="19" t="s">
        <v>194</v>
      </c>
      <c r="BM232" s="218" t="s">
        <v>570</v>
      </c>
    </row>
    <row r="233" s="2" customFormat="1">
      <c r="A233" s="40"/>
      <c r="B233" s="41"/>
      <c r="C233" s="42"/>
      <c r="D233" s="220" t="s">
        <v>152</v>
      </c>
      <c r="E233" s="42"/>
      <c r="F233" s="221" t="s">
        <v>372</v>
      </c>
      <c r="G233" s="42"/>
      <c r="H233" s="42"/>
      <c r="I233" s="222"/>
      <c r="J233" s="42"/>
      <c r="K233" s="42"/>
      <c r="L233" s="46"/>
      <c r="M233" s="223"/>
      <c r="N233" s="224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152</v>
      </c>
      <c r="AU233" s="19" t="s">
        <v>81</v>
      </c>
    </row>
    <row r="234" s="13" customFormat="1">
      <c r="A234" s="13"/>
      <c r="B234" s="227"/>
      <c r="C234" s="228"/>
      <c r="D234" s="220" t="s">
        <v>156</v>
      </c>
      <c r="E234" s="228"/>
      <c r="F234" s="230" t="s">
        <v>571</v>
      </c>
      <c r="G234" s="228"/>
      <c r="H234" s="231">
        <v>61.170999999999999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156</v>
      </c>
      <c r="AU234" s="237" t="s">
        <v>81</v>
      </c>
      <c r="AV234" s="13" t="s">
        <v>81</v>
      </c>
      <c r="AW234" s="13" t="s">
        <v>4</v>
      </c>
      <c r="AX234" s="13" t="s">
        <v>79</v>
      </c>
      <c r="AY234" s="237" t="s">
        <v>142</v>
      </c>
    </row>
    <row r="235" s="2" customFormat="1" ht="24.15" customHeight="1">
      <c r="A235" s="40"/>
      <c r="B235" s="41"/>
      <c r="C235" s="207" t="s">
        <v>370</v>
      </c>
      <c r="D235" s="207" t="s">
        <v>145</v>
      </c>
      <c r="E235" s="208" t="s">
        <v>376</v>
      </c>
      <c r="F235" s="209" t="s">
        <v>377</v>
      </c>
      <c r="G235" s="210" t="s">
        <v>193</v>
      </c>
      <c r="H235" s="211">
        <v>4.3200000000000003</v>
      </c>
      <c r="I235" s="212"/>
      <c r="J235" s="213">
        <f>ROUND(I235*H235,2)</f>
        <v>0</v>
      </c>
      <c r="K235" s="209" t="s">
        <v>149</v>
      </c>
      <c r="L235" s="46"/>
      <c r="M235" s="214" t="s">
        <v>19</v>
      </c>
      <c r="N235" s="215" t="s">
        <v>42</v>
      </c>
      <c r="O235" s="86"/>
      <c r="P235" s="216">
        <f>O235*H235</f>
        <v>0</v>
      </c>
      <c r="Q235" s="216">
        <v>0</v>
      </c>
      <c r="R235" s="216">
        <f>Q235*H235</f>
        <v>0</v>
      </c>
      <c r="S235" s="216">
        <v>0</v>
      </c>
      <c r="T235" s="217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8" t="s">
        <v>194</v>
      </c>
      <c r="AT235" s="218" t="s">
        <v>145</v>
      </c>
      <c r="AU235" s="218" t="s">
        <v>81</v>
      </c>
      <c r="AY235" s="19" t="s">
        <v>142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19" t="s">
        <v>79</v>
      </c>
      <c r="BK235" s="219">
        <f>ROUND(I235*H235,2)</f>
        <v>0</v>
      </c>
      <c r="BL235" s="19" t="s">
        <v>194</v>
      </c>
      <c r="BM235" s="218" t="s">
        <v>572</v>
      </c>
    </row>
    <row r="236" s="2" customFormat="1">
      <c r="A236" s="40"/>
      <c r="B236" s="41"/>
      <c r="C236" s="42"/>
      <c r="D236" s="220" t="s">
        <v>152</v>
      </c>
      <c r="E236" s="42"/>
      <c r="F236" s="221" t="s">
        <v>379</v>
      </c>
      <c r="G236" s="42"/>
      <c r="H236" s="42"/>
      <c r="I236" s="222"/>
      <c r="J236" s="42"/>
      <c r="K236" s="42"/>
      <c r="L236" s="46"/>
      <c r="M236" s="223"/>
      <c r="N236" s="224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152</v>
      </c>
      <c r="AU236" s="19" t="s">
        <v>81</v>
      </c>
    </row>
    <row r="237" s="2" customFormat="1">
      <c r="A237" s="40"/>
      <c r="B237" s="41"/>
      <c r="C237" s="42"/>
      <c r="D237" s="225" t="s">
        <v>154</v>
      </c>
      <c r="E237" s="42"/>
      <c r="F237" s="226" t="s">
        <v>380</v>
      </c>
      <c r="G237" s="42"/>
      <c r="H237" s="42"/>
      <c r="I237" s="222"/>
      <c r="J237" s="42"/>
      <c r="K237" s="42"/>
      <c r="L237" s="46"/>
      <c r="M237" s="223"/>
      <c r="N237" s="224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154</v>
      </c>
      <c r="AU237" s="19" t="s">
        <v>81</v>
      </c>
    </row>
    <row r="238" s="13" customFormat="1">
      <c r="A238" s="13"/>
      <c r="B238" s="227"/>
      <c r="C238" s="228"/>
      <c r="D238" s="220" t="s">
        <v>156</v>
      </c>
      <c r="E238" s="229" t="s">
        <v>19</v>
      </c>
      <c r="F238" s="230" t="s">
        <v>517</v>
      </c>
      <c r="G238" s="228"/>
      <c r="H238" s="231">
        <v>4.3200000000000003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156</v>
      </c>
      <c r="AU238" s="237" t="s">
        <v>81</v>
      </c>
      <c r="AV238" s="13" t="s">
        <v>81</v>
      </c>
      <c r="AW238" s="13" t="s">
        <v>33</v>
      </c>
      <c r="AX238" s="13" t="s">
        <v>79</v>
      </c>
      <c r="AY238" s="237" t="s">
        <v>142</v>
      </c>
    </row>
    <row r="239" s="2" customFormat="1" ht="16.5" customHeight="1">
      <c r="A239" s="40"/>
      <c r="B239" s="41"/>
      <c r="C239" s="238" t="s">
        <v>375</v>
      </c>
      <c r="D239" s="238" t="s">
        <v>199</v>
      </c>
      <c r="E239" s="239" t="s">
        <v>358</v>
      </c>
      <c r="F239" s="240" t="s">
        <v>359</v>
      </c>
      <c r="G239" s="241" t="s">
        <v>308</v>
      </c>
      <c r="H239" s="242">
        <v>0.108</v>
      </c>
      <c r="I239" s="243"/>
      <c r="J239" s="244">
        <f>ROUND(I239*H239,2)</f>
        <v>0</v>
      </c>
      <c r="K239" s="240" t="s">
        <v>149</v>
      </c>
      <c r="L239" s="245"/>
      <c r="M239" s="246" t="s">
        <v>19</v>
      </c>
      <c r="N239" s="247" t="s">
        <v>42</v>
      </c>
      <c r="O239" s="86"/>
      <c r="P239" s="216">
        <f>O239*H239</f>
        <v>0</v>
      </c>
      <c r="Q239" s="216">
        <v>0.55000000000000004</v>
      </c>
      <c r="R239" s="216">
        <f>Q239*H239</f>
        <v>0.059400000000000001</v>
      </c>
      <c r="S239" s="216">
        <v>0</v>
      </c>
      <c r="T239" s="217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8" t="s">
        <v>202</v>
      </c>
      <c r="AT239" s="218" t="s">
        <v>199</v>
      </c>
      <c r="AU239" s="218" t="s">
        <v>81</v>
      </c>
      <c r="AY239" s="19" t="s">
        <v>142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19" t="s">
        <v>79</v>
      </c>
      <c r="BK239" s="219">
        <f>ROUND(I239*H239,2)</f>
        <v>0</v>
      </c>
      <c r="BL239" s="19" t="s">
        <v>194</v>
      </c>
      <c r="BM239" s="218" t="s">
        <v>573</v>
      </c>
    </row>
    <row r="240" s="2" customFormat="1">
      <c r="A240" s="40"/>
      <c r="B240" s="41"/>
      <c r="C240" s="42"/>
      <c r="D240" s="220" t="s">
        <v>152</v>
      </c>
      <c r="E240" s="42"/>
      <c r="F240" s="221" t="s">
        <v>359</v>
      </c>
      <c r="G240" s="42"/>
      <c r="H240" s="42"/>
      <c r="I240" s="222"/>
      <c r="J240" s="42"/>
      <c r="K240" s="42"/>
      <c r="L240" s="46"/>
      <c r="M240" s="223"/>
      <c r="N240" s="224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152</v>
      </c>
      <c r="AU240" s="19" t="s">
        <v>81</v>
      </c>
    </row>
    <row r="241" s="13" customFormat="1">
      <c r="A241" s="13"/>
      <c r="B241" s="227"/>
      <c r="C241" s="228"/>
      <c r="D241" s="220" t="s">
        <v>156</v>
      </c>
      <c r="E241" s="228"/>
      <c r="F241" s="230" t="s">
        <v>574</v>
      </c>
      <c r="G241" s="228"/>
      <c r="H241" s="231">
        <v>0.108</v>
      </c>
      <c r="I241" s="232"/>
      <c r="J241" s="228"/>
      <c r="K241" s="228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156</v>
      </c>
      <c r="AU241" s="237" t="s">
        <v>81</v>
      </c>
      <c r="AV241" s="13" t="s">
        <v>81</v>
      </c>
      <c r="AW241" s="13" t="s">
        <v>4</v>
      </c>
      <c r="AX241" s="13" t="s">
        <v>79</v>
      </c>
      <c r="AY241" s="237" t="s">
        <v>142</v>
      </c>
    </row>
    <row r="242" s="2" customFormat="1" ht="16.5" customHeight="1">
      <c r="A242" s="40"/>
      <c r="B242" s="41"/>
      <c r="C242" s="207" t="s">
        <v>381</v>
      </c>
      <c r="D242" s="207" t="s">
        <v>145</v>
      </c>
      <c r="E242" s="208" t="s">
        <v>385</v>
      </c>
      <c r="F242" s="209" t="s">
        <v>386</v>
      </c>
      <c r="G242" s="210" t="s">
        <v>193</v>
      </c>
      <c r="H242" s="211">
        <v>4.3200000000000003</v>
      </c>
      <c r="I242" s="212"/>
      <c r="J242" s="213">
        <f>ROUND(I242*H242,2)</f>
        <v>0</v>
      </c>
      <c r="K242" s="209" t="s">
        <v>149</v>
      </c>
      <c r="L242" s="46"/>
      <c r="M242" s="214" t="s">
        <v>19</v>
      </c>
      <c r="N242" s="215" t="s">
        <v>42</v>
      </c>
      <c r="O242" s="86"/>
      <c r="P242" s="216">
        <f>O242*H242</f>
        <v>0</v>
      </c>
      <c r="Q242" s="216">
        <v>0</v>
      </c>
      <c r="R242" s="216">
        <f>Q242*H242</f>
        <v>0</v>
      </c>
      <c r="S242" s="216">
        <v>0.014999999999999999</v>
      </c>
      <c r="T242" s="217">
        <f>S242*H242</f>
        <v>0.064799999999999996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8" t="s">
        <v>194</v>
      </c>
      <c r="AT242" s="218" t="s">
        <v>145</v>
      </c>
      <c r="AU242" s="218" t="s">
        <v>81</v>
      </c>
      <c r="AY242" s="19" t="s">
        <v>142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19" t="s">
        <v>79</v>
      </c>
      <c r="BK242" s="219">
        <f>ROUND(I242*H242,2)</f>
        <v>0</v>
      </c>
      <c r="BL242" s="19" t="s">
        <v>194</v>
      </c>
      <c r="BM242" s="218" t="s">
        <v>575</v>
      </c>
    </row>
    <row r="243" s="2" customFormat="1">
      <c r="A243" s="40"/>
      <c r="B243" s="41"/>
      <c r="C243" s="42"/>
      <c r="D243" s="220" t="s">
        <v>152</v>
      </c>
      <c r="E243" s="42"/>
      <c r="F243" s="221" t="s">
        <v>388</v>
      </c>
      <c r="G243" s="42"/>
      <c r="H243" s="42"/>
      <c r="I243" s="222"/>
      <c r="J243" s="42"/>
      <c r="K243" s="42"/>
      <c r="L243" s="46"/>
      <c r="M243" s="223"/>
      <c r="N243" s="224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152</v>
      </c>
      <c r="AU243" s="19" t="s">
        <v>81</v>
      </c>
    </row>
    <row r="244" s="2" customFormat="1">
      <c r="A244" s="40"/>
      <c r="B244" s="41"/>
      <c r="C244" s="42"/>
      <c r="D244" s="225" t="s">
        <v>154</v>
      </c>
      <c r="E244" s="42"/>
      <c r="F244" s="226" t="s">
        <v>389</v>
      </c>
      <c r="G244" s="42"/>
      <c r="H244" s="42"/>
      <c r="I244" s="222"/>
      <c r="J244" s="42"/>
      <c r="K244" s="42"/>
      <c r="L244" s="46"/>
      <c r="M244" s="223"/>
      <c r="N244" s="224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154</v>
      </c>
      <c r="AU244" s="19" t="s">
        <v>81</v>
      </c>
    </row>
    <row r="245" s="13" customFormat="1">
      <c r="A245" s="13"/>
      <c r="B245" s="227"/>
      <c r="C245" s="228"/>
      <c r="D245" s="220" t="s">
        <v>156</v>
      </c>
      <c r="E245" s="229" t="s">
        <v>19</v>
      </c>
      <c r="F245" s="230" t="s">
        <v>576</v>
      </c>
      <c r="G245" s="228"/>
      <c r="H245" s="231">
        <v>4.3200000000000003</v>
      </c>
      <c r="I245" s="232"/>
      <c r="J245" s="228"/>
      <c r="K245" s="228"/>
      <c r="L245" s="233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7" t="s">
        <v>156</v>
      </c>
      <c r="AU245" s="237" t="s">
        <v>81</v>
      </c>
      <c r="AV245" s="13" t="s">
        <v>81</v>
      </c>
      <c r="AW245" s="13" t="s">
        <v>33</v>
      </c>
      <c r="AX245" s="13" t="s">
        <v>79</v>
      </c>
      <c r="AY245" s="237" t="s">
        <v>142</v>
      </c>
    </row>
    <row r="246" s="2" customFormat="1" ht="33" customHeight="1">
      <c r="A246" s="40"/>
      <c r="B246" s="41"/>
      <c r="C246" s="207" t="s">
        <v>384</v>
      </c>
      <c r="D246" s="207" t="s">
        <v>145</v>
      </c>
      <c r="E246" s="208" t="s">
        <v>392</v>
      </c>
      <c r="F246" s="209" t="s">
        <v>393</v>
      </c>
      <c r="G246" s="210" t="s">
        <v>193</v>
      </c>
      <c r="H246" s="211">
        <v>58.258000000000003</v>
      </c>
      <c r="I246" s="212"/>
      <c r="J246" s="213">
        <f>ROUND(I246*H246,2)</f>
        <v>0</v>
      </c>
      <c r="K246" s="209" t="s">
        <v>149</v>
      </c>
      <c r="L246" s="46"/>
      <c r="M246" s="214" t="s">
        <v>19</v>
      </c>
      <c r="N246" s="215" t="s">
        <v>42</v>
      </c>
      <c r="O246" s="86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8" t="s">
        <v>194</v>
      </c>
      <c r="AT246" s="218" t="s">
        <v>145</v>
      </c>
      <c r="AU246" s="218" t="s">
        <v>81</v>
      </c>
      <c r="AY246" s="19" t="s">
        <v>142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9" t="s">
        <v>79</v>
      </c>
      <c r="BK246" s="219">
        <f>ROUND(I246*H246,2)</f>
        <v>0</v>
      </c>
      <c r="BL246" s="19" t="s">
        <v>194</v>
      </c>
      <c r="BM246" s="218" t="s">
        <v>577</v>
      </c>
    </row>
    <row r="247" s="2" customFormat="1">
      <c r="A247" s="40"/>
      <c r="B247" s="41"/>
      <c r="C247" s="42"/>
      <c r="D247" s="220" t="s">
        <v>152</v>
      </c>
      <c r="E247" s="42"/>
      <c r="F247" s="221" t="s">
        <v>395</v>
      </c>
      <c r="G247" s="42"/>
      <c r="H247" s="42"/>
      <c r="I247" s="222"/>
      <c r="J247" s="42"/>
      <c r="K247" s="42"/>
      <c r="L247" s="46"/>
      <c r="M247" s="223"/>
      <c r="N247" s="224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152</v>
      </c>
      <c r="AU247" s="19" t="s">
        <v>81</v>
      </c>
    </row>
    <row r="248" s="2" customFormat="1">
      <c r="A248" s="40"/>
      <c r="B248" s="41"/>
      <c r="C248" s="42"/>
      <c r="D248" s="225" t="s">
        <v>154</v>
      </c>
      <c r="E248" s="42"/>
      <c r="F248" s="226" t="s">
        <v>396</v>
      </c>
      <c r="G248" s="42"/>
      <c r="H248" s="42"/>
      <c r="I248" s="222"/>
      <c r="J248" s="42"/>
      <c r="K248" s="42"/>
      <c r="L248" s="46"/>
      <c r="M248" s="223"/>
      <c r="N248" s="224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154</v>
      </c>
      <c r="AU248" s="19" t="s">
        <v>81</v>
      </c>
    </row>
    <row r="249" s="13" customFormat="1">
      <c r="A249" s="13"/>
      <c r="B249" s="227"/>
      <c r="C249" s="228"/>
      <c r="D249" s="220" t="s">
        <v>156</v>
      </c>
      <c r="E249" s="229" t="s">
        <v>19</v>
      </c>
      <c r="F249" s="230" t="s">
        <v>569</v>
      </c>
      <c r="G249" s="228"/>
      <c r="H249" s="231">
        <v>58.258000000000003</v>
      </c>
      <c r="I249" s="232"/>
      <c r="J249" s="228"/>
      <c r="K249" s="228"/>
      <c r="L249" s="233"/>
      <c r="M249" s="234"/>
      <c r="N249" s="235"/>
      <c r="O249" s="235"/>
      <c r="P249" s="235"/>
      <c r="Q249" s="235"/>
      <c r="R249" s="235"/>
      <c r="S249" s="235"/>
      <c r="T249" s="23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7" t="s">
        <v>156</v>
      </c>
      <c r="AU249" s="237" t="s">
        <v>81</v>
      </c>
      <c r="AV249" s="13" t="s">
        <v>81</v>
      </c>
      <c r="AW249" s="13" t="s">
        <v>33</v>
      </c>
      <c r="AX249" s="13" t="s">
        <v>79</v>
      </c>
      <c r="AY249" s="237" t="s">
        <v>142</v>
      </c>
    </row>
    <row r="250" s="15" customFormat="1">
      <c r="A250" s="15"/>
      <c r="B250" s="259"/>
      <c r="C250" s="260"/>
      <c r="D250" s="220" t="s">
        <v>156</v>
      </c>
      <c r="E250" s="261" t="s">
        <v>19</v>
      </c>
      <c r="F250" s="262" t="s">
        <v>397</v>
      </c>
      <c r="G250" s="260"/>
      <c r="H250" s="261" t="s">
        <v>19</v>
      </c>
      <c r="I250" s="263"/>
      <c r="J250" s="260"/>
      <c r="K250" s="260"/>
      <c r="L250" s="264"/>
      <c r="M250" s="265"/>
      <c r="N250" s="266"/>
      <c r="O250" s="266"/>
      <c r="P250" s="266"/>
      <c r="Q250" s="266"/>
      <c r="R250" s="266"/>
      <c r="S250" s="266"/>
      <c r="T250" s="267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8" t="s">
        <v>156</v>
      </c>
      <c r="AU250" s="268" t="s">
        <v>81</v>
      </c>
      <c r="AV250" s="15" t="s">
        <v>79</v>
      </c>
      <c r="AW250" s="15" t="s">
        <v>33</v>
      </c>
      <c r="AX250" s="15" t="s">
        <v>71</v>
      </c>
      <c r="AY250" s="268" t="s">
        <v>142</v>
      </c>
    </row>
    <row r="251" s="2" customFormat="1" ht="24.15" customHeight="1">
      <c r="A251" s="40"/>
      <c r="B251" s="41"/>
      <c r="C251" s="238" t="s">
        <v>391</v>
      </c>
      <c r="D251" s="238" t="s">
        <v>199</v>
      </c>
      <c r="E251" s="239" t="s">
        <v>399</v>
      </c>
      <c r="F251" s="240" t="s">
        <v>400</v>
      </c>
      <c r="G251" s="241" t="s">
        <v>308</v>
      </c>
      <c r="H251" s="242">
        <v>0.17499999999999999</v>
      </c>
      <c r="I251" s="243"/>
      <c r="J251" s="244">
        <f>ROUND(I251*H251,2)</f>
        <v>0</v>
      </c>
      <c r="K251" s="240" t="s">
        <v>149</v>
      </c>
      <c r="L251" s="245"/>
      <c r="M251" s="246" t="s">
        <v>19</v>
      </c>
      <c r="N251" s="247" t="s">
        <v>42</v>
      </c>
      <c r="O251" s="86"/>
      <c r="P251" s="216">
        <f>O251*H251</f>
        <v>0</v>
      </c>
      <c r="Q251" s="216">
        <v>0.55000000000000004</v>
      </c>
      <c r="R251" s="216">
        <f>Q251*H251</f>
        <v>0.096250000000000002</v>
      </c>
      <c r="S251" s="216">
        <v>0</v>
      </c>
      <c r="T251" s="217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8" t="s">
        <v>202</v>
      </c>
      <c r="AT251" s="218" t="s">
        <v>199</v>
      </c>
      <c r="AU251" s="218" t="s">
        <v>81</v>
      </c>
      <c r="AY251" s="19" t="s">
        <v>142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19" t="s">
        <v>79</v>
      </c>
      <c r="BK251" s="219">
        <f>ROUND(I251*H251,2)</f>
        <v>0</v>
      </c>
      <c r="BL251" s="19" t="s">
        <v>194</v>
      </c>
      <c r="BM251" s="218" t="s">
        <v>578</v>
      </c>
    </row>
    <row r="252" s="2" customFormat="1">
      <c r="A252" s="40"/>
      <c r="B252" s="41"/>
      <c r="C252" s="42"/>
      <c r="D252" s="220" t="s">
        <v>152</v>
      </c>
      <c r="E252" s="42"/>
      <c r="F252" s="221" t="s">
        <v>400</v>
      </c>
      <c r="G252" s="42"/>
      <c r="H252" s="42"/>
      <c r="I252" s="222"/>
      <c r="J252" s="42"/>
      <c r="K252" s="42"/>
      <c r="L252" s="46"/>
      <c r="M252" s="223"/>
      <c r="N252" s="224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152</v>
      </c>
      <c r="AU252" s="19" t="s">
        <v>81</v>
      </c>
    </row>
    <row r="253" s="13" customFormat="1">
      <c r="A253" s="13"/>
      <c r="B253" s="227"/>
      <c r="C253" s="228"/>
      <c r="D253" s="220" t="s">
        <v>156</v>
      </c>
      <c r="E253" s="228"/>
      <c r="F253" s="230" t="s">
        <v>579</v>
      </c>
      <c r="G253" s="228"/>
      <c r="H253" s="231">
        <v>0.17499999999999999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156</v>
      </c>
      <c r="AU253" s="237" t="s">
        <v>81</v>
      </c>
      <c r="AV253" s="13" t="s">
        <v>81</v>
      </c>
      <c r="AW253" s="13" t="s">
        <v>4</v>
      </c>
      <c r="AX253" s="13" t="s">
        <v>79</v>
      </c>
      <c r="AY253" s="237" t="s">
        <v>142</v>
      </c>
    </row>
    <row r="254" s="2" customFormat="1" ht="24.15" customHeight="1">
      <c r="A254" s="40"/>
      <c r="B254" s="41"/>
      <c r="C254" s="207" t="s">
        <v>398</v>
      </c>
      <c r="D254" s="207" t="s">
        <v>145</v>
      </c>
      <c r="E254" s="208" t="s">
        <v>580</v>
      </c>
      <c r="F254" s="209" t="s">
        <v>581</v>
      </c>
      <c r="G254" s="210" t="s">
        <v>162</v>
      </c>
      <c r="H254" s="211">
        <v>1.69</v>
      </c>
      <c r="I254" s="212"/>
      <c r="J254" s="213">
        <f>ROUND(I254*H254,2)</f>
        <v>0</v>
      </c>
      <c r="K254" s="209" t="s">
        <v>149</v>
      </c>
      <c r="L254" s="46"/>
      <c r="M254" s="214" t="s">
        <v>19</v>
      </c>
      <c r="N254" s="215" t="s">
        <v>42</v>
      </c>
      <c r="O254" s="86"/>
      <c r="P254" s="216">
        <f>O254*H254</f>
        <v>0</v>
      </c>
      <c r="Q254" s="216">
        <v>0</v>
      </c>
      <c r="R254" s="216">
        <f>Q254*H254</f>
        <v>0</v>
      </c>
      <c r="S254" s="216">
        <v>0</v>
      </c>
      <c r="T254" s="217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8" t="s">
        <v>194</v>
      </c>
      <c r="AT254" s="218" t="s">
        <v>145</v>
      </c>
      <c r="AU254" s="218" t="s">
        <v>81</v>
      </c>
      <c r="AY254" s="19" t="s">
        <v>142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19" t="s">
        <v>79</v>
      </c>
      <c r="BK254" s="219">
        <f>ROUND(I254*H254,2)</f>
        <v>0</v>
      </c>
      <c r="BL254" s="19" t="s">
        <v>194</v>
      </c>
      <c r="BM254" s="218" t="s">
        <v>582</v>
      </c>
    </row>
    <row r="255" s="2" customFormat="1">
      <c r="A255" s="40"/>
      <c r="B255" s="41"/>
      <c r="C255" s="42"/>
      <c r="D255" s="220" t="s">
        <v>152</v>
      </c>
      <c r="E255" s="42"/>
      <c r="F255" s="221" t="s">
        <v>583</v>
      </c>
      <c r="G255" s="42"/>
      <c r="H255" s="42"/>
      <c r="I255" s="222"/>
      <c r="J255" s="42"/>
      <c r="K255" s="42"/>
      <c r="L255" s="46"/>
      <c r="M255" s="223"/>
      <c r="N255" s="224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152</v>
      </c>
      <c r="AU255" s="19" t="s">
        <v>81</v>
      </c>
    </row>
    <row r="256" s="2" customFormat="1">
      <c r="A256" s="40"/>
      <c r="B256" s="41"/>
      <c r="C256" s="42"/>
      <c r="D256" s="225" t="s">
        <v>154</v>
      </c>
      <c r="E256" s="42"/>
      <c r="F256" s="226" t="s">
        <v>584</v>
      </c>
      <c r="G256" s="42"/>
      <c r="H256" s="42"/>
      <c r="I256" s="222"/>
      <c r="J256" s="42"/>
      <c r="K256" s="42"/>
      <c r="L256" s="46"/>
      <c r="M256" s="223"/>
      <c r="N256" s="224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154</v>
      </c>
      <c r="AU256" s="19" t="s">
        <v>81</v>
      </c>
    </row>
    <row r="257" s="12" customFormat="1" ht="22.8" customHeight="1">
      <c r="A257" s="12"/>
      <c r="B257" s="191"/>
      <c r="C257" s="192"/>
      <c r="D257" s="193" t="s">
        <v>70</v>
      </c>
      <c r="E257" s="205" t="s">
        <v>409</v>
      </c>
      <c r="F257" s="205" t="s">
        <v>410</v>
      </c>
      <c r="G257" s="192"/>
      <c r="H257" s="192"/>
      <c r="I257" s="195"/>
      <c r="J257" s="206">
        <f>BK257</f>
        <v>0</v>
      </c>
      <c r="K257" s="192"/>
      <c r="L257" s="197"/>
      <c r="M257" s="198"/>
      <c r="N257" s="199"/>
      <c r="O257" s="199"/>
      <c r="P257" s="200">
        <f>SUM(P258:P280)</f>
        <v>0</v>
      </c>
      <c r="Q257" s="199"/>
      <c r="R257" s="200">
        <f>SUM(R258:R280)</f>
        <v>0.59352500000000008</v>
      </c>
      <c r="S257" s="199"/>
      <c r="T257" s="201">
        <f>SUM(T258:T280)</f>
        <v>0.37212339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2" t="s">
        <v>81</v>
      </c>
      <c r="AT257" s="203" t="s">
        <v>70</v>
      </c>
      <c r="AU257" s="203" t="s">
        <v>79</v>
      </c>
      <c r="AY257" s="202" t="s">
        <v>142</v>
      </c>
      <c r="BK257" s="204">
        <f>SUM(BK258:BK280)</f>
        <v>0</v>
      </c>
    </row>
    <row r="258" s="2" customFormat="1" ht="24.15" customHeight="1">
      <c r="A258" s="40"/>
      <c r="B258" s="41"/>
      <c r="C258" s="207" t="s">
        <v>403</v>
      </c>
      <c r="D258" s="207" t="s">
        <v>145</v>
      </c>
      <c r="E258" s="208" t="s">
        <v>412</v>
      </c>
      <c r="F258" s="209" t="s">
        <v>413</v>
      </c>
      <c r="G258" s="210" t="s">
        <v>148</v>
      </c>
      <c r="H258" s="211">
        <v>194.82900000000001</v>
      </c>
      <c r="I258" s="212"/>
      <c r="J258" s="213">
        <f>ROUND(I258*H258,2)</f>
        <v>0</v>
      </c>
      <c r="K258" s="209" t="s">
        <v>149</v>
      </c>
      <c r="L258" s="46"/>
      <c r="M258" s="214" t="s">
        <v>19</v>
      </c>
      <c r="N258" s="215" t="s">
        <v>42</v>
      </c>
      <c r="O258" s="86"/>
      <c r="P258" s="216">
        <f>O258*H258</f>
        <v>0</v>
      </c>
      <c r="Q258" s="216">
        <v>0</v>
      </c>
      <c r="R258" s="216">
        <f>Q258*H258</f>
        <v>0</v>
      </c>
      <c r="S258" s="216">
        <v>0.00191</v>
      </c>
      <c r="T258" s="217">
        <f>S258*H258</f>
        <v>0.37212339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8" t="s">
        <v>194</v>
      </c>
      <c r="AT258" s="218" t="s">
        <v>145</v>
      </c>
      <c r="AU258" s="218" t="s">
        <v>81</v>
      </c>
      <c r="AY258" s="19" t="s">
        <v>142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9" t="s">
        <v>79</v>
      </c>
      <c r="BK258" s="219">
        <f>ROUND(I258*H258,2)</f>
        <v>0</v>
      </c>
      <c r="BL258" s="19" t="s">
        <v>194</v>
      </c>
      <c r="BM258" s="218" t="s">
        <v>585</v>
      </c>
    </row>
    <row r="259" s="2" customFormat="1">
      <c r="A259" s="40"/>
      <c r="B259" s="41"/>
      <c r="C259" s="42"/>
      <c r="D259" s="220" t="s">
        <v>152</v>
      </c>
      <c r="E259" s="42"/>
      <c r="F259" s="221" t="s">
        <v>415</v>
      </c>
      <c r="G259" s="42"/>
      <c r="H259" s="42"/>
      <c r="I259" s="222"/>
      <c r="J259" s="42"/>
      <c r="K259" s="42"/>
      <c r="L259" s="46"/>
      <c r="M259" s="223"/>
      <c r="N259" s="224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152</v>
      </c>
      <c r="AU259" s="19" t="s">
        <v>81</v>
      </c>
    </row>
    <row r="260" s="2" customFormat="1">
      <c r="A260" s="40"/>
      <c r="B260" s="41"/>
      <c r="C260" s="42"/>
      <c r="D260" s="225" t="s">
        <v>154</v>
      </c>
      <c r="E260" s="42"/>
      <c r="F260" s="226" t="s">
        <v>416</v>
      </c>
      <c r="G260" s="42"/>
      <c r="H260" s="42"/>
      <c r="I260" s="222"/>
      <c r="J260" s="42"/>
      <c r="K260" s="42"/>
      <c r="L260" s="46"/>
      <c r="M260" s="223"/>
      <c r="N260" s="224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154</v>
      </c>
      <c r="AU260" s="19" t="s">
        <v>81</v>
      </c>
    </row>
    <row r="261" s="15" customFormat="1">
      <c r="A261" s="15"/>
      <c r="B261" s="259"/>
      <c r="C261" s="260"/>
      <c r="D261" s="220" t="s">
        <v>156</v>
      </c>
      <c r="E261" s="261" t="s">
        <v>19</v>
      </c>
      <c r="F261" s="262" t="s">
        <v>225</v>
      </c>
      <c r="G261" s="260"/>
      <c r="H261" s="261" t="s">
        <v>19</v>
      </c>
      <c r="I261" s="263"/>
      <c r="J261" s="260"/>
      <c r="K261" s="260"/>
      <c r="L261" s="264"/>
      <c r="M261" s="265"/>
      <c r="N261" s="266"/>
      <c r="O261" s="266"/>
      <c r="P261" s="266"/>
      <c r="Q261" s="266"/>
      <c r="R261" s="266"/>
      <c r="S261" s="266"/>
      <c r="T261" s="267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8" t="s">
        <v>156</v>
      </c>
      <c r="AU261" s="268" t="s">
        <v>81</v>
      </c>
      <c r="AV261" s="15" t="s">
        <v>79</v>
      </c>
      <c r="AW261" s="15" t="s">
        <v>33</v>
      </c>
      <c r="AX261" s="15" t="s">
        <v>71</v>
      </c>
      <c r="AY261" s="268" t="s">
        <v>142</v>
      </c>
    </row>
    <row r="262" s="15" customFormat="1">
      <c r="A262" s="15"/>
      <c r="B262" s="259"/>
      <c r="C262" s="260"/>
      <c r="D262" s="220" t="s">
        <v>156</v>
      </c>
      <c r="E262" s="261" t="s">
        <v>19</v>
      </c>
      <c r="F262" s="262" t="s">
        <v>586</v>
      </c>
      <c r="G262" s="260"/>
      <c r="H262" s="261" t="s">
        <v>19</v>
      </c>
      <c r="I262" s="263"/>
      <c r="J262" s="260"/>
      <c r="K262" s="260"/>
      <c r="L262" s="264"/>
      <c r="M262" s="265"/>
      <c r="N262" s="266"/>
      <c r="O262" s="266"/>
      <c r="P262" s="266"/>
      <c r="Q262" s="266"/>
      <c r="R262" s="266"/>
      <c r="S262" s="266"/>
      <c r="T262" s="267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8" t="s">
        <v>156</v>
      </c>
      <c r="AU262" s="268" t="s">
        <v>81</v>
      </c>
      <c r="AV262" s="15" t="s">
        <v>79</v>
      </c>
      <c r="AW262" s="15" t="s">
        <v>33</v>
      </c>
      <c r="AX262" s="15" t="s">
        <v>71</v>
      </c>
      <c r="AY262" s="268" t="s">
        <v>142</v>
      </c>
    </row>
    <row r="263" s="13" customFormat="1">
      <c r="A263" s="13"/>
      <c r="B263" s="227"/>
      <c r="C263" s="228"/>
      <c r="D263" s="220" t="s">
        <v>156</v>
      </c>
      <c r="E263" s="229" t="s">
        <v>19</v>
      </c>
      <c r="F263" s="230" t="s">
        <v>483</v>
      </c>
      <c r="G263" s="228"/>
      <c r="H263" s="231">
        <v>129.886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156</v>
      </c>
      <c r="AU263" s="237" t="s">
        <v>81</v>
      </c>
      <c r="AV263" s="13" t="s">
        <v>81</v>
      </c>
      <c r="AW263" s="13" t="s">
        <v>33</v>
      </c>
      <c r="AX263" s="13" t="s">
        <v>79</v>
      </c>
      <c r="AY263" s="237" t="s">
        <v>142</v>
      </c>
    </row>
    <row r="264" s="13" customFormat="1">
      <c r="A264" s="13"/>
      <c r="B264" s="227"/>
      <c r="C264" s="228"/>
      <c r="D264" s="220" t="s">
        <v>156</v>
      </c>
      <c r="E264" s="228"/>
      <c r="F264" s="230" t="s">
        <v>587</v>
      </c>
      <c r="G264" s="228"/>
      <c r="H264" s="231">
        <v>194.82900000000001</v>
      </c>
      <c r="I264" s="232"/>
      <c r="J264" s="228"/>
      <c r="K264" s="228"/>
      <c r="L264" s="233"/>
      <c r="M264" s="234"/>
      <c r="N264" s="235"/>
      <c r="O264" s="235"/>
      <c r="P264" s="235"/>
      <c r="Q264" s="235"/>
      <c r="R264" s="235"/>
      <c r="S264" s="235"/>
      <c r="T264" s="23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7" t="s">
        <v>156</v>
      </c>
      <c r="AU264" s="237" t="s">
        <v>81</v>
      </c>
      <c r="AV264" s="13" t="s">
        <v>81</v>
      </c>
      <c r="AW264" s="13" t="s">
        <v>4</v>
      </c>
      <c r="AX264" s="13" t="s">
        <v>79</v>
      </c>
      <c r="AY264" s="237" t="s">
        <v>142</v>
      </c>
    </row>
    <row r="265" s="2" customFormat="1" ht="24.15" customHeight="1">
      <c r="A265" s="40"/>
      <c r="B265" s="41"/>
      <c r="C265" s="207" t="s">
        <v>411</v>
      </c>
      <c r="D265" s="207" t="s">
        <v>145</v>
      </c>
      <c r="E265" s="208" t="s">
        <v>420</v>
      </c>
      <c r="F265" s="209" t="s">
        <v>421</v>
      </c>
      <c r="G265" s="210" t="s">
        <v>148</v>
      </c>
      <c r="H265" s="211">
        <v>135.5</v>
      </c>
      <c r="I265" s="212"/>
      <c r="J265" s="213">
        <f>ROUND(I265*H265,2)</f>
        <v>0</v>
      </c>
      <c r="K265" s="209" t="s">
        <v>149</v>
      </c>
      <c r="L265" s="46"/>
      <c r="M265" s="214" t="s">
        <v>19</v>
      </c>
      <c r="N265" s="215" t="s">
        <v>42</v>
      </c>
      <c r="O265" s="86"/>
      <c r="P265" s="216">
        <f>O265*H265</f>
        <v>0</v>
      </c>
      <c r="Q265" s="216">
        <v>0</v>
      </c>
      <c r="R265" s="216">
        <f>Q265*H265</f>
        <v>0</v>
      </c>
      <c r="S265" s="216">
        <v>0</v>
      </c>
      <c r="T265" s="217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8" t="s">
        <v>194</v>
      </c>
      <c r="AT265" s="218" t="s">
        <v>145</v>
      </c>
      <c r="AU265" s="218" t="s">
        <v>81</v>
      </c>
      <c r="AY265" s="19" t="s">
        <v>142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19" t="s">
        <v>79</v>
      </c>
      <c r="BK265" s="219">
        <f>ROUND(I265*H265,2)</f>
        <v>0</v>
      </c>
      <c r="BL265" s="19" t="s">
        <v>194</v>
      </c>
      <c r="BM265" s="218" t="s">
        <v>588</v>
      </c>
    </row>
    <row r="266" s="2" customFormat="1">
      <c r="A266" s="40"/>
      <c r="B266" s="41"/>
      <c r="C266" s="42"/>
      <c r="D266" s="220" t="s">
        <v>152</v>
      </c>
      <c r="E266" s="42"/>
      <c r="F266" s="221" t="s">
        <v>423</v>
      </c>
      <c r="G266" s="42"/>
      <c r="H266" s="42"/>
      <c r="I266" s="222"/>
      <c r="J266" s="42"/>
      <c r="K266" s="42"/>
      <c r="L266" s="46"/>
      <c r="M266" s="223"/>
      <c r="N266" s="224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152</v>
      </c>
      <c r="AU266" s="19" t="s">
        <v>81</v>
      </c>
    </row>
    <row r="267" s="2" customFormat="1">
      <c r="A267" s="40"/>
      <c r="B267" s="41"/>
      <c r="C267" s="42"/>
      <c r="D267" s="225" t="s">
        <v>154</v>
      </c>
      <c r="E267" s="42"/>
      <c r="F267" s="226" t="s">
        <v>424</v>
      </c>
      <c r="G267" s="42"/>
      <c r="H267" s="42"/>
      <c r="I267" s="222"/>
      <c r="J267" s="42"/>
      <c r="K267" s="42"/>
      <c r="L267" s="46"/>
      <c r="M267" s="223"/>
      <c r="N267" s="224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154</v>
      </c>
      <c r="AU267" s="19" t="s">
        <v>81</v>
      </c>
    </row>
    <row r="268" s="13" customFormat="1">
      <c r="A268" s="13"/>
      <c r="B268" s="227"/>
      <c r="C268" s="228"/>
      <c r="D268" s="220" t="s">
        <v>156</v>
      </c>
      <c r="E268" s="229" t="s">
        <v>19</v>
      </c>
      <c r="F268" s="230" t="s">
        <v>589</v>
      </c>
      <c r="G268" s="228"/>
      <c r="H268" s="231">
        <v>130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7" t="s">
        <v>156</v>
      </c>
      <c r="AU268" s="237" t="s">
        <v>81</v>
      </c>
      <c r="AV268" s="13" t="s">
        <v>81</v>
      </c>
      <c r="AW268" s="13" t="s">
        <v>33</v>
      </c>
      <c r="AX268" s="13" t="s">
        <v>71</v>
      </c>
      <c r="AY268" s="237" t="s">
        <v>142</v>
      </c>
    </row>
    <row r="269" s="13" customFormat="1">
      <c r="A269" s="13"/>
      <c r="B269" s="227"/>
      <c r="C269" s="228"/>
      <c r="D269" s="220" t="s">
        <v>156</v>
      </c>
      <c r="E269" s="229" t="s">
        <v>19</v>
      </c>
      <c r="F269" s="230" t="s">
        <v>590</v>
      </c>
      <c r="G269" s="228"/>
      <c r="H269" s="231">
        <v>5.5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156</v>
      </c>
      <c r="AU269" s="237" t="s">
        <v>81</v>
      </c>
      <c r="AV269" s="13" t="s">
        <v>81</v>
      </c>
      <c r="AW269" s="13" t="s">
        <v>33</v>
      </c>
      <c r="AX269" s="13" t="s">
        <v>71</v>
      </c>
      <c r="AY269" s="237" t="s">
        <v>142</v>
      </c>
    </row>
    <row r="270" s="14" customFormat="1">
      <c r="A270" s="14"/>
      <c r="B270" s="248"/>
      <c r="C270" s="249"/>
      <c r="D270" s="220" t="s">
        <v>156</v>
      </c>
      <c r="E270" s="250" t="s">
        <v>19</v>
      </c>
      <c r="F270" s="251" t="s">
        <v>214</v>
      </c>
      <c r="G270" s="249"/>
      <c r="H270" s="252">
        <v>135.5</v>
      </c>
      <c r="I270" s="253"/>
      <c r="J270" s="249"/>
      <c r="K270" s="249"/>
      <c r="L270" s="254"/>
      <c r="M270" s="255"/>
      <c r="N270" s="256"/>
      <c r="O270" s="256"/>
      <c r="P270" s="256"/>
      <c r="Q270" s="256"/>
      <c r="R270" s="256"/>
      <c r="S270" s="256"/>
      <c r="T270" s="25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8" t="s">
        <v>156</v>
      </c>
      <c r="AU270" s="258" t="s">
        <v>81</v>
      </c>
      <c r="AV270" s="14" t="s">
        <v>150</v>
      </c>
      <c r="AW270" s="14" t="s">
        <v>33</v>
      </c>
      <c r="AX270" s="14" t="s">
        <v>79</v>
      </c>
      <c r="AY270" s="258" t="s">
        <v>142</v>
      </c>
    </row>
    <row r="271" s="2" customFormat="1" ht="21.75" customHeight="1">
      <c r="A271" s="40"/>
      <c r="B271" s="41"/>
      <c r="C271" s="238" t="s">
        <v>419</v>
      </c>
      <c r="D271" s="238" t="s">
        <v>199</v>
      </c>
      <c r="E271" s="239" t="s">
        <v>428</v>
      </c>
      <c r="F271" s="240" t="s">
        <v>429</v>
      </c>
      <c r="G271" s="241" t="s">
        <v>193</v>
      </c>
      <c r="H271" s="242">
        <v>45.509999999999998</v>
      </c>
      <c r="I271" s="243"/>
      <c r="J271" s="244">
        <f>ROUND(I271*H271,2)</f>
        <v>0</v>
      </c>
      <c r="K271" s="240" t="s">
        <v>149</v>
      </c>
      <c r="L271" s="245"/>
      <c r="M271" s="246" t="s">
        <v>19</v>
      </c>
      <c r="N271" s="247" t="s">
        <v>42</v>
      </c>
      <c r="O271" s="86"/>
      <c r="P271" s="216">
        <f>O271*H271</f>
        <v>0</v>
      </c>
      <c r="Q271" s="216">
        <v>0.0074999999999999997</v>
      </c>
      <c r="R271" s="216">
        <f>Q271*H271</f>
        <v>0.34132499999999999</v>
      </c>
      <c r="S271" s="216">
        <v>0</v>
      </c>
      <c r="T271" s="217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8" t="s">
        <v>202</v>
      </c>
      <c r="AT271" s="218" t="s">
        <v>199</v>
      </c>
      <c r="AU271" s="218" t="s">
        <v>81</v>
      </c>
      <c r="AY271" s="19" t="s">
        <v>142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19" t="s">
        <v>79</v>
      </c>
      <c r="BK271" s="219">
        <f>ROUND(I271*H271,2)</f>
        <v>0</v>
      </c>
      <c r="BL271" s="19" t="s">
        <v>194</v>
      </c>
      <c r="BM271" s="218" t="s">
        <v>591</v>
      </c>
    </row>
    <row r="272" s="2" customFormat="1">
      <c r="A272" s="40"/>
      <c r="B272" s="41"/>
      <c r="C272" s="42"/>
      <c r="D272" s="220" t="s">
        <v>152</v>
      </c>
      <c r="E272" s="42"/>
      <c r="F272" s="221" t="s">
        <v>429</v>
      </c>
      <c r="G272" s="42"/>
      <c r="H272" s="42"/>
      <c r="I272" s="222"/>
      <c r="J272" s="42"/>
      <c r="K272" s="42"/>
      <c r="L272" s="46"/>
      <c r="M272" s="223"/>
      <c r="N272" s="224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152</v>
      </c>
      <c r="AU272" s="19" t="s">
        <v>81</v>
      </c>
    </row>
    <row r="273" s="13" customFormat="1">
      <c r="A273" s="13"/>
      <c r="B273" s="227"/>
      <c r="C273" s="228"/>
      <c r="D273" s="220" t="s">
        <v>156</v>
      </c>
      <c r="E273" s="228"/>
      <c r="F273" s="230" t="s">
        <v>592</v>
      </c>
      <c r="G273" s="228"/>
      <c r="H273" s="231">
        <v>45.509999999999998</v>
      </c>
      <c r="I273" s="232"/>
      <c r="J273" s="228"/>
      <c r="K273" s="228"/>
      <c r="L273" s="233"/>
      <c r="M273" s="234"/>
      <c r="N273" s="235"/>
      <c r="O273" s="235"/>
      <c r="P273" s="235"/>
      <c r="Q273" s="235"/>
      <c r="R273" s="235"/>
      <c r="S273" s="235"/>
      <c r="T273" s="23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7" t="s">
        <v>156</v>
      </c>
      <c r="AU273" s="237" t="s">
        <v>81</v>
      </c>
      <c r="AV273" s="13" t="s">
        <v>81</v>
      </c>
      <c r="AW273" s="13" t="s">
        <v>4</v>
      </c>
      <c r="AX273" s="13" t="s">
        <v>79</v>
      </c>
      <c r="AY273" s="237" t="s">
        <v>142</v>
      </c>
    </row>
    <row r="274" s="2" customFormat="1" ht="24.15" customHeight="1">
      <c r="A274" s="40"/>
      <c r="B274" s="41"/>
      <c r="C274" s="207" t="s">
        <v>427</v>
      </c>
      <c r="D274" s="207" t="s">
        <v>145</v>
      </c>
      <c r="E274" s="208" t="s">
        <v>433</v>
      </c>
      <c r="F274" s="209" t="s">
        <v>434</v>
      </c>
      <c r="G274" s="210" t="s">
        <v>148</v>
      </c>
      <c r="H274" s="211">
        <v>130</v>
      </c>
      <c r="I274" s="212"/>
      <c r="J274" s="213">
        <f>ROUND(I274*H274,2)</f>
        <v>0</v>
      </c>
      <c r="K274" s="209" t="s">
        <v>149</v>
      </c>
      <c r="L274" s="46"/>
      <c r="M274" s="214" t="s">
        <v>19</v>
      </c>
      <c r="N274" s="215" t="s">
        <v>42</v>
      </c>
      <c r="O274" s="86"/>
      <c r="P274" s="216">
        <f>O274*H274</f>
        <v>0</v>
      </c>
      <c r="Q274" s="216">
        <v>0.0019400000000000001</v>
      </c>
      <c r="R274" s="216">
        <f>Q274*H274</f>
        <v>0.25220000000000004</v>
      </c>
      <c r="S274" s="216">
        <v>0</v>
      </c>
      <c r="T274" s="217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8" t="s">
        <v>194</v>
      </c>
      <c r="AT274" s="218" t="s">
        <v>145</v>
      </c>
      <c r="AU274" s="218" t="s">
        <v>81</v>
      </c>
      <c r="AY274" s="19" t="s">
        <v>142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19" t="s">
        <v>79</v>
      </c>
      <c r="BK274" s="219">
        <f>ROUND(I274*H274,2)</f>
        <v>0</v>
      </c>
      <c r="BL274" s="19" t="s">
        <v>194</v>
      </c>
      <c r="BM274" s="218" t="s">
        <v>593</v>
      </c>
    </row>
    <row r="275" s="2" customFormat="1">
      <c r="A275" s="40"/>
      <c r="B275" s="41"/>
      <c r="C275" s="42"/>
      <c r="D275" s="220" t="s">
        <v>152</v>
      </c>
      <c r="E275" s="42"/>
      <c r="F275" s="221" t="s">
        <v>436</v>
      </c>
      <c r="G275" s="42"/>
      <c r="H275" s="42"/>
      <c r="I275" s="222"/>
      <c r="J275" s="42"/>
      <c r="K275" s="42"/>
      <c r="L275" s="46"/>
      <c r="M275" s="223"/>
      <c r="N275" s="224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152</v>
      </c>
      <c r="AU275" s="19" t="s">
        <v>81</v>
      </c>
    </row>
    <row r="276" s="2" customFormat="1">
      <c r="A276" s="40"/>
      <c r="B276" s="41"/>
      <c r="C276" s="42"/>
      <c r="D276" s="225" t="s">
        <v>154</v>
      </c>
      <c r="E276" s="42"/>
      <c r="F276" s="226" t="s">
        <v>437</v>
      </c>
      <c r="G276" s="42"/>
      <c r="H276" s="42"/>
      <c r="I276" s="222"/>
      <c r="J276" s="42"/>
      <c r="K276" s="42"/>
      <c r="L276" s="46"/>
      <c r="M276" s="223"/>
      <c r="N276" s="224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154</v>
      </c>
      <c r="AU276" s="19" t="s">
        <v>81</v>
      </c>
    </row>
    <row r="277" s="13" customFormat="1">
      <c r="A277" s="13"/>
      <c r="B277" s="227"/>
      <c r="C277" s="228"/>
      <c r="D277" s="220" t="s">
        <v>156</v>
      </c>
      <c r="E277" s="229" t="s">
        <v>19</v>
      </c>
      <c r="F277" s="230" t="s">
        <v>594</v>
      </c>
      <c r="G277" s="228"/>
      <c r="H277" s="231">
        <v>130</v>
      </c>
      <c r="I277" s="232"/>
      <c r="J277" s="228"/>
      <c r="K277" s="228"/>
      <c r="L277" s="233"/>
      <c r="M277" s="234"/>
      <c r="N277" s="235"/>
      <c r="O277" s="235"/>
      <c r="P277" s="235"/>
      <c r="Q277" s="235"/>
      <c r="R277" s="235"/>
      <c r="S277" s="235"/>
      <c r="T277" s="23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7" t="s">
        <v>156</v>
      </c>
      <c r="AU277" s="237" t="s">
        <v>81</v>
      </c>
      <c r="AV277" s="13" t="s">
        <v>81</v>
      </c>
      <c r="AW277" s="13" t="s">
        <v>33</v>
      </c>
      <c r="AX277" s="13" t="s">
        <v>79</v>
      </c>
      <c r="AY277" s="237" t="s">
        <v>142</v>
      </c>
    </row>
    <row r="278" s="2" customFormat="1" ht="24.15" customHeight="1">
      <c r="A278" s="40"/>
      <c r="B278" s="41"/>
      <c r="C278" s="207" t="s">
        <v>432</v>
      </c>
      <c r="D278" s="207" t="s">
        <v>145</v>
      </c>
      <c r="E278" s="208" t="s">
        <v>595</v>
      </c>
      <c r="F278" s="209" t="s">
        <v>596</v>
      </c>
      <c r="G278" s="210" t="s">
        <v>162</v>
      </c>
      <c r="H278" s="211">
        <v>0.59399999999999997</v>
      </c>
      <c r="I278" s="212"/>
      <c r="J278" s="213">
        <f>ROUND(I278*H278,2)</f>
        <v>0</v>
      </c>
      <c r="K278" s="209" t="s">
        <v>149</v>
      </c>
      <c r="L278" s="46"/>
      <c r="M278" s="214" t="s">
        <v>19</v>
      </c>
      <c r="N278" s="215" t="s">
        <v>42</v>
      </c>
      <c r="O278" s="86"/>
      <c r="P278" s="216">
        <f>O278*H278</f>
        <v>0</v>
      </c>
      <c r="Q278" s="216">
        <v>0</v>
      </c>
      <c r="R278" s="216">
        <f>Q278*H278</f>
        <v>0</v>
      </c>
      <c r="S278" s="216">
        <v>0</v>
      </c>
      <c r="T278" s="217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8" t="s">
        <v>194</v>
      </c>
      <c r="AT278" s="218" t="s">
        <v>145</v>
      </c>
      <c r="AU278" s="218" t="s">
        <v>81</v>
      </c>
      <c r="AY278" s="19" t="s">
        <v>142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19" t="s">
        <v>79</v>
      </c>
      <c r="BK278" s="219">
        <f>ROUND(I278*H278,2)</f>
        <v>0</v>
      </c>
      <c r="BL278" s="19" t="s">
        <v>194</v>
      </c>
      <c r="BM278" s="218" t="s">
        <v>597</v>
      </c>
    </row>
    <row r="279" s="2" customFormat="1">
      <c r="A279" s="40"/>
      <c r="B279" s="41"/>
      <c r="C279" s="42"/>
      <c r="D279" s="220" t="s">
        <v>152</v>
      </c>
      <c r="E279" s="42"/>
      <c r="F279" s="221" t="s">
        <v>598</v>
      </c>
      <c r="G279" s="42"/>
      <c r="H279" s="42"/>
      <c r="I279" s="222"/>
      <c r="J279" s="42"/>
      <c r="K279" s="42"/>
      <c r="L279" s="46"/>
      <c r="M279" s="223"/>
      <c r="N279" s="224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152</v>
      </c>
      <c r="AU279" s="19" t="s">
        <v>81</v>
      </c>
    </row>
    <row r="280" s="2" customFormat="1">
      <c r="A280" s="40"/>
      <c r="B280" s="41"/>
      <c r="C280" s="42"/>
      <c r="D280" s="225" t="s">
        <v>154</v>
      </c>
      <c r="E280" s="42"/>
      <c r="F280" s="226" t="s">
        <v>599</v>
      </c>
      <c r="G280" s="42"/>
      <c r="H280" s="42"/>
      <c r="I280" s="222"/>
      <c r="J280" s="42"/>
      <c r="K280" s="42"/>
      <c r="L280" s="46"/>
      <c r="M280" s="223"/>
      <c r="N280" s="224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154</v>
      </c>
      <c r="AU280" s="19" t="s">
        <v>81</v>
      </c>
    </row>
    <row r="281" s="12" customFormat="1" ht="22.8" customHeight="1">
      <c r="A281" s="12"/>
      <c r="B281" s="191"/>
      <c r="C281" s="192"/>
      <c r="D281" s="193" t="s">
        <v>70</v>
      </c>
      <c r="E281" s="205" t="s">
        <v>445</v>
      </c>
      <c r="F281" s="205" t="s">
        <v>446</v>
      </c>
      <c r="G281" s="192"/>
      <c r="H281" s="192"/>
      <c r="I281" s="195"/>
      <c r="J281" s="206">
        <f>BK281</f>
        <v>0</v>
      </c>
      <c r="K281" s="192"/>
      <c r="L281" s="197"/>
      <c r="M281" s="198"/>
      <c r="N281" s="199"/>
      <c r="O281" s="199"/>
      <c r="P281" s="200">
        <f>SUM(P282:P285)</f>
        <v>0</v>
      </c>
      <c r="Q281" s="199"/>
      <c r="R281" s="200">
        <f>SUM(R282:R285)</f>
        <v>0.0016848</v>
      </c>
      <c r="S281" s="199"/>
      <c r="T281" s="201">
        <f>SUM(T282:T285)</f>
        <v>0.0016848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2" t="s">
        <v>81</v>
      </c>
      <c r="AT281" s="203" t="s">
        <v>70</v>
      </c>
      <c r="AU281" s="203" t="s">
        <v>79</v>
      </c>
      <c r="AY281" s="202" t="s">
        <v>142</v>
      </c>
      <c r="BK281" s="204">
        <f>SUM(BK282:BK285)</f>
        <v>0</v>
      </c>
    </row>
    <row r="282" s="2" customFormat="1" ht="16.5" customHeight="1">
      <c r="A282" s="40"/>
      <c r="B282" s="41"/>
      <c r="C282" s="207" t="s">
        <v>439</v>
      </c>
      <c r="D282" s="207" t="s">
        <v>145</v>
      </c>
      <c r="E282" s="208" t="s">
        <v>448</v>
      </c>
      <c r="F282" s="209" t="s">
        <v>449</v>
      </c>
      <c r="G282" s="210" t="s">
        <v>193</v>
      </c>
      <c r="H282" s="211">
        <v>6.4800000000000004</v>
      </c>
      <c r="I282" s="212"/>
      <c r="J282" s="213">
        <f>ROUND(I282*H282,2)</f>
        <v>0</v>
      </c>
      <c r="K282" s="209" t="s">
        <v>149</v>
      </c>
      <c r="L282" s="46"/>
      <c r="M282" s="214" t="s">
        <v>19</v>
      </c>
      <c r="N282" s="215" t="s">
        <v>42</v>
      </c>
      <c r="O282" s="86"/>
      <c r="P282" s="216">
        <f>O282*H282</f>
        <v>0</v>
      </c>
      <c r="Q282" s="216">
        <v>0.00025999999999999998</v>
      </c>
      <c r="R282" s="216">
        <f>Q282*H282</f>
        <v>0.0016848</v>
      </c>
      <c r="S282" s="216">
        <v>0.00025999999999999998</v>
      </c>
      <c r="T282" s="217">
        <f>S282*H282</f>
        <v>0.0016848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8" t="s">
        <v>194</v>
      </c>
      <c r="AT282" s="218" t="s">
        <v>145</v>
      </c>
      <c r="AU282" s="218" t="s">
        <v>81</v>
      </c>
      <c r="AY282" s="19" t="s">
        <v>142</v>
      </c>
      <c r="BE282" s="219">
        <f>IF(N282="základní",J282,0)</f>
        <v>0</v>
      </c>
      <c r="BF282" s="219">
        <f>IF(N282="snížená",J282,0)</f>
        <v>0</v>
      </c>
      <c r="BG282" s="219">
        <f>IF(N282="zákl. přenesená",J282,0)</f>
        <v>0</v>
      </c>
      <c r="BH282" s="219">
        <f>IF(N282="sníž. přenesená",J282,0)</f>
        <v>0</v>
      </c>
      <c r="BI282" s="219">
        <f>IF(N282="nulová",J282,0)</f>
        <v>0</v>
      </c>
      <c r="BJ282" s="19" t="s">
        <v>79</v>
      </c>
      <c r="BK282" s="219">
        <f>ROUND(I282*H282,2)</f>
        <v>0</v>
      </c>
      <c r="BL282" s="19" t="s">
        <v>194</v>
      </c>
      <c r="BM282" s="218" t="s">
        <v>600</v>
      </c>
    </row>
    <row r="283" s="2" customFormat="1">
      <c r="A283" s="40"/>
      <c r="B283" s="41"/>
      <c r="C283" s="42"/>
      <c r="D283" s="220" t="s">
        <v>152</v>
      </c>
      <c r="E283" s="42"/>
      <c r="F283" s="221" t="s">
        <v>451</v>
      </c>
      <c r="G283" s="42"/>
      <c r="H283" s="42"/>
      <c r="I283" s="222"/>
      <c r="J283" s="42"/>
      <c r="K283" s="42"/>
      <c r="L283" s="46"/>
      <c r="M283" s="223"/>
      <c r="N283" s="224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152</v>
      </c>
      <c r="AU283" s="19" t="s">
        <v>81</v>
      </c>
    </row>
    <row r="284" s="2" customFormat="1">
      <c r="A284" s="40"/>
      <c r="B284" s="41"/>
      <c r="C284" s="42"/>
      <c r="D284" s="225" t="s">
        <v>154</v>
      </c>
      <c r="E284" s="42"/>
      <c r="F284" s="226" t="s">
        <v>452</v>
      </c>
      <c r="G284" s="42"/>
      <c r="H284" s="42"/>
      <c r="I284" s="222"/>
      <c r="J284" s="42"/>
      <c r="K284" s="42"/>
      <c r="L284" s="46"/>
      <c r="M284" s="223"/>
      <c r="N284" s="224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154</v>
      </c>
      <c r="AU284" s="19" t="s">
        <v>81</v>
      </c>
    </row>
    <row r="285" s="13" customFormat="1">
      <c r="A285" s="13"/>
      <c r="B285" s="227"/>
      <c r="C285" s="228"/>
      <c r="D285" s="220" t="s">
        <v>156</v>
      </c>
      <c r="E285" s="229" t="s">
        <v>19</v>
      </c>
      <c r="F285" s="230" t="s">
        <v>601</v>
      </c>
      <c r="G285" s="228"/>
      <c r="H285" s="231">
        <v>6.4800000000000004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156</v>
      </c>
      <c r="AU285" s="237" t="s">
        <v>81</v>
      </c>
      <c r="AV285" s="13" t="s">
        <v>81</v>
      </c>
      <c r="AW285" s="13" t="s">
        <v>33</v>
      </c>
      <c r="AX285" s="13" t="s">
        <v>79</v>
      </c>
      <c r="AY285" s="237" t="s">
        <v>142</v>
      </c>
    </row>
    <row r="286" s="12" customFormat="1" ht="22.8" customHeight="1">
      <c r="A286" s="12"/>
      <c r="B286" s="191"/>
      <c r="C286" s="192"/>
      <c r="D286" s="193" t="s">
        <v>70</v>
      </c>
      <c r="E286" s="205" t="s">
        <v>454</v>
      </c>
      <c r="F286" s="205" t="s">
        <v>455</v>
      </c>
      <c r="G286" s="192"/>
      <c r="H286" s="192"/>
      <c r="I286" s="195"/>
      <c r="J286" s="206">
        <f>BK286</f>
        <v>0</v>
      </c>
      <c r="K286" s="192"/>
      <c r="L286" s="197"/>
      <c r="M286" s="198"/>
      <c r="N286" s="199"/>
      <c r="O286" s="199"/>
      <c r="P286" s="200">
        <f>SUM(P287:P296)</f>
        <v>0</v>
      </c>
      <c r="Q286" s="199"/>
      <c r="R286" s="200">
        <f>SUM(R287:R296)</f>
        <v>0.0032000000000000002</v>
      </c>
      <c r="S286" s="199"/>
      <c r="T286" s="201">
        <f>SUM(T287:T296)</f>
        <v>0.001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2" t="s">
        <v>81</v>
      </c>
      <c r="AT286" s="203" t="s">
        <v>70</v>
      </c>
      <c r="AU286" s="203" t="s">
        <v>79</v>
      </c>
      <c r="AY286" s="202" t="s">
        <v>142</v>
      </c>
      <c r="BK286" s="204">
        <f>SUM(BK287:BK296)</f>
        <v>0</v>
      </c>
    </row>
    <row r="287" s="2" customFormat="1" ht="24.15" customHeight="1">
      <c r="A287" s="40"/>
      <c r="B287" s="41"/>
      <c r="C287" s="207" t="s">
        <v>447</v>
      </c>
      <c r="D287" s="207" t="s">
        <v>145</v>
      </c>
      <c r="E287" s="208" t="s">
        <v>457</v>
      </c>
      <c r="F287" s="209" t="s">
        <v>458</v>
      </c>
      <c r="G287" s="210" t="s">
        <v>328</v>
      </c>
      <c r="H287" s="211">
        <v>20</v>
      </c>
      <c r="I287" s="212"/>
      <c r="J287" s="213">
        <f>ROUND(I287*H287,2)</f>
        <v>0</v>
      </c>
      <c r="K287" s="209" t="s">
        <v>149</v>
      </c>
      <c r="L287" s="46"/>
      <c r="M287" s="214" t="s">
        <v>19</v>
      </c>
      <c r="N287" s="215" t="s">
        <v>42</v>
      </c>
      <c r="O287" s="86"/>
      <c r="P287" s="216">
        <f>O287*H287</f>
        <v>0</v>
      </c>
      <c r="Q287" s="216">
        <v>0</v>
      </c>
      <c r="R287" s="216">
        <f>Q287*H287</f>
        <v>0</v>
      </c>
      <c r="S287" s="216">
        <v>0</v>
      </c>
      <c r="T287" s="217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8" t="s">
        <v>194</v>
      </c>
      <c r="AT287" s="218" t="s">
        <v>145</v>
      </c>
      <c r="AU287" s="218" t="s">
        <v>81</v>
      </c>
      <c r="AY287" s="19" t="s">
        <v>142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19" t="s">
        <v>79</v>
      </c>
      <c r="BK287" s="219">
        <f>ROUND(I287*H287,2)</f>
        <v>0</v>
      </c>
      <c r="BL287" s="19" t="s">
        <v>194</v>
      </c>
      <c r="BM287" s="218" t="s">
        <v>602</v>
      </c>
    </row>
    <row r="288" s="2" customFormat="1">
      <c r="A288" s="40"/>
      <c r="B288" s="41"/>
      <c r="C288" s="42"/>
      <c r="D288" s="220" t="s">
        <v>152</v>
      </c>
      <c r="E288" s="42"/>
      <c r="F288" s="221" t="s">
        <v>460</v>
      </c>
      <c r="G288" s="42"/>
      <c r="H288" s="42"/>
      <c r="I288" s="222"/>
      <c r="J288" s="42"/>
      <c r="K288" s="42"/>
      <c r="L288" s="46"/>
      <c r="M288" s="223"/>
      <c r="N288" s="224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152</v>
      </c>
      <c r="AU288" s="19" t="s">
        <v>81</v>
      </c>
    </row>
    <row r="289" s="2" customFormat="1">
      <c r="A289" s="40"/>
      <c r="B289" s="41"/>
      <c r="C289" s="42"/>
      <c r="D289" s="225" t="s">
        <v>154</v>
      </c>
      <c r="E289" s="42"/>
      <c r="F289" s="226" t="s">
        <v>461</v>
      </c>
      <c r="G289" s="42"/>
      <c r="H289" s="42"/>
      <c r="I289" s="222"/>
      <c r="J289" s="42"/>
      <c r="K289" s="42"/>
      <c r="L289" s="46"/>
      <c r="M289" s="223"/>
      <c r="N289" s="224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154</v>
      </c>
      <c r="AU289" s="19" t="s">
        <v>81</v>
      </c>
    </row>
    <row r="290" s="2" customFormat="1" ht="21.75" customHeight="1">
      <c r="A290" s="40"/>
      <c r="B290" s="41"/>
      <c r="C290" s="238" t="s">
        <v>456</v>
      </c>
      <c r="D290" s="238" t="s">
        <v>199</v>
      </c>
      <c r="E290" s="239" t="s">
        <v>463</v>
      </c>
      <c r="F290" s="240" t="s">
        <v>464</v>
      </c>
      <c r="G290" s="241" t="s">
        <v>328</v>
      </c>
      <c r="H290" s="242">
        <v>20</v>
      </c>
      <c r="I290" s="243"/>
      <c r="J290" s="244">
        <f>ROUND(I290*H290,2)</f>
        <v>0</v>
      </c>
      <c r="K290" s="240" t="s">
        <v>149</v>
      </c>
      <c r="L290" s="245"/>
      <c r="M290" s="246" t="s">
        <v>19</v>
      </c>
      <c r="N290" s="247" t="s">
        <v>42</v>
      </c>
      <c r="O290" s="86"/>
      <c r="P290" s="216">
        <f>O290*H290</f>
        <v>0</v>
      </c>
      <c r="Q290" s="216">
        <v>0.00016000000000000001</v>
      </c>
      <c r="R290" s="216">
        <f>Q290*H290</f>
        <v>0.0032000000000000002</v>
      </c>
      <c r="S290" s="216">
        <v>0</v>
      </c>
      <c r="T290" s="217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8" t="s">
        <v>202</v>
      </c>
      <c r="AT290" s="218" t="s">
        <v>199</v>
      </c>
      <c r="AU290" s="218" t="s">
        <v>81</v>
      </c>
      <c r="AY290" s="19" t="s">
        <v>142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19" t="s">
        <v>79</v>
      </c>
      <c r="BK290" s="219">
        <f>ROUND(I290*H290,2)</f>
        <v>0</v>
      </c>
      <c r="BL290" s="19" t="s">
        <v>194</v>
      </c>
      <c r="BM290" s="218" t="s">
        <v>603</v>
      </c>
    </row>
    <row r="291" s="2" customFormat="1">
      <c r="A291" s="40"/>
      <c r="B291" s="41"/>
      <c r="C291" s="42"/>
      <c r="D291" s="220" t="s">
        <v>152</v>
      </c>
      <c r="E291" s="42"/>
      <c r="F291" s="221" t="s">
        <v>464</v>
      </c>
      <c r="G291" s="42"/>
      <c r="H291" s="42"/>
      <c r="I291" s="222"/>
      <c r="J291" s="42"/>
      <c r="K291" s="42"/>
      <c r="L291" s="46"/>
      <c r="M291" s="223"/>
      <c r="N291" s="224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152</v>
      </c>
      <c r="AU291" s="19" t="s">
        <v>81</v>
      </c>
    </row>
    <row r="292" s="2" customFormat="1" ht="24.15" customHeight="1">
      <c r="A292" s="40"/>
      <c r="B292" s="41"/>
      <c r="C292" s="207" t="s">
        <v>462</v>
      </c>
      <c r="D292" s="207" t="s">
        <v>145</v>
      </c>
      <c r="E292" s="208" t="s">
        <v>604</v>
      </c>
      <c r="F292" s="209" t="s">
        <v>605</v>
      </c>
      <c r="G292" s="210" t="s">
        <v>478</v>
      </c>
      <c r="H292" s="211">
        <v>1</v>
      </c>
      <c r="I292" s="212"/>
      <c r="J292" s="213">
        <f>ROUND(I292*H292,2)</f>
        <v>0</v>
      </c>
      <c r="K292" s="209" t="s">
        <v>19</v>
      </c>
      <c r="L292" s="46"/>
      <c r="M292" s="214" t="s">
        <v>19</v>
      </c>
      <c r="N292" s="215" t="s">
        <v>42</v>
      </c>
      <c r="O292" s="86"/>
      <c r="P292" s="216">
        <f>O292*H292</f>
        <v>0</v>
      </c>
      <c r="Q292" s="216">
        <v>0</v>
      </c>
      <c r="R292" s="216">
        <f>Q292*H292</f>
        <v>0</v>
      </c>
      <c r="S292" s="216">
        <v>0.001</v>
      </c>
      <c r="T292" s="217">
        <f>S292*H292</f>
        <v>0.001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8" t="s">
        <v>194</v>
      </c>
      <c r="AT292" s="218" t="s">
        <v>145</v>
      </c>
      <c r="AU292" s="218" t="s">
        <v>81</v>
      </c>
      <c r="AY292" s="19" t="s">
        <v>142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19" t="s">
        <v>79</v>
      </c>
      <c r="BK292" s="219">
        <f>ROUND(I292*H292,2)</f>
        <v>0</v>
      </c>
      <c r="BL292" s="19" t="s">
        <v>194</v>
      </c>
      <c r="BM292" s="218" t="s">
        <v>606</v>
      </c>
    </row>
    <row r="293" s="2" customFormat="1">
      <c r="A293" s="40"/>
      <c r="B293" s="41"/>
      <c r="C293" s="42"/>
      <c r="D293" s="220" t="s">
        <v>152</v>
      </c>
      <c r="E293" s="42"/>
      <c r="F293" s="221" t="s">
        <v>607</v>
      </c>
      <c r="G293" s="42"/>
      <c r="H293" s="42"/>
      <c r="I293" s="222"/>
      <c r="J293" s="42"/>
      <c r="K293" s="42"/>
      <c r="L293" s="46"/>
      <c r="M293" s="223"/>
      <c r="N293" s="224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152</v>
      </c>
      <c r="AU293" s="19" t="s">
        <v>81</v>
      </c>
    </row>
    <row r="294" s="2" customFormat="1" ht="24.15" customHeight="1">
      <c r="A294" s="40"/>
      <c r="B294" s="41"/>
      <c r="C294" s="207" t="s">
        <v>466</v>
      </c>
      <c r="D294" s="207" t="s">
        <v>145</v>
      </c>
      <c r="E294" s="208" t="s">
        <v>608</v>
      </c>
      <c r="F294" s="209" t="s">
        <v>609</v>
      </c>
      <c r="G294" s="210" t="s">
        <v>162</v>
      </c>
      <c r="H294" s="211">
        <v>0.0030000000000000001</v>
      </c>
      <c r="I294" s="212"/>
      <c r="J294" s="213">
        <f>ROUND(I294*H294,2)</f>
        <v>0</v>
      </c>
      <c r="K294" s="209" t="s">
        <v>149</v>
      </c>
      <c r="L294" s="46"/>
      <c r="M294" s="214" t="s">
        <v>19</v>
      </c>
      <c r="N294" s="215" t="s">
        <v>42</v>
      </c>
      <c r="O294" s="86"/>
      <c r="P294" s="216">
        <f>O294*H294</f>
        <v>0</v>
      </c>
      <c r="Q294" s="216">
        <v>0</v>
      </c>
      <c r="R294" s="216">
        <f>Q294*H294</f>
        <v>0</v>
      </c>
      <c r="S294" s="216">
        <v>0</v>
      </c>
      <c r="T294" s="217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8" t="s">
        <v>194</v>
      </c>
      <c r="AT294" s="218" t="s">
        <v>145</v>
      </c>
      <c r="AU294" s="218" t="s">
        <v>81</v>
      </c>
      <c r="AY294" s="19" t="s">
        <v>142</v>
      </c>
      <c r="BE294" s="219">
        <f>IF(N294="základní",J294,0)</f>
        <v>0</v>
      </c>
      <c r="BF294" s="219">
        <f>IF(N294="snížená",J294,0)</f>
        <v>0</v>
      </c>
      <c r="BG294" s="219">
        <f>IF(N294="zákl. přenesená",J294,0)</f>
        <v>0</v>
      </c>
      <c r="BH294" s="219">
        <f>IF(N294="sníž. přenesená",J294,0)</f>
        <v>0</v>
      </c>
      <c r="BI294" s="219">
        <f>IF(N294="nulová",J294,0)</f>
        <v>0</v>
      </c>
      <c r="BJ294" s="19" t="s">
        <v>79</v>
      </c>
      <c r="BK294" s="219">
        <f>ROUND(I294*H294,2)</f>
        <v>0</v>
      </c>
      <c r="BL294" s="19" t="s">
        <v>194</v>
      </c>
      <c r="BM294" s="218" t="s">
        <v>610</v>
      </c>
    </row>
    <row r="295" s="2" customFormat="1">
      <c r="A295" s="40"/>
      <c r="B295" s="41"/>
      <c r="C295" s="42"/>
      <c r="D295" s="220" t="s">
        <v>152</v>
      </c>
      <c r="E295" s="42"/>
      <c r="F295" s="221" t="s">
        <v>611</v>
      </c>
      <c r="G295" s="42"/>
      <c r="H295" s="42"/>
      <c r="I295" s="222"/>
      <c r="J295" s="42"/>
      <c r="K295" s="42"/>
      <c r="L295" s="46"/>
      <c r="M295" s="223"/>
      <c r="N295" s="224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152</v>
      </c>
      <c r="AU295" s="19" t="s">
        <v>81</v>
      </c>
    </row>
    <row r="296" s="2" customFormat="1">
      <c r="A296" s="40"/>
      <c r="B296" s="41"/>
      <c r="C296" s="42"/>
      <c r="D296" s="225" t="s">
        <v>154</v>
      </c>
      <c r="E296" s="42"/>
      <c r="F296" s="226" t="s">
        <v>612</v>
      </c>
      <c r="G296" s="42"/>
      <c r="H296" s="42"/>
      <c r="I296" s="222"/>
      <c r="J296" s="42"/>
      <c r="K296" s="42"/>
      <c r="L296" s="46"/>
      <c r="M296" s="223"/>
      <c r="N296" s="224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154</v>
      </c>
      <c r="AU296" s="19" t="s">
        <v>81</v>
      </c>
    </row>
    <row r="297" s="12" customFormat="1" ht="25.92" customHeight="1">
      <c r="A297" s="12"/>
      <c r="B297" s="191"/>
      <c r="C297" s="192"/>
      <c r="D297" s="193" t="s">
        <v>70</v>
      </c>
      <c r="E297" s="194" t="s">
        <v>89</v>
      </c>
      <c r="F297" s="194" t="s">
        <v>472</v>
      </c>
      <c r="G297" s="192"/>
      <c r="H297" s="192"/>
      <c r="I297" s="195"/>
      <c r="J297" s="196">
        <f>BK297</f>
        <v>0</v>
      </c>
      <c r="K297" s="192"/>
      <c r="L297" s="197"/>
      <c r="M297" s="198"/>
      <c r="N297" s="199"/>
      <c r="O297" s="199"/>
      <c r="P297" s="200">
        <f>P298</f>
        <v>0</v>
      </c>
      <c r="Q297" s="199"/>
      <c r="R297" s="200">
        <f>R298</f>
        <v>0</v>
      </c>
      <c r="S297" s="199"/>
      <c r="T297" s="201">
        <f>T298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2" t="s">
        <v>180</v>
      </c>
      <c r="AT297" s="203" t="s">
        <v>70</v>
      </c>
      <c r="AU297" s="203" t="s">
        <v>71</v>
      </c>
      <c r="AY297" s="202" t="s">
        <v>142</v>
      </c>
      <c r="BK297" s="204">
        <f>BK298</f>
        <v>0</v>
      </c>
    </row>
    <row r="298" s="12" customFormat="1" ht="22.8" customHeight="1">
      <c r="A298" s="12"/>
      <c r="B298" s="191"/>
      <c r="C298" s="192"/>
      <c r="D298" s="193" t="s">
        <v>70</v>
      </c>
      <c r="E298" s="205" t="s">
        <v>473</v>
      </c>
      <c r="F298" s="205" t="s">
        <v>474</v>
      </c>
      <c r="G298" s="192"/>
      <c r="H298" s="192"/>
      <c r="I298" s="195"/>
      <c r="J298" s="206">
        <f>BK298</f>
        <v>0</v>
      </c>
      <c r="K298" s="192"/>
      <c r="L298" s="197"/>
      <c r="M298" s="198"/>
      <c r="N298" s="199"/>
      <c r="O298" s="199"/>
      <c r="P298" s="200">
        <f>SUM(P299:P301)</f>
        <v>0</v>
      </c>
      <c r="Q298" s="199"/>
      <c r="R298" s="200">
        <f>SUM(R299:R301)</f>
        <v>0</v>
      </c>
      <c r="S298" s="199"/>
      <c r="T298" s="201">
        <f>SUM(T299:T301)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02" t="s">
        <v>180</v>
      </c>
      <c r="AT298" s="203" t="s">
        <v>70</v>
      </c>
      <c r="AU298" s="203" t="s">
        <v>79</v>
      </c>
      <c r="AY298" s="202" t="s">
        <v>142</v>
      </c>
      <c r="BK298" s="204">
        <f>SUM(BK299:BK301)</f>
        <v>0</v>
      </c>
    </row>
    <row r="299" s="2" customFormat="1" ht="21.75" customHeight="1">
      <c r="A299" s="40"/>
      <c r="B299" s="41"/>
      <c r="C299" s="207" t="s">
        <v>475</v>
      </c>
      <c r="D299" s="207" t="s">
        <v>145</v>
      </c>
      <c r="E299" s="208" t="s">
        <v>476</v>
      </c>
      <c r="F299" s="209" t="s">
        <v>477</v>
      </c>
      <c r="G299" s="210" t="s">
        <v>478</v>
      </c>
      <c r="H299" s="211">
        <v>1</v>
      </c>
      <c r="I299" s="212"/>
      <c r="J299" s="213">
        <f>ROUND(I299*H299,2)</f>
        <v>0</v>
      </c>
      <c r="K299" s="209" t="s">
        <v>149</v>
      </c>
      <c r="L299" s="46"/>
      <c r="M299" s="214" t="s">
        <v>19</v>
      </c>
      <c r="N299" s="215" t="s">
        <v>42</v>
      </c>
      <c r="O299" s="86"/>
      <c r="P299" s="216">
        <f>O299*H299</f>
        <v>0</v>
      </c>
      <c r="Q299" s="216">
        <v>0</v>
      </c>
      <c r="R299" s="216">
        <f>Q299*H299</f>
        <v>0</v>
      </c>
      <c r="S299" s="216">
        <v>0</v>
      </c>
      <c r="T299" s="217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8" t="s">
        <v>479</v>
      </c>
      <c r="AT299" s="218" t="s">
        <v>145</v>
      </c>
      <c r="AU299" s="218" t="s">
        <v>81</v>
      </c>
      <c r="AY299" s="19" t="s">
        <v>142</v>
      </c>
      <c r="BE299" s="219">
        <f>IF(N299="základní",J299,0)</f>
        <v>0</v>
      </c>
      <c r="BF299" s="219">
        <f>IF(N299="snížená",J299,0)</f>
        <v>0</v>
      </c>
      <c r="BG299" s="219">
        <f>IF(N299="zákl. přenesená",J299,0)</f>
        <v>0</v>
      </c>
      <c r="BH299" s="219">
        <f>IF(N299="sníž. přenesená",J299,0)</f>
        <v>0</v>
      </c>
      <c r="BI299" s="219">
        <f>IF(N299="nulová",J299,0)</f>
        <v>0</v>
      </c>
      <c r="BJ299" s="19" t="s">
        <v>79</v>
      </c>
      <c r="BK299" s="219">
        <f>ROUND(I299*H299,2)</f>
        <v>0</v>
      </c>
      <c r="BL299" s="19" t="s">
        <v>479</v>
      </c>
      <c r="BM299" s="218" t="s">
        <v>613</v>
      </c>
    </row>
    <row r="300" s="2" customFormat="1">
      <c r="A300" s="40"/>
      <c r="B300" s="41"/>
      <c r="C300" s="42"/>
      <c r="D300" s="220" t="s">
        <v>152</v>
      </c>
      <c r="E300" s="42"/>
      <c r="F300" s="221" t="s">
        <v>481</v>
      </c>
      <c r="G300" s="42"/>
      <c r="H300" s="42"/>
      <c r="I300" s="222"/>
      <c r="J300" s="42"/>
      <c r="K300" s="42"/>
      <c r="L300" s="46"/>
      <c r="M300" s="223"/>
      <c r="N300" s="224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152</v>
      </c>
      <c r="AU300" s="19" t="s">
        <v>81</v>
      </c>
    </row>
    <row r="301" s="2" customFormat="1">
      <c r="A301" s="40"/>
      <c r="B301" s="41"/>
      <c r="C301" s="42"/>
      <c r="D301" s="225" t="s">
        <v>154</v>
      </c>
      <c r="E301" s="42"/>
      <c r="F301" s="226" t="s">
        <v>482</v>
      </c>
      <c r="G301" s="42"/>
      <c r="H301" s="42"/>
      <c r="I301" s="222"/>
      <c r="J301" s="42"/>
      <c r="K301" s="42"/>
      <c r="L301" s="46"/>
      <c r="M301" s="269"/>
      <c r="N301" s="270"/>
      <c r="O301" s="271"/>
      <c r="P301" s="271"/>
      <c r="Q301" s="271"/>
      <c r="R301" s="271"/>
      <c r="S301" s="271"/>
      <c r="T301" s="272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154</v>
      </c>
      <c r="AU301" s="19" t="s">
        <v>81</v>
      </c>
    </row>
    <row r="302" s="2" customFormat="1" ht="6.96" customHeight="1">
      <c r="A302" s="40"/>
      <c r="B302" s="61"/>
      <c r="C302" s="62"/>
      <c r="D302" s="62"/>
      <c r="E302" s="62"/>
      <c r="F302" s="62"/>
      <c r="G302" s="62"/>
      <c r="H302" s="62"/>
      <c r="I302" s="62"/>
      <c r="J302" s="62"/>
      <c r="K302" s="62"/>
      <c r="L302" s="46"/>
      <c r="M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</row>
  </sheetData>
  <sheetProtection sheet="1" autoFilter="0" formatColumns="0" formatRows="0" objects="1" scenarios="1" spinCount="100000" saltValue="gkirMIz529/xH9kakrutTp4BacFQuMpYWcwsCAoYJnFJ5SGpjEyQ4heE05FH3A1SeFUeBo5eU8yNsVgNah0Rdg==" hashValue="bOBehf/af8/INlttSr9siAmKUpwC1C7P6hdzWjCzxvB0tucNhqZuG/9I7h4FwqschGGN4yuoxy2dQvKUgurlgA==" algorithmName="SHA-512" password="CC35"/>
  <autoFilter ref="C92:K301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8" r:id="rId1" display="https://podminky.urs.cz/item/CS_URS_2024_02/977151122"/>
    <hyperlink ref="F103" r:id="rId2" display="https://podminky.urs.cz/item/CS_URS_2024_02/997013501"/>
    <hyperlink ref="F106" r:id="rId3" display="https://podminky.urs.cz/item/CS_URS_2024_02/997013509"/>
    <hyperlink ref="F110" r:id="rId4" display="https://podminky.urs.cz/item/CS_URS_2024_02/997013814"/>
    <hyperlink ref="F115" r:id="rId5" display="https://podminky.urs.cz/item/CS_URS_2024_02/998011003"/>
    <hyperlink ref="F120" r:id="rId6" display="https://podminky.urs.cz/item/CS_URS_2024_02/712311101"/>
    <hyperlink ref="F127" r:id="rId7" display="https://podminky.urs.cz/item/CS_URS_2024_02/712331111"/>
    <hyperlink ref="F137" r:id="rId8" display="https://podminky.urs.cz/item/CS_URS_2024_02/712340832"/>
    <hyperlink ref="F144" r:id="rId9" display="https://podminky.urs.cz/item/CS_URS_2024_02/712341559"/>
    <hyperlink ref="F158" r:id="rId10" display="https://podminky.urs.cz/item/CS_URS_2024_02/712841559"/>
    <hyperlink ref="F166" r:id="rId11" display="https://podminky.urs.cz/item/CS_URS_2024_02/998712103"/>
    <hyperlink ref="F170" r:id="rId12" display="https://podminky.urs.cz/item/CS_URS_2024_02/713111111"/>
    <hyperlink ref="F177" r:id="rId13" display="https://podminky.urs.cz/item/CS_URS_2024_02/713141136"/>
    <hyperlink ref="F185" r:id="rId14" display="https://podminky.urs.cz/item/CS_URS_2024_02/713141151"/>
    <hyperlink ref="F195" r:id="rId15" display="https://podminky.urs.cz/item/CS_URS_2024_02/713141338"/>
    <hyperlink ref="F204" r:id="rId16" display="https://podminky.urs.cz/item/CS_URS_2024_02/998713102"/>
    <hyperlink ref="F208" r:id="rId17" display="https://podminky.urs.cz/item/CS_URS_2024_02/721173402"/>
    <hyperlink ref="F212" r:id="rId18" display="https://podminky.urs.cz/item/CS_URS_2024_02/721210823"/>
    <hyperlink ref="F215" r:id="rId19" display="https://podminky.urs.cz/item/CS_URS_2024_02/721239114"/>
    <hyperlink ref="F221" r:id="rId20" display="https://podminky.urs.cz/item/CS_URS_2024_02/762131124"/>
    <hyperlink ref="F229" r:id="rId21" display="https://podminky.urs.cz/item/CS_URS_2024_02/762132135"/>
    <hyperlink ref="F237" r:id="rId22" display="https://podminky.urs.cz/item/CS_URS_2024_02/762341250"/>
    <hyperlink ref="F244" r:id="rId23" display="https://podminky.urs.cz/item/CS_URS_2024_02/762341811"/>
    <hyperlink ref="F248" r:id="rId24" display="https://podminky.urs.cz/item/CS_URS_2024_02/762342214"/>
    <hyperlink ref="F256" r:id="rId25" display="https://podminky.urs.cz/item/CS_URS_2024_02/998762103"/>
    <hyperlink ref="F260" r:id="rId26" display="https://podminky.urs.cz/item/CS_URS_2024_02/764002841"/>
    <hyperlink ref="F267" r:id="rId27" display="https://podminky.urs.cz/item/CS_URS_2024_02/764204105"/>
    <hyperlink ref="F276" r:id="rId28" display="https://podminky.urs.cz/item/CS_URS_2024_02/764212662"/>
    <hyperlink ref="F280" r:id="rId29" display="https://podminky.urs.cz/item/CS_URS_2024_02/998764103"/>
    <hyperlink ref="F284" r:id="rId30" display="https://podminky.urs.cz/item/CS_URS_2024_02/765192001"/>
    <hyperlink ref="F289" r:id="rId31" display="https://podminky.urs.cz/item/CS_URS_2024_02/767810122"/>
    <hyperlink ref="F296" r:id="rId32" display="https://podminky.urs.cz/item/CS_URS_2024_02/998767103"/>
    <hyperlink ref="F301" r:id="rId33" display="https://podminky.urs.cz/item/CS_URS_2024_02/0414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81</v>
      </c>
    </row>
    <row r="4" s="1" customFormat="1" ht="24.96" customHeight="1">
      <c r="B4" s="22"/>
      <c r="D4" s="133" t="s">
        <v>101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Oprava střešního pláště speciální školy - II. etapa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107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614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29. 8. 2024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32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34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32</v>
      </c>
      <c r="F24" s="40"/>
      <c r="G24" s="40"/>
      <c r="H24" s="40"/>
      <c r="I24" s="135" t="s">
        <v>28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35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37</v>
      </c>
      <c r="E30" s="40"/>
      <c r="F30" s="40"/>
      <c r="G30" s="40"/>
      <c r="H30" s="40"/>
      <c r="I30" s="40"/>
      <c r="J30" s="147">
        <f>ROUND(J81,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39</v>
      </c>
      <c r="G32" s="40"/>
      <c r="H32" s="40"/>
      <c r="I32" s="148" t="s">
        <v>38</v>
      </c>
      <c r="J32" s="148" t="s">
        <v>40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41</v>
      </c>
      <c r="E33" s="135" t="s">
        <v>42</v>
      </c>
      <c r="F33" s="150">
        <f>ROUND((SUM(BE81:BE93)),  2)</f>
        <v>0</v>
      </c>
      <c r="G33" s="40"/>
      <c r="H33" s="40"/>
      <c r="I33" s="151">
        <v>0.20999999999999999</v>
      </c>
      <c r="J33" s="150">
        <f>ROUND(((SUM(BE81:BE93))*I33),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43</v>
      </c>
      <c r="F34" s="150">
        <f>ROUND((SUM(BF81:BF93)),  2)</f>
        <v>0</v>
      </c>
      <c r="G34" s="40"/>
      <c r="H34" s="40"/>
      <c r="I34" s="151">
        <v>0.12</v>
      </c>
      <c r="J34" s="150">
        <f>ROUND(((SUM(BF81:BF93))*I34),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44</v>
      </c>
      <c r="F35" s="150">
        <f>ROUND((SUM(BG81:BG93)),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45</v>
      </c>
      <c r="F36" s="150">
        <f>ROUND((SUM(BH81:BH93)),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46</v>
      </c>
      <c r="F37" s="150">
        <f>ROUND((SUM(BI81:BI93)),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Oprava střešního pláště speciální školy - II. etapa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Hromosvod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Hradecká  1231/11b, Hradec Králové</v>
      </c>
      <c r="G52" s="42"/>
      <c r="H52" s="42"/>
      <c r="I52" s="34" t="s">
        <v>23</v>
      </c>
      <c r="J52" s="74" t="str">
        <f>IF(J12="","",J12)</f>
        <v>29. 8. 2024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Speciální základní škola Hradec Králové</v>
      </c>
      <c r="G54" s="42"/>
      <c r="H54" s="42"/>
      <c r="I54" s="34" t="s">
        <v>31</v>
      </c>
      <c r="J54" s="38" t="str">
        <f>E21</f>
        <v>DEKPROJEKT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DEKPROJEKT s.r.o.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110</v>
      </c>
      <c r="D57" s="165"/>
      <c r="E57" s="165"/>
      <c r="F57" s="165"/>
      <c r="G57" s="165"/>
      <c r="H57" s="165"/>
      <c r="I57" s="165"/>
      <c r="J57" s="166" t="s">
        <v>111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69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68"/>
      <c r="C60" s="169"/>
      <c r="D60" s="170" t="s">
        <v>615</v>
      </c>
      <c r="E60" s="171"/>
      <c r="F60" s="171"/>
      <c r="G60" s="171"/>
      <c r="H60" s="171"/>
      <c r="I60" s="171"/>
      <c r="J60" s="172">
        <f>J82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616</v>
      </c>
      <c r="E61" s="177"/>
      <c r="F61" s="177"/>
      <c r="G61" s="177"/>
      <c r="H61" s="177"/>
      <c r="I61" s="177"/>
      <c r="J61" s="178">
        <f>J83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127</v>
      </c>
      <c r="D68" s="42"/>
      <c r="E68" s="42"/>
      <c r="F68" s="42"/>
      <c r="G68" s="42"/>
      <c r="H68" s="42"/>
      <c r="I68" s="42"/>
      <c r="J68" s="42"/>
      <c r="K68" s="42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3" t="str">
        <f>E7</f>
        <v>Oprava střešního pláště speciální školy - II. etapa</v>
      </c>
      <c r="F71" s="34"/>
      <c r="G71" s="34"/>
      <c r="H71" s="34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107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03 - Hromosvod</v>
      </c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Hradecká  1231/11b, Hradec Králové</v>
      </c>
      <c r="G75" s="42"/>
      <c r="H75" s="42"/>
      <c r="I75" s="34" t="s">
        <v>23</v>
      </c>
      <c r="J75" s="74" t="str">
        <f>IF(J12="","",J12)</f>
        <v>29. 8. 2024</v>
      </c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Speciální základní škola Hradec Králové</v>
      </c>
      <c r="G77" s="42"/>
      <c r="H77" s="42"/>
      <c r="I77" s="34" t="s">
        <v>31</v>
      </c>
      <c r="J77" s="38" t="str">
        <f>E21</f>
        <v>DEKPROJEKT s.r.o.</v>
      </c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DEKPROJEKT s.r.o.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0"/>
      <c r="B80" s="181"/>
      <c r="C80" s="182" t="s">
        <v>128</v>
      </c>
      <c r="D80" s="183" t="s">
        <v>56</v>
      </c>
      <c r="E80" s="183" t="s">
        <v>52</v>
      </c>
      <c r="F80" s="183" t="s">
        <v>53</v>
      </c>
      <c r="G80" s="183" t="s">
        <v>129</v>
      </c>
      <c r="H80" s="183" t="s">
        <v>130</v>
      </c>
      <c r="I80" s="183" t="s">
        <v>131</v>
      </c>
      <c r="J80" s="183" t="s">
        <v>111</v>
      </c>
      <c r="K80" s="184" t="s">
        <v>132</v>
      </c>
      <c r="L80" s="185"/>
      <c r="M80" s="94" t="s">
        <v>19</v>
      </c>
      <c r="N80" s="95" t="s">
        <v>41</v>
      </c>
      <c r="O80" s="95" t="s">
        <v>133</v>
      </c>
      <c r="P80" s="95" t="s">
        <v>134</v>
      </c>
      <c r="Q80" s="95" t="s">
        <v>135</v>
      </c>
      <c r="R80" s="95" t="s">
        <v>136</v>
      </c>
      <c r="S80" s="95" t="s">
        <v>137</v>
      </c>
      <c r="T80" s="96" t="s">
        <v>138</v>
      </c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</row>
    <row r="81" s="2" customFormat="1" ht="22.8" customHeight="1">
      <c r="A81" s="40"/>
      <c r="B81" s="41"/>
      <c r="C81" s="101" t="s">
        <v>139</v>
      </c>
      <c r="D81" s="42"/>
      <c r="E81" s="42"/>
      <c r="F81" s="42"/>
      <c r="G81" s="42"/>
      <c r="H81" s="42"/>
      <c r="I81" s="42"/>
      <c r="J81" s="186">
        <f>BK81</f>
        <v>0</v>
      </c>
      <c r="K81" s="42"/>
      <c r="L81" s="46"/>
      <c r="M81" s="97"/>
      <c r="N81" s="187"/>
      <c r="O81" s="98"/>
      <c r="P81" s="188">
        <f>P82</f>
        <v>0</v>
      </c>
      <c r="Q81" s="98"/>
      <c r="R81" s="188">
        <f>R82</f>
        <v>0</v>
      </c>
      <c r="S81" s="98"/>
      <c r="T81" s="189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70</v>
      </c>
      <c r="AU81" s="19" t="s">
        <v>112</v>
      </c>
      <c r="BK81" s="190">
        <f>BK82</f>
        <v>0</v>
      </c>
    </row>
    <row r="82" s="12" customFormat="1" ht="25.92" customHeight="1">
      <c r="A82" s="12"/>
      <c r="B82" s="191"/>
      <c r="C82" s="192"/>
      <c r="D82" s="193" t="s">
        <v>70</v>
      </c>
      <c r="E82" s="194" t="s">
        <v>199</v>
      </c>
      <c r="F82" s="194" t="s">
        <v>617</v>
      </c>
      <c r="G82" s="192"/>
      <c r="H82" s="192"/>
      <c r="I82" s="195"/>
      <c r="J82" s="196">
        <f>BK82</f>
        <v>0</v>
      </c>
      <c r="K82" s="192"/>
      <c r="L82" s="197"/>
      <c r="M82" s="198"/>
      <c r="N82" s="199"/>
      <c r="O82" s="199"/>
      <c r="P82" s="200">
        <f>P83</f>
        <v>0</v>
      </c>
      <c r="Q82" s="199"/>
      <c r="R82" s="200">
        <f>R83</f>
        <v>0</v>
      </c>
      <c r="S82" s="199"/>
      <c r="T82" s="20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2" t="s">
        <v>97</v>
      </c>
      <c r="AT82" s="203" t="s">
        <v>70</v>
      </c>
      <c r="AU82" s="203" t="s">
        <v>71</v>
      </c>
      <c r="AY82" s="202" t="s">
        <v>142</v>
      </c>
      <c r="BK82" s="204">
        <f>BK83</f>
        <v>0</v>
      </c>
    </row>
    <row r="83" s="12" customFormat="1" ht="22.8" customHeight="1">
      <c r="A83" s="12"/>
      <c r="B83" s="191"/>
      <c r="C83" s="192"/>
      <c r="D83" s="193" t="s">
        <v>70</v>
      </c>
      <c r="E83" s="205" t="s">
        <v>618</v>
      </c>
      <c r="F83" s="205" t="s">
        <v>619</v>
      </c>
      <c r="G83" s="192"/>
      <c r="H83" s="192"/>
      <c r="I83" s="195"/>
      <c r="J83" s="206">
        <f>BK83</f>
        <v>0</v>
      </c>
      <c r="K83" s="192"/>
      <c r="L83" s="197"/>
      <c r="M83" s="198"/>
      <c r="N83" s="199"/>
      <c r="O83" s="199"/>
      <c r="P83" s="200">
        <f>SUM(P84:P93)</f>
        <v>0</v>
      </c>
      <c r="Q83" s="199"/>
      <c r="R83" s="200">
        <f>SUM(R84:R93)</f>
        <v>0</v>
      </c>
      <c r="S83" s="199"/>
      <c r="T83" s="201">
        <f>SUM(T84:T93)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97</v>
      </c>
      <c r="AT83" s="203" t="s">
        <v>70</v>
      </c>
      <c r="AU83" s="203" t="s">
        <v>79</v>
      </c>
      <c r="AY83" s="202" t="s">
        <v>142</v>
      </c>
      <c r="BK83" s="204">
        <f>SUM(BK84:BK93)</f>
        <v>0</v>
      </c>
    </row>
    <row r="84" s="2" customFormat="1" ht="24.15" customHeight="1">
      <c r="A84" s="40"/>
      <c r="B84" s="41"/>
      <c r="C84" s="207" t="s">
        <v>79</v>
      </c>
      <c r="D84" s="207" t="s">
        <v>145</v>
      </c>
      <c r="E84" s="208" t="s">
        <v>620</v>
      </c>
      <c r="F84" s="209" t="s">
        <v>621</v>
      </c>
      <c r="G84" s="210" t="s">
        <v>148</v>
      </c>
      <c r="H84" s="211">
        <v>180</v>
      </c>
      <c r="I84" s="212"/>
      <c r="J84" s="213">
        <f>ROUND(I84*H84,2)</f>
        <v>0</v>
      </c>
      <c r="K84" s="209" t="s">
        <v>19</v>
      </c>
      <c r="L84" s="46"/>
      <c r="M84" s="214" t="s">
        <v>19</v>
      </c>
      <c r="N84" s="215" t="s">
        <v>42</v>
      </c>
      <c r="O84" s="86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8" t="s">
        <v>622</v>
      </c>
      <c r="AT84" s="218" t="s">
        <v>145</v>
      </c>
      <c r="AU84" s="218" t="s">
        <v>81</v>
      </c>
      <c r="AY84" s="19" t="s">
        <v>142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19" t="s">
        <v>79</v>
      </c>
      <c r="BK84" s="219">
        <f>ROUND(I84*H84,2)</f>
        <v>0</v>
      </c>
      <c r="BL84" s="19" t="s">
        <v>622</v>
      </c>
      <c r="BM84" s="218" t="s">
        <v>623</v>
      </c>
    </row>
    <row r="85" s="2" customFormat="1">
      <c r="A85" s="40"/>
      <c r="B85" s="41"/>
      <c r="C85" s="42"/>
      <c r="D85" s="220" t="s">
        <v>152</v>
      </c>
      <c r="E85" s="42"/>
      <c r="F85" s="221" t="s">
        <v>624</v>
      </c>
      <c r="G85" s="42"/>
      <c r="H85" s="42"/>
      <c r="I85" s="222"/>
      <c r="J85" s="42"/>
      <c r="K85" s="42"/>
      <c r="L85" s="46"/>
      <c r="M85" s="223"/>
      <c r="N85" s="224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152</v>
      </c>
      <c r="AU85" s="19" t="s">
        <v>81</v>
      </c>
    </row>
    <row r="86" s="2" customFormat="1" ht="24.15" customHeight="1">
      <c r="A86" s="40"/>
      <c r="B86" s="41"/>
      <c r="C86" s="238" t="s">
        <v>81</v>
      </c>
      <c r="D86" s="238" t="s">
        <v>199</v>
      </c>
      <c r="E86" s="239" t="s">
        <v>625</v>
      </c>
      <c r="F86" s="240" t="s">
        <v>626</v>
      </c>
      <c r="G86" s="241" t="s">
        <v>328</v>
      </c>
      <c r="H86" s="242">
        <v>180</v>
      </c>
      <c r="I86" s="243"/>
      <c r="J86" s="244">
        <f>ROUND(I86*H86,2)</f>
        <v>0</v>
      </c>
      <c r="K86" s="240" t="s">
        <v>19</v>
      </c>
      <c r="L86" s="245"/>
      <c r="M86" s="246" t="s">
        <v>19</v>
      </c>
      <c r="N86" s="247" t="s">
        <v>42</v>
      </c>
      <c r="O86" s="86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8" t="s">
        <v>627</v>
      </c>
      <c r="AT86" s="218" t="s">
        <v>199</v>
      </c>
      <c r="AU86" s="218" t="s">
        <v>81</v>
      </c>
      <c r="AY86" s="19" t="s">
        <v>142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9" t="s">
        <v>79</v>
      </c>
      <c r="BK86" s="219">
        <f>ROUND(I86*H86,2)</f>
        <v>0</v>
      </c>
      <c r="BL86" s="19" t="s">
        <v>622</v>
      </c>
      <c r="BM86" s="218" t="s">
        <v>628</v>
      </c>
    </row>
    <row r="87" s="2" customFormat="1">
      <c r="A87" s="40"/>
      <c r="B87" s="41"/>
      <c r="C87" s="42"/>
      <c r="D87" s="220" t="s">
        <v>152</v>
      </c>
      <c r="E87" s="42"/>
      <c r="F87" s="221" t="s">
        <v>626</v>
      </c>
      <c r="G87" s="42"/>
      <c r="H87" s="42"/>
      <c r="I87" s="222"/>
      <c r="J87" s="42"/>
      <c r="K87" s="42"/>
      <c r="L87" s="46"/>
      <c r="M87" s="223"/>
      <c r="N87" s="224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152</v>
      </c>
      <c r="AU87" s="19" t="s">
        <v>81</v>
      </c>
    </row>
    <row r="88" s="2" customFormat="1" ht="16.5" customHeight="1">
      <c r="A88" s="40"/>
      <c r="B88" s="41"/>
      <c r="C88" s="238" t="s">
        <v>97</v>
      </c>
      <c r="D88" s="238" t="s">
        <v>199</v>
      </c>
      <c r="E88" s="239" t="s">
        <v>629</v>
      </c>
      <c r="F88" s="240" t="s">
        <v>630</v>
      </c>
      <c r="G88" s="241" t="s">
        <v>328</v>
      </c>
      <c r="H88" s="242">
        <v>180</v>
      </c>
      <c r="I88" s="243"/>
      <c r="J88" s="244">
        <f>ROUND(I88*H88,2)</f>
        <v>0</v>
      </c>
      <c r="K88" s="240" t="s">
        <v>19</v>
      </c>
      <c r="L88" s="245"/>
      <c r="M88" s="246" t="s">
        <v>19</v>
      </c>
      <c r="N88" s="247" t="s">
        <v>42</v>
      </c>
      <c r="O88" s="86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8" t="s">
        <v>627</v>
      </c>
      <c r="AT88" s="218" t="s">
        <v>199</v>
      </c>
      <c r="AU88" s="218" t="s">
        <v>81</v>
      </c>
      <c r="AY88" s="19" t="s">
        <v>142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9" t="s">
        <v>79</v>
      </c>
      <c r="BK88" s="219">
        <f>ROUND(I88*H88,2)</f>
        <v>0</v>
      </c>
      <c r="BL88" s="19" t="s">
        <v>622</v>
      </c>
      <c r="BM88" s="218" t="s">
        <v>631</v>
      </c>
    </row>
    <row r="89" s="2" customFormat="1">
      <c r="A89" s="40"/>
      <c r="B89" s="41"/>
      <c r="C89" s="42"/>
      <c r="D89" s="220" t="s">
        <v>152</v>
      </c>
      <c r="E89" s="42"/>
      <c r="F89" s="221" t="s">
        <v>630</v>
      </c>
      <c r="G89" s="42"/>
      <c r="H89" s="42"/>
      <c r="I89" s="222"/>
      <c r="J89" s="42"/>
      <c r="K89" s="42"/>
      <c r="L89" s="46"/>
      <c r="M89" s="223"/>
      <c r="N89" s="224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152</v>
      </c>
      <c r="AU89" s="19" t="s">
        <v>81</v>
      </c>
    </row>
    <row r="90" s="2" customFormat="1" ht="16.5" customHeight="1">
      <c r="A90" s="40"/>
      <c r="B90" s="41"/>
      <c r="C90" s="207" t="s">
        <v>150</v>
      </c>
      <c r="D90" s="207" t="s">
        <v>145</v>
      </c>
      <c r="E90" s="208" t="s">
        <v>632</v>
      </c>
      <c r="F90" s="209" t="s">
        <v>633</v>
      </c>
      <c r="G90" s="210" t="s">
        <v>478</v>
      </c>
      <c r="H90" s="211">
        <v>1</v>
      </c>
      <c r="I90" s="212"/>
      <c r="J90" s="213">
        <f>ROUND(I90*H90,2)</f>
        <v>0</v>
      </c>
      <c r="K90" s="209" t="s">
        <v>19</v>
      </c>
      <c r="L90" s="46"/>
      <c r="M90" s="214" t="s">
        <v>19</v>
      </c>
      <c r="N90" s="215" t="s">
        <v>42</v>
      </c>
      <c r="O90" s="86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8" t="s">
        <v>622</v>
      </c>
      <c r="AT90" s="218" t="s">
        <v>145</v>
      </c>
      <c r="AU90" s="218" t="s">
        <v>81</v>
      </c>
      <c r="AY90" s="19" t="s">
        <v>142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9" t="s">
        <v>79</v>
      </c>
      <c r="BK90" s="219">
        <f>ROUND(I90*H90,2)</f>
        <v>0</v>
      </c>
      <c r="BL90" s="19" t="s">
        <v>622</v>
      </c>
      <c r="BM90" s="218" t="s">
        <v>634</v>
      </c>
    </row>
    <row r="91" s="2" customFormat="1">
      <c r="A91" s="40"/>
      <c r="B91" s="41"/>
      <c r="C91" s="42"/>
      <c r="D91" s="220" t="s">
        <v>152</v>
      </c>
      <c r="E91" s="42"/>
      <c r="F91" s="221" t="s">
        <v>633</v>
      </c>
      <c r="G91" s="42"/>
      <c r="H91" s="42"/>
      <c r="I91" s="222"/>
      <c r="J91" s="42"/>
      <c r="K91" s="42"/>
      <c r="L91" s="46"/>
      <c r="M91" s="223"/>
      <c r="N91" s="224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152</v>
      </c>
      <c r="AU91" s="19" t="s">
        <v>81</v>
      </c>
    </row>
    <row r="92" s="2" customFormat="1" ht="24.15" customHeight="1">
      <c r="A92" s="40"/>
      <c r="B92" s="41"/>
      <c r="C92" s="207" t="s">
        <v>180</v>
      </c>
      <c r="D92" s="207" t="s">
        <v>145</v>
      </c>
      <c r="E92" s="208" t="s">
        <v>635</v>
      </c>
      <c r="F92" s="209" t="s">
        <v>636</v>
      </c>
      <c r="G92" s="210" t="s">
        <v>148</v>
      </c>
      <c r="H92" s="211">
        <v>180</v>
      </c>
      <c r="I92" s="212"/>
      <c r="J92" s="213">
        <f>ROUND(I92*H92,2)</f>
        <v>0</v>
      </c>
      <c r="K92" s="209" t="s">
        <v>19</v>
      </c>
      <c r="L92" s="46"/>
      <c r="M92" s="214" t="s">
        <v>19</v>
      </c>
      <c r="N92" s="215" t="s">
        <v>42</v>
      </c>
      <c r="O92" s="86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8" t="s">
        <v>622</v>
      </c>
      <c r="AT92" s="218" t="s">
        <v>145</v>
      </c>
      <c r="AU92" s="218" t="s">
        <v>81</v>
      </c>
      <c r="AY92" s="19" t="s">
        <v>142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9" t="s">
        <v>79</v>
      </c>
      <c r="BK92" s="219">
        <f>ROUND(I92*H92,2)</f>
        <v>0</v>
      </c>
      <c r="BL92" s="19" t="s">
        <v>622</v>
      </c>
      <c r="BM92" s="218" t="s">
        <v>637</v>
      </c>
    </row>
    <row r="93" s="2" customFormat="1">
      <c r="A93" s="40"/>
      <c r="B93" s="41"/>
      <c r="C93" s="42"/>
      <c r="D93" s="220" t="s">
        <v>152</v>
      </c>
      <c r="E93" s="42"/>
      <c r="F93" s="221" t="s">
        <v>638</v>
      </c>
      <c r="G93" s="42"/>
      <c r="H93" s="42"/>
      <c r="I93" s="222"/>
      <c r="J93" s="42"/>
      <c r="K93" s="42"/>
      <c r="L93" s="46"/>
      <c r="M93" s="269"/>
      <c r="N93" s="270"/>
      <c r="O93" s="271"/>
      <c r="P93" s="271"/>
      <c r="Q93" s="271"/>
      <c r="R93" s="271"/>
      <c r="S93" s="271"/>
      <c r="T93" s="272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152</v>
      </c>
      <c r="AU93" s="19" t="s">
        <v>81</v>
      </c>
    </row>
    <row r="94" s="2" customFormat="1" ht="6.96" customHeight="1">
      <c r="A94" s="40"/>
      <c r="B94" s="61"/>
      <c r="C94" s="62"/>
      <c r="D94" s="62"/>
      <c r="E94" s="62"/>
      <c r="F94" s="62"/>
      <c r="G94" s="62"/>
      <c r="H94" s="62"/>
      <c r="I94" s="62"/>
      <c r="J94" s="62"/>
      <c r="K94" s="62"/>
      <c r="L94" s="46"/>
      <c r="M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</sheetData>
  <sheetProtection sheet="1" autoFilter="0" formatColumns="0" formatRows="0" objects="1" scenarios="1" spinCount="100000" saltValue="cRghKhfJ4ugdNaZ/Xeu2zg4rq2mOu5WHxi+dKnIeJMW2gP41KmabIG3LYgFGIgl5N9zg/0D2/8ROpjAYMJlgAw==" hashValue="vRQKaDGeih5JWm693qqda7n+wVj0tZm5tzR9XWLDHwQh4+MbL1qQ4vI55nXxiqzZlO6MzEwRMTG04d8MRrlDZQ==" algorithmName="SHA-512" password="CC35"/>
  <autoFilter ref="C80:K9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81</v>
      </c>
    </row>
    <row r="4" s="1" customFormat="1" ht="24.96" customHeight="1">
      <c r="B4" s="22"/>
      <c r="D4" s="133" t="s">
        <v>101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Oprava střešního pláště speciální školy - II. etapa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107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639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29. 8. 2024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32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34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32</v>
      </c>
      <c r="F24" s="40"/>
      <c r="G24" s="40"/>
      <c r="H24" s="40"/>
      <c r="I24" s="135" t="s">
        <v>28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35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37</v>
      </c>
      <c r="E30" s="40"/>
      <c r="F30" s="40"/>
      <c r="G30" s="40"/>
      <c r="H30" s="40"/>
      <c r="I30" s="40"/>
      <c r="J30" s="147">
        <f>ROUND(J85,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39</v>
      </c>
      <c r="G32" s="40"/>
      <c r="H32" s="40"/>
      <c r="I32" s="148" t="s">
        <v>38</v>
      </c>
      <c r="J32" s="148" t="s">
        <v>40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41</v>
      </c>
      <c r="E33" s="135" t="s">
        <v>42</v>
      </c>
      <c r="F33" s="150">
        <f>ROUND((SUM(BE85:BE115)),  2)</f>
        <v>0</v>
      </c>
      <c r="G33" s="40"/>
      <c r="H33" s="40"/>
      <c r="I33" s="151">
        <v>0.20999999999999999</v>
      </c>
      <c r="J33" s="150">
        <f>ROUND(((SUM(BE85:BE115))*I33),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43</v>
      </c>
      <c r="F34" s="150">
        <f>ROUND((SUM(BF85:BF115)),  2)</f>
        <v>0</v>
      </c>
      <c r="G34" s="40"/>
      <c r="H34" s="40"/>
      <c r="I34" s="151">
        <v>0.12</v>
      </c>
      <c r="J34" s="150">
        <f>ROUND(((SUM(BF85:BF115))*I34),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44</v>
      </c>
      <c r="F35" s="150">
        <f>ROUND((SUM(BG85:BG115)),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45</v>
      </c>
      <c r="F36" s="150">
        <f>ROUND((SUM(BH85:BH115)),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46</v>
      </c>
      <c r="F37" s="150">
        <f>ROUND((SUM(BI85:BI115)),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Oprava střešního pláště speciální školy - II. etapa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04 - VRN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Hradecká  1231/11b, Hradec Králové</v>
      </c>
      <c r="G52" s="42"/>
      <c r="H52" s="42"/>
      <c r="I52" s="34" t="s">
        <v>23</v>
      </c>
      <c r="J52" s="74" t="str">
        <f>IF(J12="","",J12)</f>
        <v>29. 8. 2024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Speciální základní škola Hradec Králové</v>
      </c>
      <c r="G54" s="42"/>
      <c r="H54" s="42"/>
      <c r="I54" s="34" t="s">
        <v>31</v>
      </c>
      <c r="J54" s="38" t="str">
        <f>E21</f>
        <v>DEKPROJEKT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DEKPROJEKT s.r.o.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110</v>
      </c>
      <c r="D57" s="165"/>
      <c r="E57" s="165"/>
      <c r="F57" s="165"/>
      <c r="G57" s="165"/>
      <c r="H57" s="165"/>
      <c r="I57" s="165"/>
      <c r="J57" s="166" t="s">
        <v>111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69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68"/>
      <c r="C60" s="169"/>
      <c r="D60" s="170" t="s">
        <v>125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640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641</v>
      </c>
      <c r="E62" s="177"/>
      <c r="F62" s="177"/>
      <c r="G62" s="177"/>
      <c r="H62" s="177"/>
      <c r="I62" s="177"/>
      <c r="J62" s="178">
        <f>J91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126</v>
      </c>
      <c r="E63" s="177"/>
      <c r="F63" s="177"/>
      <c r="G63" s="177"/>
      <c r="H63" s="177"/>
      <c r="I63" s="177"/>
      <c r="J63" s="178">
        <f>J101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642</v>
      </c>
      <c r="E64" s="177"/>
      <c r="F64" s="177"/>
      <c r="G64" s="177"/>
      <c r="H64" s="177"/>
      <c r="I64" s="177"/>
      <c r="J64" s="178">
        <f>J105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643</v>
      </c>
      <c r="E65" s="177"/>
      <c r="F65" s="177"/>
      <c r="G65" s="177"/>
      <c r="H65" s="177"/>
      <c r="I65" s="177"/>
      <c r="J65" s="178">
        <f>J112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127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3" t="str">
        <f>E7</f>
        <v>Oprava střešního pláště speciální školy - II. etapa</v>
      </c>
      <c r="F75" s="34"/>
      <c r="G75" s="34"/>
      <c r="H75" s="34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107</v>
      </c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04 - VRN</v>
      </c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Hradecká  1231/11b, Hradec Králové</v>
      </c>
      <c r="G79" s="42"/>
      <c r="H79" s="42"/>
      <c r="I79" s="34" t="s">
        <v>23</v>
      </c>
      <c r="J79" s="74" t="str">
        <f>IF(J12="","",J12)</f>
        <v>29. 8. 2024</v>
      </c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>Speciální základní škola Hradec Králové</v>
      </c>
      <c r="G81" s="42"/>
      <c r="H81" s="42"/>
      <c r="I81" s="34" t="s">
        <v>31</v>
      </c>
      <c r="J81" s="38" t="str">
        <f>E21</f>
        <v>DEKPROJEKT s.r.o.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34</v>
      </c>
      <c r="J82" s="38" t="str">
        <f>E24</f>
        <v>DEKPROJEKT s.r.o.</v>
      </c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0"/>
      <c r="B84" s="181"/>
      <c r="C84" s="182" t="s">
        <v>128</v>
      </c>
      <c r="D84" s="183" t="s">
        <v>56</v>
      </c>
      <c r="E84" s="183" t="s">
        <v>52</v>
      </c>
      <c r="F84" s="183" t="s">
        <v>53</v>
      </c>
      <c r="G84" s="183" t="s">
        <v>129</v>
      </c>
      <c r="H84" s="183" t="s">
        <v>130</v>
      </c>
      <c r="I84" s="183" t="s">
        <v>131</v>
      </c>
      <c r="J84" s="183" t="s">
        <v>111</v>
      </c>
      <c r="K84" s="184" t="s">
        <v>132</v>
      </c>
      <c r="L84" s="185"/>
      <c r="M84" s="94" t="s">
        <v>19</v>
      </c>
      <c r="N84" s="95" t="s">
        <v>41</v>
      </c>
      <c r="O84" s="95" t="s">
        <v>133</v>
      </c>
      <c r="P84" s="95" t="s">
        <v>134</v>
      </c>
      <c r="Q84" s="95" t="s">
        <v>135</v>
      </c>
      <c r="R84" s="95" t="s">
        <v>136</v>
      </c>
      <c r="S84" s="95" t="s">
        <v>137</v>
      </c>
      <c r="T84" s="96" t="s">
        <v>138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0"/>
      <c r="B85" s="41"/>
      <c r="C85" s="101" t="s">
        <v>139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</f>
        <v>0</v>
      </c>
      <c r="Q85" s="98"/>
      <c r="R85" s="188">
        <f>R86</f>
        <v>0</v>
      </c>
      <c r="S85" s="98"/>
      <c r="T85" s="189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70</v>
      </c>
      <c r="AU85" s="19" t="s">
        <v>112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70</v>
      </c>
      <c r="E86" s="194" t="s">
        <v>89</v>
      </c>
      <c r="F86" s="194" t="s">
        <v>472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P87+P91+P101+P105+P112</f>
        <v>0</v>
      </c>
      <c r="Q86" s="199"/>
      <c r="R86" s="200">
        <f>R87+R91+R101+R105+R112</f>
        <v>0</v>
      </c>
      <c r="S86" s="199"/>
      <c r="T86" s="201">
        <f>T87+T91+T101+T105+T112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180</v>
      </c>
      <c r="AT86" s="203" t="s">
        <v>70</v>
      </c>
      <c r="AU86" s="203" t="s">
        <v>71</v>
      </c>
      <c r="AY86" s="202" t="s">
        <v>142</v>
      </c>
      <c r="BK86" s="204">
        <f>BK87+BK91+BK101+BK105+BK112</f>
        <v>0</v>
      </c>
    </row>
    <row r="87" s="12" customFormat="1" ht="22.8" customHeight="1">
      <c r="A87" s="12"/>
      <c r="B87" s="191"/>
      <c r="C87" s="192"/>
      <c r="D87" s="193" t="s">
        <v>70</v>
      </c>
      <c r="E87" s="205" t="s">
        <v>644</v>
      </c>
      <c r="F87" s="205" t="s">
        <v>645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SUM(P88:P90)</f>
        <v>0</v>
      </c>
      <c r="Q87" s="199"/>
      <c r="R87" s="200">
        <f>SUM(R88:R90)</f>
        <v>0</v>
      </c>
      <c r="S87" s="199"/>
      <c r="T87" s="201">
        <f>SUM(T88:T90)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180</v>
      </c>
      <c r="AT87" s="203" t="s">
        <v>70</v>
      </c>
      <c r="AU87" s="203" t="s">
        <v>79</v>
      </c>
      <c r="AY87" s="202" t="s">
        <v>142</v>
      </c>
      <c r="BK87" s="204">
        <f>SUM(BK88:BK90)</f>
        <v>0</v>
      </c>
    </row>
    <row r="88" s="2" customFormat="1" ht="16.5" customHeight="1">
      <c r="A88" s="40"/>
      <c r="B88" s="41"/>
      <c r="C88" s="207" t="s">
        <v>79</v>
      </c>
      <c r="D88" s="207" t="s">
        <v>145</v>
      </c>
      <c r="E88" s="208" t="s">
        <v>646</v>
      </c>
      <c r="F88" s="209" t="s">
        <v>645</v>
      </c>
      <c r="G88" s="210" t="s">
        <v>647</v>
      </c>
      <c r="H88" s="211">
        <v>1</v>
      </c>
      <c r="I88" s="212"/>
      <c r="J88" s="213">
        <f>ROUND(I88*H88,2)</f>
        <v>0</v>
      </c>
      <c r="K88" s="209" t="s">
        <v>149</v>
      </c>
      <c r="L88" s="46"/>
      <c r="M88" s="214" t="s">
        <v>19</v>
      </c>
      <c r="N88" s="215" t="s">
        <v>42</v>
      </c>
      <c r="O88" s="86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8" t="s">
        <v>479</v>
      </c>
      <c r="AT88" s="218" t="s">
        <v>145</v>
      </c>
      <c r="AU88" s="218" t="s">
        <v>81</v>
      </c>
      <c r="AY88" s="19" t="s">
        <v>142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9" t="s">
        <v>79</v>
      </c>
      <c r="BK88" s="219">
        <f>ROUND(I88*H88,2)</f>
        <v>0</v>
      </c>
      <c r="BL88" s="19" t="s">
        <v>479</v>
      </c>
      <c r="BM88" s="218" t="s">
        <v>648</v>
      </c>
    </row>
    <row r="89" s="2" customFormat="1">
      <c r="A89" s="40"/>
      <c r="B89" s="41"/>
      <c r="C89" s="42"/>
      <c r="D89" s="220" t="s">
        <v>152</v>
      </c>
      <c r="E89" s="42"/>
      <c r="F89" s="221" t="s">
        <v>645</v>
      </c>
      <c r="G89" s="42"/>
      <c r="H89" s="42"/>
      <c r="I89" s="222"/>
      <c r="J89" s="42"/>
      <c r="K89" s="42"/>
      <c r="L89" s="46"/>
      <c r="M89" s="223"/>
      <c r="N89" s="224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152</v>
      </c>
      <c r="AU89" s="19" t="s">
        <v>81</v>
      </c>
    </row>
    <row r="90" s="2" customFormat="1">
      <c r="A90" s="40"/>
      <c r="B90" s="41"/>
      <c r="C90" s="42"/>
      <c r="D90" s="225" t="s">
        <v>154</v>
      </c>
      <c r="E90" s="42"/>
      <c r="F90" s="226" t="s">
        <v>649</v>
      </c>
      <c r="G90" s="42"/>
      <c r="H90" s="42"/>
      <c r="I90" s="222"/>
      <c r="J90" s="42"/>
      <c r="K90" s="42"/>
      <c r="L90" s="46"/>
      <c r="M90" s="223"/>
      <c r="N90" s="224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154</v>
      </c>
      <c r="AU90" s="19" t="s">
        <v>81</v>
      </c>
    </row>
    <row r="91" s="12" customFormat="1" ht="22.8" customHeight="1">
      <c r="A91" s="12"/>
      <c r="B91" s="191"/>
      <c r="C91" s="192"/>
      <c r="D91" s="193" t="s">
        <v>70</v>
      </c>
      <c r="E91" s="205" t="s">
        <v>650</v>
      </c>
      <c r="F91" s="205" t="s">
        <v>651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SUM(P92:P100)</f>
        <v>0</v>
      </c>
      <c r="Q91" s="199"/>
      <c r="R91" s="200">
        <f>SUM(R92:R100)</f>
        <v>0</v>
      </c>
      <c r="S91" s="199"/>
      <c r="T91" s="201">
        <f>SUM(T92:T100)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180</v>
      </c>
      <c r="AT91" s="203" t="s">
        <v>70</v>
      </c>
      <c r="AU91" s="203" t="s">
        <v>79</v>
      </c>
      <c r="AY91" s="202" t="s">
        <v>142</v>
      </c>
      <c r="BK91" s="204">
        <f>SUM(BK92:BK100)</f>
        <v>0</v>
      </c>
    </row>
    <row r="92" s="2" customFormat="1" ht="16.5" customHeight="1">
      <c r="A92" s="40"/>
      <c r="B92" s="41"/>
      <c r="C92" s="207" t="s">
        <v>81</v>
      </c>
      <c r="D92" s="207" t="s">
        <v>145</v>
      </c>
      <c r="E92" s="208" t="s">
        <v>652</v>
      </c>
      <c r="F92" s="209" t="s">
        <v>651</v>
      </c>
      <c r="G92" s="210" t="s">
        <v>647</v>
      </c>
      <c r="H92" s="211">
        <v>1</v>
      </c>
      <c r="I92" s="212"/>
      <c r="J92" s="213">
        <f>ROUND(I92*H92,2)</f>
        <v>0</v>
      </c>
      <c r="K92" s="209" t="s">
        <v>149</v>
      </c>
      <c r="L92" s="46"/>
      <c r="M92" s="214" t="s">
        <v>19</v>
      </c>
      <c r="N92" s="215" t="s">
        <v>42</v>
      </c>
      <c r="O92" s="86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8" t="s">
        <v>479</v>
      </c>
      <c r="AT92" s="218" t="s">
        <v>145</v>
      </c>
      <c r="AU92" s="218" t="s">
        <v>81</v>
      </c>
      <c r="AY92" s="19" t="s">
        <v>142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9" t="s">
        <v>79</v>
      </c>
      <c r="BK92" s="219">
        <f>ROUND(I92*H92,2)</f>
        <v>0</v>
      </c>
      <c r="BL92" s="19" t="s">
        <v>479</v>
      </c>
      <c r="BM92" s="218" t="s">
        <v>653</v>
      </c>
    </row>
    <row r="93" s="2" customFormat="1">
      <c r="A93" s="40"/>
      <c r="B93" s="41"/>
      <c r="C93" s="42"/>
      <c r="D93" s="220" t="s">
        <v>152</v>
      </c>
      <c r="E93" s="42"/>
      <c r="F93" s="221" t="s">
        <v>651</v>
      </c>
      <c r="G93" s="42"/>
      <c r="H93" s="42"/>
      <c r="I93" s="222"/>
      <c r="J93" s="42"/>
      <c r="K93" s="42"/>
      <c r="L93" s="46"/>
      <c r="M93" s="223"/>
      <c r="N93" s="224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152</v>
      </c>
      <c r="AU93" s="19" t="s">
        <v>81</v>
      </c>
    </row>
    <row r="94" s="2" customFormat="1">
      <c r="A94" s="40"/>
      <c r="B94" s="41"/>
      <c r="C94" s="42"/>
      <c r="D94" s="225" t="s">
        <v>154</v>
      </c>
      <c r="E94" s="42"/>
      <c r="F94" s="226" t="s">
        <v>654</v>
      </c>
      <c r="G94" s="42"/>
      <c r="H94" s="42"/>
      <c r="I94" s="222"/>
      <c r="J94" s="42"/>
      <c r="K94" s="42"/>
      <c r="L94" s="46"/>
      <c r="M94" s="223"/>
      <c r="N94" s="224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154</v>
      </c>
      <c r="AU94" s="19" t="s">
        <v>81</v>
      </c>
    </row>
    <row r="95" s="2" customFormat="1" ht="24.15" customHeight="1">
      <c r="A95" s="40"/>
      <c r="B95" s="41"/>
      <c r="C95" s="207" t="s">
        <v>97</v>
      </c>
      <c r="D95" s="207" t="s">
        <v>145</v>
      </c>
      <c r="E95" s="208" t="s">
        <v>655</v>
      </c>
      <c r="F95" s="209" t="s">
        <v>656</v>
      </c>
      <c r="G95" s="210" t="s">
        <v>647</v>
      </c>
      <c r="H95" s="211">
        <v>1</v>
      </c>
      <c r="I95" s="212"/>
      <c r="J95" s="213">
        <f>ROUND(I95*H95,2)</f>
        <v>0</v>
      </c>
      <c r="K95" s="209" t="s">
        <v>149</v>
      </c>
      <c r="L95" s="46"/>
      <c r="M95" s="214" t="s">
        <v>19</v>
      </c>
      <c r="N95" s="215" t="s">
        <v>42</v>
      </c>
      <c r="O95" s="86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8" t="s">
        <v>479</v>
      </c>
      <c r="AT95" s="218" t="s">
        <v>145</v>
      </c>
      <c r="AU95" s="218" t="s">
        <v>81</v>
      </c>
      <c r="AY95" s="19" t="s">
        <v>142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79</v>
      </c>
      <c r="BK95" s="219">
        <f>ROUND(I95*H95,2)</f>
        <v>0</v>
      </c>
      <c r="BL95" s="19" t="s">
        <v>479</v>
      </c>
      <c r="BM95" s="218" t="s">
        <v>657</v>
      </c>
    </row>
    <row r="96" s="2" customFormat="1">
      <c r="A96" s="40"/>
      <c r="B96" s="41"/>
      <c r="C96" s="42"/>
      <c r="D96" s="220" t="s">
        <v>152</v>
      </c>
      <c r="E96" s="42"/>
      <c r="F96" s="221" t="s">
        <v>658</v>
      </c>
      <c r="G96" s="42"/>
      <c r="H96" s="42"/>
      <c r="I96" s="222"/>
      <c r="J96" s="42"/>
      <c r="K96" s="42"/>
      <c r="L96" s="46"/>
      <c r="M96" s="223"/>
      <c r="N96" s="22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152</v>
      </c>
      <c r="AU96" s="19" t="s">
        <v>81</v>
      </c>
    </row>
    <row r="97" s="2" customFormat="1">
      <c r="A97" s="40"/>
      <c r="B97" s="41"/>
      <c r="C97" s="42"/>
      <c r="D97" s="225" t="s">
        <v>154</v>
      </c>
      <c r="E97" s="42"/>
      <c r="F97" s="226" t="s">
        <v>659</v>
      </c>
      <c r="G97" s="42"/>
      <c r="H97" s="42"/>
      <c r="I97" s="222"/>
      <c r="J97" s="42"/>
      <c r="K97" s="42"/>
      <c r="L97" s="46"/>
      <c r="M97" s="223"/>
      <c r="N97" s="22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154</v>
      </c>
      <c r="AU97" s="19" t="s">
        <v>81</v>
      </c>
    </row>
    <row r="98" s="2" customFormat="1" ht="16.5" customHeight="1">
      <c r="A98" s="40"/>
      <c r="B98" s="41"/>
      <c r="C98" s="207" t="s">
        <v>150</v>
      </c>
      <c r="D98" s="207" t="s">
        <v>145</v>
      </c>
      <c r="E98" s="208" t="s">
        <v>660</v>
      </c>
      <c r="F98" s="209" t="s">
        <v>661</v>
      </c>
      <c r="G98" s="210" t="s">
        <v>647</v>
      </c>
      <c r="H98" s="211">
        <v>1</v>
      </c>
      <c r="I98" s="212"/>
      <c r="J98" s="213">
        <f>ROUND(I98*H98,2)</f>
        <v>0</v>
      </c>
      <c r="K98" s="209" t="s">
        <v>149</v>
      </c>
      <c r="L98" s="46"/>
      <c r="M98" s="214" t="s">
        <v>19</v>
      </c>
      <c r="N98" s="215" t="s">
        <v>42</v>
      </c>
      <c r="O98" s="86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8" t="s">
        <v>479</v>
      </c>
      <c r="AT98" s="218" t="s">
        <v>145</v>
      </c>
      <c r="AU98" s="218" t="s">
        <v>81</v>
      </c>
      <c r="AY98" s="19" t="s">
        <v>142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9" t="s">
        <v>79</v>
      </c>
      <c r="BK98" s="219">
        <f>ROUND(I98*H98,2)</f>
        <v>0</v>
      </c>
      <c r="BL98" s="19" t="s">
        <v>479</v>
      </c>
      <c r="BM98" s="218" t="s">
        <v>662</v>
      </c>
    </row>
    <row r="99" s="2" customFormat="1">
      <c r="A99" s="40"/>
      <c r="B99" s="41"/>
      <c r="C99" s="42"/>
      <c r="D99" s="220" t="s">
        <v>152</v>
      </c>
      <c r="E99" s="42"/>
      <c r="F99" s="221" t="s">
        <v>661</v>
      </c>
      <c r="G99" s="42"/>
      <c r="H99" s="42"/>
      <c r="I99" s="222"/>
      <c r="J99" s="42"/>
      <c r="K99" s="42"/>
      <c r="L99" s="46"/>
      <c r="M99" s="223"/>
      <c r="N99" s="224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152</v>
      </c>
      <c r="AU99" s="19" t="s">
        <v>81</v>
      </c>
    </row>
    <row r="100" s="2" customFormat="1">
      <c r="A100" s="40"/>
      <c r="B100" s="41"/>
      <c r="C100" s="42"/>
      <c r="D100" s="225" t="s">
        <v>154</v>
      </c>
      <c r="E100" s="42"/>
      <c r="F100" s="226" t="s">
        <v>663</v>
      </c>
      <c r="G100" s="42"/>
      <c r="H100" s="42"/>
      <c r="I100" s="222"/>
      <c r="J100" s="42"/>
      <c r="K100" s="42"/>
      <c r="L100" s="46"/>
      <c r="M100" s="223"/>
      <c r="N100" s="224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154</v>
      </c>
      <c r="AU100" s="19" t="s">
        <v>81</v>
      </c>
    </row>
    <row r="101" s="12" customFormat="1" ht="22.8" customHeight="1">
      <c r="A101" s="12"/>
      <c r="B101" s="191"/>
      <c r="C101" s="192"/>
      <c r="D101" s="193" t="s">
        <v>70</v>
      </c>
      <c r="E101" s="205" t="s">
        <v>473</v>
      </c>
      <c r="F101" s="205" t="s">
        <v>474</v>
      </c>
      <c r="G101" s="192"/>
      <c r="H101" s="192"/>
      <c r="I101" s="195"/>
      <c r="J101" s="206">
        <f>BK101</f>
        <v>0</v>
      </c>
      <c r="K101" s="192"/>
      <c r="L101" s="197"/>
      <c r="M101" s="198"/>
      <c r="N101" s="199"/>
      <c r="O101" s="199"/>
      <c r="P101" s="200">
        <f>SUM(P102:P104)</f>
        <v>0</v>
      </c>
      <c r="Q101" s="199"/>
      <c r="R101" s="200">
        <f>SUM(R102:R104)</f>
        <v>0</v>
      </c>
      <c r="S101" s="199"/>
      <c r="T101" s="201">
        <f>SUM(T102:T104)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2" t="s">
        <v>180</v>
      </c>
      <c r="AT101" s="203" t="s">
        <v>70</v>
      </c>
      <c r="AU101" s="203" t="s">
        <v>79</v>
      </c>
      <c r="AY101" s="202" t="s">
        <v>142</v>
      </c>
      <c r="BK101" s="204">
        <f>SUM(BK102:BK104)</f>
        <v>0</v>
      </c>
    </row>
    <row r="102" s="2" customFormat="1" ht="16.5" customHeight="1">
      <c r="A102" s="40"/>
      <c r="B102" s="41"/>
      <c r="C102" s="207" t="s">
        <v>190</v>
      </c>
      <c r="D102" s="207" t="s">
        <v>145</v>
      </c>
      <c r="E102" s="208" t="s">
        <v>664</v>
      </c>
      <c r="F102" s="209" t="s">
        <v>665</v>
      </c>
      <c r="G102" s="210" t="s">
        <v>478</v>
      </c>
      <c r="H102" s="211">
        <v>1</v>
      </c>
      <c r="I102" s="212"/>
      <c r="J102" s="213">
        <f>ROUND(I102*H102,2)</f>
        <v>0</v>
      </c>
      <c r="K102" s="209" t="s">
        <v>149</v>
      </c>
      <c r="L102" s="46"/>
      <c r="M102" s="214" t="s">
        <v>19</v>
      </c>
      <c r="N102" s="215" t="s">
        <v>42</v>
      </c>
      <c r="O102" s="86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8" t="s">
        <v>479</v>
      </c>
      <c r="AT102" s="218" t="s">
        <v>145</v>
      </c>
      <c r="AU102" s="218" t="s">
        <v>81</v>
      </c>
      <c r="AY102" s="19" t="s">
        <v>142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9" t="s">
        <v>79</v>
      </c>
      <c r="BK102" s="219">
        <f>ROUND(I102*H102,2)</f>
        <v>0</v>
      </c>
      <c r="BL102" s="19" t="s">
        <v>479</v>
      </c>
      <c r="BM102" s="218" t="s">
        <v>666</v>
      </c>
    </row>
    <row r="103" s="2" customFormat="1">
      <c r="A103" s="40"/>
      <c r="B103" s="41"/>
      <c r="C103" s="42"/>
      <c r="D103" s="220" t="s">
        <v>152</v>
      </c>
      <c r="E103" s="42"/>
      <c r="F103" s="221" t="s">
        <v>667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152</v>
      </c>
      <c r="AU103" s="19" t="s">
        <v>81</v>
      </c>
    </row>
    <row r="104" s="2" customFormat="1">
      <c r="A104" s="40"/>
      <c r="B104" s="41"/>
      <c r="C104" s="42"/>
      <c r="D104" s="225" t="s">
        <v>154</v>
      </c>
      <c r="E104" s="42"/>
      <c r="F104" s="226" t="s">
        <v>668</v>
      </c>
      <c r="G104" s="42"/>
      <c r="H104" s="42"/>
      <c r="I104" s="222"/>
      <c r="J104" s="42"/>
      <c r="K104" s="42"/>
      <c r="L104" s="46"/>
      <c r="M104" s="223"/>
      <c r="N104" s="224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154</v>
      </c>
      <c r="AU104" s="19" t="s">
        <v>81</v>
      </c>
    </row>
    <row r="105" s="12" customFormat="1" ht="22.8" customHeight="1">
      <c r="A105" s="12"/>
      <c r="B105" s="191"/>
      <c r="C105" s="192"/>
      <c r="D105" s="193" t="s">
        <v>70</v>
      </c>
      <c r="E105" s="205" t="s">
        <v>669</v>
      </c>
      <c r="F105" s="205" t="s">
        <v>670</v>
      </c>
      <c r="G105" s="192"/>
      <c r="H105" s="192"/>
      <c r="I105" s="195"/>
      <c r="J105" s="206">
        <f>BK105</f>
        <v>0</v>
      </c>
      <c r="K105" s="192"/>
      <c r="L105" s="197"/>
      <c r="M105" s="198"/>
      <c r="N105" s="199"/>
      <c r="O105" s="199"/>
      <c r="P105" s="200">
        <f>SUM(P106:P111)</f>
        <v>0</v>
      </c>
      <c r="Q105" s="199"/>
      <c r="R105" s="200">
        <f>SUM(R106:R111)</f>
        <v>0</v>
      </c>
      <c r="S105" s="199"/>
      <c r="T105" s="201">
        <f>SUM(T106:T111)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2" t="s">
        <v>180</v>
      </c>
      <c r="AT105" s="203" t="s">
        <v>70</v>
      </c>
      <c r="AU105" s="203" t="s">
        <v>79</v>
      </c>
      <c r="AY105" s="202" t="s">
        <v>142</v>
      </c>
      <c r="BK105" s="204">
        <f>SUM(BK106:BK111)</f>
        <v>0</v>
      </c>
    </row>
    <row r="106" s="2" customFormat="1" ht="16.5" customHeight="1">
      <c r="A106" s="40"/>
      <c r="B106" s="41"/>
      <c r="C106" s="207" t="s">
        <v>198</v>
      </c>
      <c r="D106" s="207" t="s">
        <v>145</v>
      </c>
      <c r="E106" s="208" t="s">
        <v>671</v>
      </c>
      <c r="F106" s="209" t="s">
        <v>672</v>
      </c>
      <c r="G106" s="210" t="s">
        <v>193</v>
      </c>
      <c r="H106" s="211">
        <v>404.63400000000001</v>
      </c>
      <c r="I106" s="212"/>
      <c r="J106" s="213">
        <f>ROUND(I106*H106,2)</f>
        <v>0</v>
      </c>
      <c r="K106" s="209" t="s">
        <v>149</v>
      </c>
      <c r="L106" s="46"/>
      <c r="M106" s="214" t="s">
        <v>19</v>
      </c>
      <c r="N106" s="215" t="s">
        <v>42</v>
      </c>
      <c r="O106" s="86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8" t="s">
        <v>479</v>
      </c>
      <c r="AT106" s="218" t="s">
        <v>145</v>
      </c>
      <c r="AU106" s="218" t="s">
        <v>81</v>
      </c>
      <c r="AY106" s="19" t="s">
        <v>142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9" t="s">
        <v>79</v>
      </c>
      <c r="BK106" s="219">
        <f>ROUND(I106*H106,2)</f>
        <v>0</v>
      </c>
      <c r="BL106" s="19" t="s">
        <v>479</v>
      </c>
      <c r="BM106" s="218" t="s">
        <v>673</v>
      </c>
    </row>
    <row r="107" s="2" customFormat="1">
      <c r="A107" s="40"/>
      <c r="B107" s="41"/>
      <c r="C107" s="42"/>
      <c r="D107" s="220" t="s">
        <v>152</v>
      </c>
      <c r="E107" s="42"/>
      <c r="F107" s="221" t="s">
        <v>674</v>
      </c>
      <c r="G107" s="42"/>
      <c r="H107" s="42"/>
      <c r="I107" s="222"/>
      <c r="J107" s="42"/>
      <c r="K107" s="42"/>
      <c r="L107" s="46"/>
      <c r="M107" s="223"/>
      <c r="N107" s="224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152</v>
      </c>
      <c r="AU107" s="19" t="s">
        <v>81</v>
      </c>
    </row>
    <row r="108" s="2" customFormat="1">
      <c r="A108" s="40"/>
      <c r="B108" s="41"/>
      <c r="C108" s="42"/>
      <c r="D108" s="225" t="s">
        <v>154</v>
      </c>
      <c r="E108" s="42"/>
      <c r="F108" s="226" t="s">
        <v>675</v>
      </c>
      <c r="G108" s="42"/>
      <c r="H108" s="42"/>
      <c r="I108" s="222"/>
      <c r="J108" s="42"/>
      <c r="K108" s="42"/>
      <c r="L108" s="46"/>
      <c r="M108" s="223"/>
      <c r="N108" s="224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154</v>
      </c>
      <c r="AU108" s="19" t="s">
        <v>81</v>
      </c>
    </row>
    <row r="109" s="13" customFormat="1">
      <c r="A109" s="13"/>
      <c r="B109" s="227"/>
      <c r="C109" s="228"/>
      <c r="D109" s="220" t="s">
        <v>156</v>
      </c>
      <c r="E109" s="229" t="s">
        <v>19</v>
      </c>
      <c r="F109" s="230" t="s">
        <v>676</v>
      </c>
      <c r="G109" s="228"/>
      <c r="H109" s="231">
        <v>55.140000000000001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156</v>
      </c>
      <c r="AU109" s="237" t="s">
        <v>81</v>
      </c>
      <c r="AV109" s="13" t="s">
        <v>81</v>
      </c>
      <c r="AW109" s="13" t="s">
        <v>33</v>
      </c>
      <c r="AX109" s="13" t="s">
        <v>71</v>
      </c>
      <c r="AY109" s="237" t="s">
        <v>142</v>
      </c>
    </row>
    <row r="110" s="13" customFormat="1">
      <c r="A110" s="13"/>
      <c r="B110" s="227"/>
      <c r="C110" s="228"/>
      <c r="D110" s="220" t="s">
        <v>156</v>
      </c>
      <c r="E110" s="229" t="s">
        <v>19</v>
      </c>
      <c r="F110" s="230" t="s">
        <v>677</v>
      </c>
      <c r="G110" s="228"/>
      <c r="H110" s="231">
        <v>349.49400000000003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156</v>
      </c>
      <c r="AU110" s="237" t="s">
        <v>81</v>
      </c>
      <c r="AV110" s="13" t="s">
        <v>81</v>
      </c>
      <c r="AW110" s="13" t="s">
        <v>33</v>
      </c>
      <c r="AX110" s="13" t="s">
        <v>71</v>
      </c>
      <c r="AY110" s="237" t="s">
        <v>142</v>
      </c>
    </row>
    <row r="111" s="14" customFormat="1">
      <c r="A111" s="14"/>
      <c r="B111" s="248"/>
      <c r="C111" s="249"/>
      <c r="D111" s="220" t="s">
        <v>156</v>
      </c>
      <c r="E111" s="250" t="s">
        <v>19</v>
      </c>
      <c r="F111" s="251" t="s">
        <v>214</v>
      </c>
      <c r="G111" s="249"/>
      <c r="H111" s="252">
        <v>404.63400000000001</v>
      </c>
      <c r="I111" s="253"/>
      <c r="J111" s="249"/>
      <c r="K111" s="249"/>
      <c r="L111" s="254"/>
      <c r="M111" s="255"/>
      <c r="N111" s="256"/>
      <c r="O111" s="256"/>
      <c r="P111" s="256"/>
      <c r="Q111" s="256"/>
      <c r="R111" s="256"/>
      <c r="S111" s="256"/>
      <c r="T111" s="25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8" t="s">
        <v>156</v>
      </c>
      <c r="AU111" s="258" t="s">
        <v>81</v>
      </c>
      <c r="AV111" s="14" t="s">
        <v>150</v>
      </c>
      <c r="AW111" s="14" t="s">
        <v>33</v>
      </c>
      <c r="AX111" s="14" t="s">
        <v>79</v>
      </c>
      <c r="AY111" s="258" t="s">
        <v>142</v>
      </c>
    </row>
    <row r="112" s="12" customFormat="1" ht="22.8" customHeight="1">
      <c r="A112" s="12"/>
      <c r="B112" s="191"/>
      <c r="C112" s="192"/>
      <c r="D112" s="193" t="s">
        <v>70</v>
      </c>
      <c r="E112" s="205" t="s">
        <v>678</v>
      </c>
      <c r="F112" s="205" t="s">
        <v>679</v>
      </c>
      <c r="G112" s="192"/>
      <c r="H112" s="192"/>
      <c r="I112" s="195"/>
      <c r="J112" s="206">
        <f>BK112</f>
        <v>0</v>
      </c>
      <c r="K112" s="192"/>
      <c r="L112" s="197"/>
      <c r="M112" s="198"/>
      <c r="N112" s="199"/>
      <c r="O112" s="199"/>
      <c r="P112" s="200">
        <f>SUM(P113:P115)</f>
        <v>0</v>
      </c>
      <c r="Q112" s="199"/>
      <c r="R112" s="200">
        <f>SUM(R113:R115)</f>
        <v>0</v>
      </c>
      <c r="S112" s="199"/>
      <c r="T112" s="201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2" t="s">
        <v>180</v>
      </c>
      <c r="AT112" s="203" t="s">
        <v>70</v>
      </c>
      <c r="AU112" s="203" t="s">
        <v>79</v>
      </c>
      <c r="AY112" s="202" t="s">
        <v>142</v>
      </c>
      <c r="BK112" s="204">
        <f>SUM(BK113:BK115)</f>
        <v>0</v>
      </c>
    </row>
    <row r="113" s="2" customFormat="1" ht="24.15" customHeight="1">
      <c r="A113" s="40"/>
      <c r="B113" s="41"/>
      <c r="C113" s="207" t="s">
        <v>180</v>
      </c>
      <c r="D113" s="207" t="s">
        <v>145</v>
      </c>
      <c r="E113" s="208" t="s">
        <v>680</v>
      </c>
      <c r="F113" s="209" t="s">
        <v>681</v>
      </c>
      <c r="G113" s="210" t="s">
        <v>647</v>
      </c>
      <c r="H113" s="211">
        <v>1</v>
      </c>
      <c r="I113" s="212"/>
      <c r="J113" s="213">
        <f>ROUND(I113*H113,2)</f>
        <v>0</v>
      </c>
      <c r="K113" s="209" t="s">
        <v>149</v>
      </c>
      <c r="L113" s="46"/>
      <c r="M113" s="214" t="s">
        <v>19</v>
      </c>
      <c r="N113" s="215" t="s">
        <v>42</v>
      </c>
      <c r="O113" s="86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8" t="s">
        <v>479</v>
      </c>
      <c r="AT113" s="218" t="s">
        <v>145</v>
      </c>
      <c r="AU113" s="218" t="s">
        <v>81</v>
      </c>
      <c r="AY113" s="19" t="s">
        <v>142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79</v>
      </c>
      <c r="BK113" s="219">
        <f>ROUND(I113*H113,2)</f>
        <v>0</v>
      </c>
      <c r="BL113" s="19" t="s">
        <v>479</v>
      </c>
      <c r="BM113" s="218" t="s">
        <v>682</v>
      </c>
    </row>
    <row r="114" s="2" customFormat="1">
      <c r="A114" s="40"/>
      <c r="B114" s="41"/>
      <c r="C114" s="42"/>
      <c r="D114" s="220" t="s">
        <v>152</v>
      </c>
      <c r="E114" s="42"/>
      <c r="F114" s="221" t="s">
        <v>679</v>
      </c>
      <c r="G114" s="42"/>
      <c r="H114" s="42"/>
      <c r="I114" s="222"/>
      <c r="J114" s="42"/>
      <c r="K114" s="42"/>
      <c r="L114" s="46"/>
      <c r="M114" s="223"/>
      <c r="N114" s="22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152</v>
      </c>
      <c r="AU114" s="19" t="s">
        <v>81</v>
      </c>
    </row>
    <row r="115" s="2" customFormat="1">
      <c r="A115" s="40"/>
      <c r="B115" s="41"/>
      <c r="C115" s="42"/>
      <c r="D115" s="225" t="s">
        <v>154</v>
      </c>
      <c r="E115" s="42"/>
      <c r="F115" s="226" t="s">
        <v>683</v>
      </c>
      <c r="G115" s="42"/>
      <c r="H115" s="42"/>
      <c r="I115" s="222"/>
      <c r="J115" s="42"/>
      <c r="K115" s="42"/>
      <c r="L115" s="46"/>
      <c r="M115" s="269"/>
      <c r="N115" s="270"/>
      <c r="O115" s="271"/>
      <c r="P115" s="271"/>
      <c r="Q115" s="271"/>
      <c r="R115" s="271"/>
      <c r="S115" s="271"/>
      <c r="T115" s="272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154</v>
      </c>
      <c r="AU115" s="19" t="s">
        <v>81</v>
      </c>
    </row>
    <row r="116" s="2" customFormat="1" ht="6.96" customHeight="1">
      <c r="A116" s="40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46"/>
      <c r="M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</sheetData>
  <sheetProtection sheet="1" autoFilter="0" formatColumns="0" formatRows="0" objects="1" scenarios="1" spinCount="100000" saltValue="N8+tltfYw3bs9Vdx5NVl4i7BLFfFpGOXhEvaX3D7LJN8DYGOQlJVIre6B+QXPIEflv4dt7l//koi6FR4tUN6lA==" hashValue="PpKjVJNzeTUZbadkoqzeM5gQMw7Cw31TP5Xo3QOzboFCw4W4uIyzUczMkmTYzpo9xyXGR+yWJgNwKZuIY5lmww==" algorithmName="SHA-512" password="CC35"/>
  <autoFilter ref="C84:K11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4_02/020001000"/>
    <hyperlink ref="F94" r:id="rId2" display="https://podminky.urs.cz/item/CS_URS_2024_02/030001000"/>
    <hyperlink ref="F97" r:id="rId3" display="https://podminky.urs.cz/item/CS_URS_2024_02/032103000"/>
    <hyperlink ref="F100" r:id="rId4" display="https://podminky.urs.cz/item/CS_URS_2024_02/039002000"/>
    <hyperlink ref="F104" r:id="rId5" display="https://podminky.urs.cz/item/CS_URS_2024_02/043224000"/>
    <hyperlink ref="F108" r:id="rId6" display="https://podminky.urs.cz/item/CS_URS_2024_02/063503000"/>
    <hyperlink ref="F115" r:id="rId7" display="https://podminky.urs.cz/item/CS_URS_2024_02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81</v>
      </c>
    </row>
    <row r="4" s="1" customFormat="1" ht="24.96" customHeight="1">
      <c r="B4" s="22"/>
      <c r="D4" s="133" t="s">
        <v>101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Oprava střešního pláště speciální školy - II. etapa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107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684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29. 8. 2024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32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34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32</v>
      </c>
      <c r="F24" s="40"/>
      <c r="G24" s="40"/>
      <c r="H24" s="40"/>
      <c r="I24" s="135" t="s">
        <v>28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35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37</v>
      </c>
      <c r="E30" s="40"/>
      <c r="F30" s="40"/>
      <c r="G30" s="40"/>
      <c r="H30" s="40"/>
      <c r="I30" s="40"/>
      <c r="J30" s="147">
        <f>ROUND(J83,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39</v>
      </c>
      <c r="G32" s="40"/>
      <c r="H32" s="40"/>
      <c r="I32" s="148" t="s">
        <v>38</v>
      </c>
      <c r="J32" s="148" t="s">
        <v>40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41</v>
      </c>
      <c r="E33" s="135" t="s">
        <v>42</v>
      </c>
      <c r="F33" s="150">
        <f>ROUND((SUM(BE83:BE95)),  2)</f>
        <v>0</v>
      </c>
      <c r="G33" s="40"/>
      <c r="H33" s="40"/>
      <c r="I33" s="151">
        <v>0.20999999999999999</v>
      </c>
      <c r="J33" s="150">
        <f>ROUND(((SUM(BE83:BE95))*I33),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43</v>
      </c>
      <c r="F34" s="150">
        <f>ROUND((SUM(BF83:BF95)),  2)</f>
        <v>0</v>
      </c>
      <c r="G34" s="40"/>
      <c r="H34" s="40"/>
      <c r="I34" s="151">
        <v>0.12</v>
      </c>
      <c r="J34" s="150">
        <f>ROUND(((SUM(BF83:BF95))*I34),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44</v>
      </c>
      <c r="F35" s="150">
        <f>ROUND((SUM(BG83:BG95)),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45</v>
      </c>
      <c r="F36" s="150">
        <f>ROUND((SUM(BH83:BH95)),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46</v>
      </c>
      <c r="F37" s="150">
        <f>ROUND((SUM(BI83:BI95)),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Oprava střešního pláště speciální školy - II. etapa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05 - Záchytný systém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Hradecká  1231/11b, Hradec Králové</v>
      </c>
      <c r="G52" s="42"/>
      <c r="H52" s="42"/>
      <c r="I52" s="34" t="s">
        <v>23</v>
      </c>
      <c r="J52" s="74" t="str">
        <f>IF(J12="","",J12)</f>
        <v>29. 8. 2024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Speciální základní škola Hradec Králové</v>
      </c>
      <c r="G54" s="42"/>
      <c r="H54" s="42"/>
      <c r="I54" s="34" t="s">
        <v>31</v>
      </c>
      <c r="J54" s="38" t="str">
        <f>E21</f>
        <v>DEKPROJEKT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DEKPROJEKT s.r.o.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110</v>
      </c>
      <c r="D57" s="165"/>
      <c r="E57" s="165"/>
      <c r="F57" s="165"/>
      <c r="G57" s="165"/>
      <c r="H57" s="165"/>
      <c r="I57" s="165"/>
      <c r="J57" s="166" t="s">
        <v>111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69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68"/>
      <c r="C60" s="169"/>
      <c r="D60" s="170" t="s">
        <v>117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124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8"/>
      <c r="C62" s="169"/>
      <c r="D62" s="170" t="s">
        <v>125</v>
      </c>
      <c r="E62" s="171"/>
      <c r="F62" s="171"/>
      <c r="G62" s="171"/>
      <c r="H62" s="171"/>
      <c r="I62" s="171"/>
      <c r="J62" s="172">
        <f>J94</f>
        <v>0</v>
      </c>
      <c r="K62" s="169"/>
      <c r="L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4"/>
      <c r="C63" s="175"/>
      <c r="D63" s="176" t="s">
        <v>685</v>
      </c>
      <c r="E63" s="177"/>
      <c r="F63" s="177"/>
      <c r="G63" s="177"/>
      <c r="H63" s="177"/>
      <c r="I63" s="177"/>
      <c r="J63" s="178">
        <f>J95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127</v>
      </c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3" t="str">
        <f>E7</f>
        <v>Oprava střešního pláště speciální školy - II. etapa</v>
      </c>
      <c r="F73" s="34"/>
      <c r="G73" s="34"/>
      <c r="H73" s="34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107</v>
      </c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05 - Záchytný systém</v>
      </c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 xml:space="preserve">Hradecká  1231/11b, Hradec Králové</v>
      </c>
      <c r="G77" s="42"/>
      <c r="H77" s="42"/>
      <c r="I77" s="34" t="s">
        <v>23</v>
      </c>
      <c r="J77" s="74" t="str">
        <f>IF(J12="","",J12)</f>
        <v>29. 8. 2024</v>
      </c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>Speciální základní škola Hradec Králové</v>
      </c>
      <c r="G79" s="42"/>
      <c r="H79" s="42"/>
      <c r="I79" s="34" t="s">
        <v>31</v>
      </c>
      <c r="J79" s="38" t="str">
        <f>E21</f>
        <v>DEKPROJEKT s.r.o.</v>
      </c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34</v>
      </c>
      <c r="J80" s="38" t="str">
        <f>E24</f>
        <v>DEKPROJEKT s.r.o.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0"/>
      <c r="B82" s="181"/>
      <c r="C82" s="182" t="s">
        <v>128</v>
      </c>
      <c r="D82" s="183" t="s">
        <v>56</v>
      </c>
      <c r="E82" s="183" t="s">
        <v>52</v>
      </c>
      <c r="F82" s="183" t="s">
        <v>53</v>
      </c>
      <c r="G82" s="183" t="s">
        <v>129</v>
      </c>
      <c r="H82" s="183" t="s">
        <v>130</v>
      </c>
      <c r="I82" s="183" t="s">
        <v>131</v>
      </c>
      <c r="J82" s="183" t="s">
        <v>111</v>
      </c>
      <c r="K82" s="184" t="s">
        <v>132</v>
      </c>
      <c r="L82" s="185"/>
      <c r="M82" s="94" t="s">
        <v>19</v>
      </c>
      <c r="N82" s="95" t="s">
        <v>41</v>
      </c>
      <c r="O82" s="95" t="s">
        <v>133</v>
      </c>
      <c r="P82" s="95" t="s">
        <v>134</v>
      </c>
      <c r="Q82" s="95" t="s">
        <v>135</v>
      </c>
      <c r="R82" s="95" t="s">
        <v>136</v>
      </c>
      <c r="S82" s="95" t="s">
        <v>137</v>
      </c>
      <c r="T82" s="96" t="s">
        <v>138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40"/>
      <c r="B83" s="41"/>
      <c r="C83" s="101" t="s">
        <v>139</v>
      </c>
      <c r="D83" s="42"/>
      <c r="E83" s="42"/>
      <c r="F83" s="42"/>
      <c r="G83" s="42"/>
      <c r="H83" s="42"/>
      <c r="I83" s="42"/>
      <c r="J83" s="186">
        <f>BK83</f>
        <v>0</v>
      </c>
      <c r="K83" s="42"/>
      <c r="L83" s="46"/>
      <c r="M83" s="97"/>
      <c r="N83" s="187"/>
      <c r="O83" s="98"/>
      <c r="P83" s="188">
        <f>P84+P94</f>
        <v>0</v>
      </c>
      <c r="Q83" s="98"/>
      <c r="R83" s="188">
        <f>R84+R94</f>
        <v>0.038419999999999996</v>
      </c>
      <c r="S83" s="98"/>
      <c r="T83" s="189">
        <f>T84+T94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70</v>
      </c>
      <c r="AU83" s="19" t="s">
        <v>112</v>
      </c>
      <c r="BK83" s="190">
        <f>BK84+BK94</f>
        <v>0</v>
      </c>
    </row>
    <row r="84" s="12" customFormat="1" ht="25.92" customHeight="1">
      <c r="A84" s="12"/>
      <c r="B84" s="191"/>
      <c r="C84" s="192"/>
      <c r="D84" s="193" t="s">
        <v>70</v>
      </c>
      <c r="E84" s="194" t="s">
        <v>186</v>
      </c>
      <c r="F84" s="194" t="s">
        <v>187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</f>
        <v>0</v>
      </c>
      <c r="Q84" s="199"/>
      <c r="R84" s="200">
        <f>R85</f>
        <v>0.038419999999999996</v>
      </c>
      <c r="S84" s="199"/>
      <c r="T84" s="201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81</v>
      </c>
      <c r="AT84" s="203" t="s">
        <v>70</v>
      </c>
      <c r="AU84" s="203" t="s">
        <v>71</v>
      </c>
      <c r="AY84" s="202" t="s">
        <v>142</v>
      </c>
      <c r="BK84" s="204">
        <f>BK85</f>
        <v>0</v>
      </c>
    </row>
    <row r="85" s="12" customFormat="1" ht="22.8" customHeight="1">
      <c r="A85" s="12"/>
      <c r="B85" s="191"/>
      <c r="C85" s="192"/>
      <c r="D85" s="193" t="s">
        <v>70</v>
      </c>
      <c r="E85" s="205" t="s">
        <v>454</v>
      </c>
      <c r="F85" s="205" t="s">
        <v>455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SUM(P86:P93)</f>
        <v>0</v>
      </c>
      <c r="Q85" s="199"/>
      <c r="R85" s="200">
        <f>SUM(R86:R93)</f>
        <v>0.038419999999999996</v>
      </c>
      <c r="S85" s="199"/>
      <c r="T85" s="201">
        <f>SUM(T86:T93)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81</v>
      </c>
      <c r="AT85" s="203" t="s">
        <v>70</v>
      </c>
      <c r="AU85" s="203" t="s">
        <v>79</v>
      </c>
      <c r="AY85" s="202" t="s">
        <v>142</v>
      </c>
      <c r="BK85" s="204">
        <f>SUM(BK86:BK93)</f>
        <v>0</v>
      </c>
    </row>
    <row r="86" s="2" customFormat="1" ht="24.15" customHeight="1">
      <c r="A86" s="40"/>
      <c r="B86" s="41"/>
      <c r="C86" s="207" t="s">
        <v>79</v>
      </c>
      <c r="D86" s="207" t="s">
        <v>145</v>
      </c>
      <c r="E86" s="208" t="s">
        <v>686</v>
      </c>
      <c r="F86" s="209" t="s">
        <v>687</v>
      </c>
      <c r="G86" s="210" t="s">
        <v>328</v>
      </c>
      <c r="H86" s="211">
        <v>17</v>
      </c>
      <c r="I86" s="212"/>
      <c r="J86" s="213">
        <f>ROUND(I86*H86,2)</f>
        <v>0</v>
      </c>
      <c r="K86" s="209" t="s">
        <v>149</v>
      </c>
      <c r="L86" s="46"/>
      <c r="M86" s="214" t="s">
        <v>19</v>
      </c>
      <c r="N86" s="215" t="s">
        <v>42</v>
      </c>
      <c r="O86" s="86"/>
      <c r="P86" s="216">
        <f>O86*H86</f>
        <v>0</v>
      </c>
      <c r="Q86" s="216">
        <v>0.00017000000000000001</v>
      </c>
      <c r="R86" s="216">
        <f>Q86*H86</f>
        <v>0.0028900000000000002</v>
      </c>
      <c r="S86" s="216">
        <v>0</v>
      </c>
      <c r="T86" s="217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8" t="s">
        <v>194</v>
      </c>
      <c r="AT86" s="218" t="s">
        <v>145</v>
      </c>
      <c r="AU86" s="218" t="s">
        <v>81</v>
      </c>
      <c r="AY86" s="19" t="s">
        <v>142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9" t="s">
        <v>79</v>
      </c>
      <c r="BK86" s="219">
        <f>ROUND(I86*H86,2)</f>
        <v>0</v>
      </c>
      <c r="BL86" s="19" t="s">
        <v>194</v>
      </c>
      <c r="BM86" s="218" t="s">
        <v>688</v>
      </c>
    </row>
    <row r="87" s="2" customFormat="1">
      <c r="A87" s="40"/>
      <c r="B87" s="41"/>
      <c r="C87" s="42"/>
      <c r="D87" s="220" t="s">
        <v>152</v>
      </c>
      <c r="E87" s="42"/>
      <c r="F87" s="221" t="s">
        <v>689</v>
      </c>
      <c r="G87" s="42"/>
      <c r="H87" s="42"/>
      <c r="I87" s="222"/>
      <c r="J87" s="42"/>
      <c r="K87" s="42"/>
      <c r="L87" s="46"/>
      <c r="M87" s="223"/>
      <c r="N87" s="224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152</v>
      </c>
      <c r="AU87" s="19" t="s">
        <v>81</v>
      </c>
    </row>
    <row r="88" s="2" customFormat="1">
      <c r="A88" s="40"/>
      <c r="B88" s="41"/>
      <c r="C88" s="42"/>
      <c r="D88" s="225" t="s">
        <v>154</v>
      </c>
      <c r="E88" s="42"/>
      <c r="F88" s="226" t="s">
        <v>690</v>
      </c>
      <c r="G88" s="42"/>
      <c r="H88" s="42"/>
      <c r="I88" s="222"/>
      <c r="J88" s="42"/>
      <c r="K88" s="42"/>
      <c r="L88" s="46"/>
      <c r="M88" s="223"/>
      <c r="N88" s="224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154</v>
      </c>
      <c r="AU88" s="19" t="s">
        <v>81</v>
      </c>
    </row>
    <row r="89" s="13" customFormat="1">
      <c r="A89" s="13"/>
      <c r="B89" s="227"/>
      <c r="C89" s="228"/>
      <c r="D89" s="220" t="s">
        <v>156</v>
      </c>
      <c r="E89" s="229" t="s">
        <v>19</v>
      </c>
      <c r="F89" s="230" t="s">
        <v>691</v>
      </c>
      <c r="G89" s="228"/>
      <c r="H89" s="231">
        <v>3</v>
      </c>
      <c r="I89" s="232"/>
      <c r="J89" s="228"/>
      <c r="K89" s="228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156</v>
      </c>
      <c r="AU89" s="237" t="s">
        <v>81</v>
      </c>
      <c r="AV89" s="13" t="s">
        <v>81</v>
      </c>
      <c r="AW89" s="13" t="s">
        <v>33</v>
      </c>
      <c r="AX89" s="13" t="s">
        <v>71</v>
      </c>
      <c r="AY89" s="237" t="s">
        <v>142</v>
      </c>
    </row>
    <row r="90" s="13" customFormat="1">
      <c r="A90" s="13"/>
      <c r="B90" s="227"/>
      <c r="C90" s="228"/>
      <c r="D90" s="220" t="s">
        <v>156</v>
      </c>
      <c r="E90" s="229" t="s">
        <v>19</v>
      </c>
      <c r="F90" s="230" t="s">
        <v>692</v>
      </c>
      <c r="G90" s="228"/>
      <c r="H90" s="231">
        <v>14</v>
      </c>
      <c r="I90" s="232"/>
      <c r="J90" s="228"/>
      <c r="K90" s="228"/>
      <c r="L90" s="233"/>
      <c r="M90" s="234"/>
      <c r="N90" s="235"/>
      <c r="O90" s="235"/>
      <c r="P90" s="235"/>
      <c r="Q90" s="235"/>
      <c r="R90" s="235"/>
      <c r="S90" s="235"/>
      <c r="T90" s="23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7" t="s">
        <v>156</v>
      </c>
      <c r="AU90" s="237" t="s">
        <v>81</v>
      </c>
      <c r="AV90" s="13" t="s">
        <v>81</v>
      </c>
      <c r="AW90" s="13" t="s">
        <v>33</v>
      </c>
      <c r="AX90" s="13" t="s">
        <v>71</v>
      </c>
      <c r="AY90" s="237" t="s">
        <v>142</v>
      </c>
    </row>
    <row r="91" s="14" customFormat="1">
      <c r="A91" s="14"/>
      <c r="B91" s="248"/>
      <c r="C91" s="249"/>
      <c r="D91" s="220" t="s">
        <v>156</v>
      </c>
      <c r="E91" s="250" t="s">
        <v>19</v>
      </c>
      <c r="F91" s="251" t="s">
        <v>214</v>
      </c>
      <c r="G91" s="249"/>
      <c r="H91" s="252">
        <v>17</v>
      </c>
      <c r="I91" s="253"/>
      <c r="J91" s="249"/>
      <c r="K91" s="249"/>
      <c r="L91" s="254"/>
      <c r="M91" s="255"/>
      <c r="N91" s="256"/>
      <c r="O91" s="256"/>
      <c r="P91" s="256"/>
      <c r="Q91" s="256"/>
      <c r="R91" s="256"/>
      <c r="S91" s="256"/>
      <c r="T91" s="257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8" t="s">
        <v>156</v>
      </c>
      <c r="AU91" s="258" t="s">
        <v>81</v>
      </c>
      <c r="AV91" s="14" t="s">
        <v>150</v>
      </c>
      <c r="AW91" s="14" t="s">
        <v>33</v>
      </c>
      <c r="AX91" s="14" t="s">
        <v>79</v>
      </c>
      <c r="AY91" s="258" t="s">
        <v>142</v>
      </c>
    </row>
    <row r="92" s="2" customFormat="1" ht="24.15" customHeight="1">
      <c r="A92" s="40"/>
      <c r="B92" s="41"/>
      <c r="C92" s="238" t="s">
        <v>81</v>
      </c>
      <c r="D92" s="238" t="s">
        <v>199</v>
      </c>
      <c r="E92" s="239" t="s">
        <v>693</v>
      </c>
      <c r="F92" s="240" t="s">
        <v>694</v>
      </c>
      <c r="G92" s="241" t="s">
        <v>328</v>
      </c>
      <c r="H92" s="242">
        <v>17</v>
      </c>
      <c r="I92" s="243"/>
      <c r="J92" s="244">
        <f>ROUND(I92*H92,2)</f>
        <v>0</v>
      </c>
      <c r="K92" s="240" t="s">
        <v>19</v>
      </c>
      <c r="L92" s="245"/>
      <c r="M92" s="246" t="s">
        <v>19</v>
      </c>
      <c r="N92" s="247" t="s">
        <v>42</v>
      </c>
      <c r="O92" s="86"/>
      <c r="P92" s="216">
        <f>O92*H92</f>
        <v>0</v>
      </c>
      <c r="Q92" s="216">
        <v>0.0020899999999999998</v>
      </c>
      <c r="R92" s="216">
        <f>Q92*H92</f>
        <v>0.035529999999999999</v>
      </c>
      <c r="S92" s="216">
        <v>0</v>
      </c>
      <c r="T92" s="217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8" t="s">
        <v>202</v>
      </c>
      <c r="AT92" s="218" t="s">
        <v>199</v>
      </c>
      <c r="AU92" s="218" t="s">
        <v>81</v>
      </c>
      <c r="AY92" s="19" t="s">
        <v>142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9" t="s">
        <v>79</v>
      </c>
      <c r="BK92" s="219">
        <f>ROUND(I92*H92,2)</f>
        <v>0</v>
      </c>
      <c r="BL92" s="19" t="s">
        <v>194</v>
      </c>
      <c r="BM92" s="218" t="s">
        <v>695</v>
      </c>
    </row>
    <row r="93" s="2" customFormat="1">
      <c r="A93" s="40"/>
      <c r="B93" s="41"/>
      <c r="C93" s="42"/>
      <c r="D93" s="220" t="s">
        <v>152</v>
      </c>
      <c r="E93" s="42"/>
      <c r="F93" s="221" t="s">
        <v>694</v>
      </c>
      <c r="G93" s="42"/>
      <c r="H93" s="42"/>
      <c r="I93" s="222"/>
      <c r="J93" s="42"/>
      <c r="K93" s="42"/>
      <c r="L93" s="46"/>
      <c r="M93" s="223"/>
      <c r="N93" s="224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152</v>
      </c>
      <c r="AU93" s="19" t="s">
        <v>81</v>
      </c>
    </row>
    <row r="94" s="12" customFormat="1" ht="25.92" customHeight="1">
      <c r="A94" s="12"/>
      <c r="B94" s="191"/>
      <c r="C94" s="192"/>
      <c r="D94" s="193" t="s">
        <v>70</v>
      </c>
      <c r="E94" s="194" t="s">
        <v>89</v>
      </c>
      <c r="F94" s="194" t="s">
        <v>472</v>
      </c>
      <c r="G94" s="192"/>
      <c r="H94" s="192"/>
      <c r="I94" s="195"/>
      <c r="J94" s="196">
        <f>BK94</f>
        <v>0</v>
      </c>
      <c r="K94" s="192"/>
      <c r="L94" s="197"/>
      <c r="M94" s="198"/>
      <c r="N94" s="199"/>
      <c r="O94" s="199"/>
      <c r="P94" s="200">
        <f>P95</f>
        <v>0</v>
      </c>
      <c r="Q94" s="199"/>
      <c r="R94" s="200">
        <f>R95</f>
        <v>0</v>
      </c>
      <c r="S94" s="199"/>
      <c r="T94" s="201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180</v>
      </c>
      <c r="AT94" s="203" t="s">
        <v>70</v>
      </c>
      <c r="AU94" s="203" t="s">
        <v>71</v>
      </c>
      <c r="AY94" s="202" t="s">
        <v>142</v>
      </c>
      <c r="BK94" s="204">
        <f>BK95</f>
        <v>0</v>
      </c>
    </row>
    <row r="95" s="12" customFormat="1" ht="22.8" customHeight="1">
      <c r="A95" s="12"/>
      <c r="B95" s="191"/>
      <c r="C95" s="192"/>
      <c r="D95" s="193" t="s">
        <v>70</v>
      </c>
      <c r="E95" s="205" t="s">
        <v>696</v>
      </c>
      <c r="F95" s="205" t="s">
        <v>697</v>
      </c>
      <c r="G95" s="192"/>
      <c r="H95" s="192"/>
      <c r="I95" s="195"/>
      <c r="J95" s="206">
        <f>BK95</f>
        <v>0</v>
      </c>
      <c r="K95" s="192"/>
      <c r="L95" s="197"/>
      <c r="M95" s="273"/>
      <c r="N95" s="274"/>
      <c r="O95" s="274"/>
      <c r="P95" s="275">
        <v>0</v>
      </c>
      <c r="Q95" s="274"/>
      <c r="R95" s="275">
        <v>0</v>
      </c>
      <c r="S95" s="274"/>
      <c r="T95" s="276"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180</v>
      </c>
      <c r="AT95" s="203" t="s">
        <v>70</v>
      </c>
      <c r="AU95" s="203" t="s">
        <v>79</v>
      </c>
      <c r="AY95" s="202" t="s">
        <v>142</v>
      </c>
      <c r="BK95" s="204">
        <v>0</v>
      </c>
    </row>
    <row r="96" s="2" customFormat="1" ht="6.96" customHeight="1">
      <c r="A96" s="40"/>
      <c r="B96" s="61"/>
      <c r="C96" s="62"/>
      <c r="D96" s="62"/>
      <c r="E96" s="62"/>
      <c r="F96" s="62"/>
      <c r="G96" s="62"/>
      <c r="H96" s="62"/>
      <c r="I96" s="62"/>
      <c r="J96" s="62"/>
      <c r="K96" s="62"/>
      <c r="L96" s="46"/>
      <c r="M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</sheetData>
  <sheetProtection sheet="1" autoFilter="0" formatColumns="0" formatRows="0" objects="1" scenarios="1" spinCount="100000" saltValue="aA+UHd6ShymxCIiJ4iH+D5rBaMz3AU/zCP9kV2oqAjXj1qSmq0QFqhQjyfg8GJIvnXLvVyK7OTZ3YwGiYbNEFA==" hashValue="FzwxWV0TB9zX0vFb+LlorLjuIXpa8sCyQdcLdQTJwSgvR4zcIYwPxwupM0iBh5tAv7t4293KZJ/qser0nVzwtQ==" algorithmName="SHA-512" password="CC35"/>
  <autoFilter ref="C82:K9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4_02/7678811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2"/>
    </row>
    <row r="4" s="1" customFormat="1" ht="24.96" customHeight="1">
      <c r="B4" s="22"/>
      <c r="C4" s="133" t="s">
        <v>698</v>
      </c>
      <c r="H4" s="22"/>
    </row>
    <row r="5" s="1" customFormat="1" ht="12" customHeight="1">
      <c r="B5" s="22"/>
      <c r="C5" s="277" t="s">
        <v>13</v>
      </c>
      <c r="D5" s="143" t="s">
        <v>14</v>
      </c>
      <c r="E5" s="1"/>
      <c r="F5" s="1"/>
      <c r="H5" s="22"/>
    </row>
    <row r="6" s="1" customFormat="1" ht="36.96" customHeight="1">
      <c r="B6" s="22"/>
      <c r="C6" s="278" t="s">
        <v>16</v>
      </c>
      <c r="D6" s="279" t="s">
        <v>17</v>
      </c>
      <c r="E6" s="1"/>
      <c r="F6" s="1"/>
      <c r="H6" s="22"/>
    </row>
    <row r="7" s="1" customFormat="1" ht="16.5" customHeight="1">
      <c r="B7" s="22"/>
      <c r="C7" s="135" t="s">
        <v>23</v>
      </c>
      <c r="D7" s="140" t="str">
        <f>'Rekapitulace stavby'!AN8</f>
        <v>29. 8. 2024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0"/>
      <c r="B9" s="280"/>
      <c r="C9" s="281" t="s">
        <v>52</v>
      </c>
      <c r="D9" s="282" t="s">
        <v>53</v>
      </c>
      <c r="E9" s="282" t="s">
        <v>129</v>
      </c>
      <c r="F9" s="283" t="s">
        <v>699</v>
      </c>
      <c r="G9" s="180"/>
      <c r="H9" s="280"/>
    </row>
    <row r="10" s="2" customFormat="1" ht="26.4" customHeight="1">
      <c r="A10" s="40"/>
      <c r="B10" s="46"/>
      <c r="C10" s="284" t="s">
        <v>76</v>
      </c>
      <c r="D10" s="284" t="s">
        <v>77</v>
      </c>
      <c r="E10" s="40"/>
      <c r="F10" s="40"/>
      <c r="G10" s="40"/>
      <c r="H10" s="46"/>
    </row>
    <row r="11" s="2" customFormat="1" ht="16.8" customHeight="1">
      <c r="A11" s="40"/>
      <c r="B11" s="46"/>
      <c r="C11" s="285" t="s">
        <v>483</v>
      </c>
      <c r="D11" s="286" t="s">
        <v>700</v>
      </c>
      <c r="E11" s="287" t="s">
        <v>19</v>
      </c>
      <c r="F11" s="288">
        <v>27.501000000000001</v>
      </c>
      <c r="G11" s="40"/>
      <c r="H11" s="46"/>
    </row>
    <row r="12" s="2" customFormat="1" ht="16.8" customHeight="1">
      <c r="A12" s="40"/>
      <c r="B12" s="46"/>
      <c r="C12" s="289" t="s">
        <v>19</v>
      </c>
      <c r="D12" s="289" t="s">
        <v>417</v>
      </c>
      <c r="E12" s="19" t="s">
        <v>19</v>
      </c>
      <c r="F12" s="290">
        <v>27.501000000000001</v>
      </c>
      <c r="G12" s="40"/>
      <c r="H12" s="46"/>
    </row>
    <row r="13" s="2" customFormat="1" ht="16.8" customHeight="1">
      <c r="A13" s="40"/>
      <c r="B13" s="46"/>
      <c r="C13" s="289" t="s">
        <v>19</v>
      </c>
      <c r="D13" s="289" t="s">
        <v>214</v>
      </c>
      <c r="E13" s="19" t="s">
        <v>19</v>
      </c>
      <c r="F13" s="290">
        <v>27.501000000000001</v>
      </c>
      <c r="G13" s="40"/>
      <c r="H13" s="46"/>
    </row>
    <row r="14" s="2" customFormat="1" ht="16.8" customHeight="1">
      <c r="A14" s="40"/>
      <c r="B14" s="46"/>
      <c r="C14" s="285" t="s">
        <v>94</v>
      </c>
      <c r="D14" s="286" t="s">
        <v>95</v>
      </c>
      <c r="E14" s="287" t="s">
        <v>19</v>
      </c>
      <c r="F14" s="288">
        <v>12.67</v>
      </c>
      <c r="G14" s="40"/>
      <c r="H14" s="46"/>
    </row>
    <row r="15" s="2" customFormat="1" ht="16.8" customHeight="1">
      <c r="A15" s="40"/>
      <c r="B15" s="46"/>
      <c r="C15" s="289" t="s">
        <v>19</v>
      </c>
      <c r="D15" s="289" t="s">
        <v>701</v>
      </c>
      <c r="E15" s="19" t="s">
        <v>19</v>
      </c>
      <c r="F15" s="290">
        <v>12.67</v>
      </c>
      <c r="G15" s="40"/>
      <c r="H15" s="46"/>
    </row>
    <row r="16" s="2" customFormat="1" ht="16.8" customHeight="1">
      <c r="A16" s="40"/>
      <c r="B16" s="46"/>
      <c r="C16" s="289" t="s">
        <v>19</v>
      </c>
      <c r="D16" s="289" t="s">
        <v>214</v>
      </c>
      <c r="E16" s="19" t="s">
        <v>19</v>
      </c>
      <c r="F16" s="290">
        <v>12.67</v>
      </c>
      <c r="G16" s="40"/>
      <c r="H16" s="46"/>
    </row>
    <row r="17" s="2" customFormat="1" ht="16.8" customHeight="1">
      <c r="A17" s="40"/>
      <c r="B17" s="46"/>
      <c r="C17" s="291" t="s">
        <v>702</v>
      </c>
      <c r="D17" s="40"/>
      <c r="E17" s="40"/>
      <c r="F17" s="40"/>
      <c r="G17" s="40"/>
      <c r="H17" s="46"/>
    </row>
    <row r="18" s="2" customFormat="1">
      <c r="A18" s="40"/>
      <c r="B18" s="46"/>
      <c r="C18" s="289" t="s">
        <v>220</v>
      </c>
      <c r="D18" s="289" t="s">
        <v>221</v>
      </c>
      <c r="E18" s="19" t="s">
        <v>193</v>
      </c>
      <c r="F18" s="290">
        <v>12.67</v>
      </c>
      <c r="G18" s="40"/>
      <c r="H18" s="46"/>
    </row>
    <row r="19" s="2" customFormat="1" ht="16.8" customHeight="1">
      <c r="A19" s="40"/>
      <c r="B19" s="46"/>
      <c r="C19" s="285" t="s">
        <v>98</v>
      </c>
      <c r="D19" s="286" t="s">
        <v>99</v>
      </c>
      <c r="E19" s="287" t="s">
        <v>19</v>
      </c>
      <c r="F19" s="288">
        <v>55.140000000000001</v>
      </c>
      <c r="G19" s="40"/>
      <c r="H19" s="46"/>
    </row>
    <row r="20" s="2" customFormat="1" ht="16.8" customHeight="1">
      <c r="A20" s="40"/>
      <c r="B20" s="46"/>
      <c r="C20" s="289" t="s">
        <v>19</v>
      </c>
      <c r="D20" s="289" t="s">
        <v>703</v>
      </c>
      <c r="E20" s="19" t="s">
        <v>19</v>
      </c>
      <c r="F20" s="290">
        <v>55.140000000000001</v>
      </c>
      <c r="G20" s="40"/>
      <c r="H20" s="46"/>
    </row>
    <row r="21" s="2" customFormat="1" ht="16.8" customHeight="1">
      <c r="A21" s="40"/>
      <c r="B21" s="46"/>
      <c r="C21" s="289" t="s">
        <v>19</v>
      </c>
      <c r="D21" s="289" t="s">
        <v>214</v>
      </c>
      <c r="E21" s="19" t="s">
        <v>19</v>
      </c>
      <c r="F21" s="290">
        <v>55.140000000000001</v>
      </c>
      <c r="G21" s="40"/>
      <c r="H21" s="46"/>
    </row>
    <row r="22" s="2" customFormat="1" ht="16.8" customHeight="1">
      <c r="A22" s="40"/>
      <c r="B22" s="46"/>
      <c r="C22" s="291" t="s">
        <v>702</v>
      </c>
      <c r="D22" s="40"/>
      <c r="E22" s="40"/>
      <c r="F22" s="40"/>
      <c r="G22" s="40"/>
      <c r="H22" s="46"/>
    </row>
    <row r="23" s="2" customFormat="1" ht="16.8" customHeight="1">
      <c r="A23" s="40"/>
      <c r="B23" s="46"/>
      <c r="C23" s="289" t="s">
        <v>288</v>
      </c>
      <c r="D23" s="289" t="s">
        <v>289</v>
      </c>
      <c r="E23" s="19" t="s">
        <v>193</v>
      </c>
      <c r="F23" s="290">
        <v>55.140000000000001</v>
      </c>
      <c r="G23" s="40"/>
      <c r="H23" s="46"/>
    </row>
    <row r="24" s="2" customFormat="1" ht="16.8" customHeight="1">
      <c r="A24" s="40"/>
      <c r="B24" s="46"/>
      <c r="C24" s="285" t="s">
        <v>102</v>
      </c>
      <c r="D24" s="286" t="s">
        <v>103</v>
      </c>
      <c r="E24" s="287" t="s">
        <v>19</v>
      </c>
      <c r="F24" s="288">
        <v>55.140000000000001</v>
      </c>
      <c r="G24" s="40"/>
      <c r="H24" s="46"/>
    </row>
    <row r="25" s="2" customFormat="1" ht="16.8" customHeight="1">
      <c r="A25" s="40"/>
      <c r="B25" s="46"/>
      <c r="C25" s="289" t="s">
        <v>19</v>
      </c>
      <c r="D25" s="289" t="s">
        <v>100</v>
      </c>
      <c r="E25" s="19" t="s">
        <v>19</v>
      </c>
      <c r="F25" s="290">
        <v>55.140000000000001</v>
      </c>
      <c r="G25" s="40"/>
      <c r="H25" s="46"/>
    </row>
    <row r="26" s="2" customFormat="1" ht="16.8" customHeight="1">
      <c r="A26" s="40"/>
      <c r="B26" s="46"/>
      <c r="C26" s="289" t="s">
        <v>19</v>
      </c>
      <c r="D26" s="289" t="s">
        <v>214</v>
      </c>
      <c r="E26" s="19" t="s">
        <v>19</v>
      </c>
      <c r="F26" s="290">
        <v>55.140000000000001</v>
      </c>
      <c r="G26" s="40"/>
      <c r="H26" s="46"/>
    </row>
    <row r="27" s="2" customFormat="1" ht="16.8" customHeight="1">
      <c r="A27" s="40"/>
      <c r="B27" s="46"/>
      <c r="C27" s="291" t="s">
        <v>702</v>
      </c>
      <c r="D27" s="40"/>
      <c r="E27" s="40"/>
      <c r="F27" s="40"/>
      <c r="G27" s="40"/>
      <c r="H27" s="46"/>
    </row>
    <row r="28" s="2" customFormat="1" ht="16.8" customHeight="1">
      <c r="A28" s="40"/>
      <c r="B28" s="46"/>
      <c r="C28" s="289" t="s">
        <v>229</v>
      </c>
      <c r="D28" s="289" t="s">
        <v>230</v>
      </c>
      <c r="E28" s="19" t="s">
        <v>193</v>
      </c>
      <c r="F28" s="290">
        <v>55.140000000000001</v>
      </c>
      <c r="G28" s="40"/>
      <c r="H28" s="46"/>
    </row>
    <row r="29" s="2" customFormat="1" ht="16.8" customHeight="1">
      <c r="A29" s="40"/>
      <c r="B29" s="46"/>
      <c r="C29" s="285" t="s">
        <v>104</v>
      </c>
      <c r="D29" s="286" t="s">
        <v>105</v>
      </c>
      <c r="E29" s="287" t="s">
        <v>19</v>
      </c>
      <c r="F29" s="288">
        <v>7.8399999999999999</v>
      </c>
      <c r="G29" s="40"/>
      <c r="H29" s="46"/>
    </row>
    <row r="30" s="2" customFormat="1" ht="16.8" customHeight="1">
      <c r="A30" s="40"/>
      <c r="B30" s="46"/>
      <c r="C30" s="289" t="s">
        <v>19</v>
      </c>
      <c r="D30" s="289" t="s">
        <v>106</v>
      </c>
      <c r="E30" s="19" t="s">
        <v>19</v>
      </c>
      <c r="F30" s="290">
        <v>7.8399999999999999</v>
      </c>
      <c r="G30" s="40"/>
      <c r="H30" s="46"/>
    </row>
    <row r="31" s="2" customFormat="1" ht="16.8" customHeight="1">
      <c r="A31" s="40"/>
      <c r="B31" s="46"/>
      <c r="C31" s="289" t="s">
        <v>19</v>
      </c>
      <c r="D31" s="289" t="s">
        <v>214</v>
      </c>
      <c r="E31" s="19" t="s">
        <v>19</v>
      </c>
      <c r="F31" s="290">
        <v>7.8399999999999999</v>
      </c>
      <c r="G31" s="40"/>
      <c r="H31" s="46"/>
    </row>
    <row r="32" s="2" customFormat="1" ht="16.8" customHeight="1">
      <c r="A32" s="40"/>
      <c r="B32" s="46"/>
      <c r="C32" s="291" t="s">
        <v>702</v>
      </c>
      <c r="D32" s="40"/>
      <c r="E32" s="40"/>
      <c r="F32" s="40"/>
      <c r="G32" s="40"/>
      <c r="H32" s="46"/>
    </row>
    <row r="33" s="2" customFormat="1">
      <c r="A33" s="40"/>
      <c r="B33" s="46"/>
      <c r="C33" s="289" t="s">
        <v>299</v>
      </c>
      <c r="D33" s="289" t="s">
        <v>300</v>
      </c>
      <c r="E33" s="19" t="s">
        <v>193</v>
      </c>
      <c r="F33" s="290">
        <v>7.8399999999999999</v>
      </c>
      <c r="G33" s="40"/>
      <c r="H33" s="46"/>
    </row>
    <row r="34" s="2" customFormat="1" ht="26.4" customHeight="1">
      <c r="A34" s="40"/>
      <c r="B34" s="46"/>
      <c r="C34" s="284" t="s">
        <v>82</v>
      </c>
      <c r="D34" s="284" t="s">
        <v>83</v>
      </c>
      <c r="E34" s="40"/>
      <c r="F34" s="40"/>
      <c r="G34" s="40"/>
      <c r="H34" s="46"/>
    </row>
    <row r="35" s="2" customFormat="1" ht="16.8" customHeight="1">
      <c r="A35" s="40"/>
      <c r="B35" s="46"/>
      <c r="C35" s="285" t="s">
        <v>483</v>
      </c>
      <c r="D35" s="286" t="s">
        <v>484</v>
      </c>
      <c r="E35" s="287" t="s">
        <v>19</v>
      </c>
      <c r="F35" s="288">
        <v>129.886</v>
      </c>
      <c r="G35" s="40"/>
      <c r="H35" s="46"/>
    </row>
    <row r="36" s="2" customFormat="1" ht="16.8" customHeight="1">
      <c r="A36" s="40"/>
      <c r="B36" s="46"/>
      <c r="C36" s="289" t="s">
        <v>19</v>
      </c>
      <c r="D36" s="289" t="s">
        <v>485</v>
      </c>
      <c r="E36" s="19" t="s">
        <v>19</v>
      </c>
      <c r="F36" s="290">
        <v>129.886</v>
      </c>
      <c r="G36" s="40"/>
      <c r="H36" s="46"/>
    </row>
    <row r="37" s="2" customFormat="1" ht="16.8" customHeight="1">
      <c r="A37" s="40"/>
      <c r="B37" s="46"/>
      <c r="C37" s="289" t="s">
        <v>19</v>
      </c>
      <c r="D37" s="289" t="s">
        <v>214</v>
      </c>
      <c r="E37" s="19" t="s">
        <v>19</v>
      </c>
      <c r="F37" s="290">
        <v>129.886</v>
      </c>
      <c r="G37" s="40"/>
      <c r="H37" s="46"/>
    </row>
    <row r="38" s="2" customFormat="1" ht="16.8" customHeight="1">
      <c r="A38" s="40"/>
      <c r="B38" s="46"/>
      <c r="C38" s="291" t="s">
        <v>702</v>
      </c>
      <c r="D38" s="40"/>
      <c r="E38" s="40"/>
      <c r="F38" s="40"/>
      <c r="G38" s="40"/>
      <c r="H38" s="46"/>
    </row>
    <row r="39" s="2" customFormat="1" ht="16.8" customHeight="1">
      <c r="A39" s="40"/>
      <c r="B39" s="46"/>
      <c r="C39" s="289" t="s">
        <v>412</v>
      </c>
      <c r="D39" s="289" t="s">
        <v>413</v>
      </c>
      <c r="E39" s="19" t="s">
        <v>148</v>
      </c>
      <c r="F39" s="290">
        <v>194.82900000000001</v>
      </c>
      <c r="G39" s="40"/>
      <c r="H39" s="46"/>
    </row>
    <row r="40" s="2" customFormat="1" ht="16.8" customHeight="1">
      <c r="A40" s="40"/>
      <c r="B40" s="46"/>
      <c r="C40" s="285" t="s">
        <v>94</v>
      </c>
      <c r="D40" s="286" t="s">
        <v>486</v>
      </c>
      <c r="E40" s="287" t="s">
        <v>19</v>
      </c>
      <c r="F40" s="288">
        <v>60.159999999999997</v>
      </c>
      <c r="G40" s="40"/>
      <c r="H40" s="46"/>
    </row>
    <row r="41" s="2" customFormat="1" ht="16.8" customHeight="1">
      <c r="A41" s="40"/>
      <c r="B41" s="46"/>
      <c r="C41" s="289" t="s">
        <v>19</v>
      </c>
      <c r="D41" s="289" t="s">
        <v>704</v>
      </c>
      <c r="E41" s="19" t="s">
        <v>19</v>
      </c>
      <c r="F41" s="290">
        <v>60.159999999999997</v>
      </c>
      <c r="G41" s="40"/>
      <c r="H41" s="46"/>
    </row>
    <row r="42" s="2" customFormat="1" ht="16.8" customHeight="1">
      <c r="A42" s="40"/>
      <c r="B42" s="46"/>
      <c r="C42" s="289" t="s">
        <v>19</v>
      </c>
      <c r="D42" s="289" t="s">
        <v>214</v>
      </c>
      <c r="E42" s="19" t="s">
        <v>19</v>
      </c>
      <c r="F42" s="290">
        <v>60.159999999999997</v>
      </c>
      <c r="G42" s="40"/>
      <c r="H42" s="46"/>
    </row>
    <row r="43" s="2" customFormat="1" ht="16.8" customHeight="1">
      <c r="A43" s="40"/>
      <c r="B43" s="46"/>
      <c r="C43" s="291" t="s">
        <v>702</v>
      </c>
      <c r="D43" s="40"/>
      <c r="E43" s="40"/>
      <c r="F43" s="40"/>
      <c r="G43" s="40"/>
      <c r="H43" s="46"/>
    </row>
    <row r="44" s="2" customFormat="1">
      <c r="A44" s="40"/>
      <c r="B44" s="46"/>
      <c r="C44" s="289" t="s">
        <v>220</v>
      </c>
      <c r="D44" s="289" t="s">
        <v>221</v>
      </c>
      <c r="E44" s="19" t="s">
        <v>193</v>
      </c>
      <c r="F44" s="290">
        <v>60.159999999999997</v>
      </c>
      <c r="G44" s="40"/>
      <c r="H44" s="46"/>
    </row>
    <row r="45" s="2" customFormat="1" ht="16.8" customHeight="1">
      <c r="A45" s="40"/>
      <c r="B45" s="46"/>
      <c r="C45" s="285" t="s">
        <v>98</v>
      </c>
      <c r="D45" s="286" t="s">
        <v>488</v>
      </c>
      <c r="E45" s="287" t="s">
        <v>19</v>
      </c>
      <c r="F45" s="288">
        <v>349.49400000000003</v>
      </c>
      <c r="G45" s="40"/>
      <c r="H45" s="46"/>
    </row>
    <row r="46" s="2" customFormat="1" ht="16.8" customHeight="1">
      <c r="A46" s="40"/>
      <c r="B46" s="46"/>
      <c r="C46" s="289" t="s">
        <v>19</v>
      </c>
      <c r="D46" s="289" t="s">
        <v>489</v>
      </c>
      <c r="E46" s="19" t="s">
        <v>19</v>
      </c>
      <c r="F46" s="290">
        <v>349.49400000000003</v>
      </c>
      <c r="G46" s="40"/>
      <c r="H46" s="46"/>
    </row>
    <row r="47" s="2" customFormat="1" ht="16.8" customHeight="1">
      <c r="A47" s="40"/>
      <c r="B47" s="46"/>
      <c r="C47" s="289" t="s">
        <v>19</v>
      </c>
      <c r="D47" s="289" t="s">
        <v>214</v>
      </c>
      <c r="E47" s="19" t="s">
        <v>19</v>
      </c>
      <c r="F47" s="290">
        <v>349.49400000000003</v>
      </c>
      <c r="G47" s="40"/>
      <c r="H47" s="46"/>
    </row>
    <row r="48" s="2" customFormat="1" ht="16.8" customHeight="1">
      <c r="A48" s="40"/>
      <c r="B48" s="46"/>
      <c r="C48" s="291" t="s">
        <v>702</v>
      </c>
      <c r="D48" s="40"/>
      <c r="E48" s="40"/>
      <c r="F48" s="40"/>
      <c r="G48" s="40"/>
      <c r="H48" s="46"/>
    </row>
    <row r="49" s="2" customFormat="1" ht="16.8" customHeight="1">
      <c r="A49" s="40"/>
      <c r="B49" s="46"/>
      <c r="C49" s="289" t="s">
        <v>288</v>
      </c>
      <c r="D49" s="289" t="s">
        <v>289</v>
      </c>
      <c r="E49" s="19" t="s">
        <v>193</v>
      </c>
      <c r="F49" s="290">
        <v>349.49400000000003</v>
      </c>
      <c r="G49" s="40"/>
      <c r="H49" s="46"/>
    </row>
    <row r="50" s="2" customFormat="1" ht="16.8" customHeight="1">
      <c r="A50" s="40"/>
      <c r="B50" s="46"/>
      <c r="C50" s="285" t="s">
        <v>102</v>
      </c>
      <c r="D50" s="286" t="s">
        <v>490</v>
      </c>
      <c r="E50" s="287" t="s">
        <v>19</v>
      </c>
      <c r="F50" s="288">
        <v>31.739999999999998</v>
      </c>
      <c r="G50" s="40"/>
      <c r="H50" s="46"/>
    </row>
    <row r="51" s="2" customFormat="1" ht="16.8" customHeight="1">
      <c r="A51" s="40"/>
      <c r="B51" s="46"/>
      <c r="C51" s="289" t="s">
        <v>19</v>
      </c>
      <c r="D51" s="289" t="s">
        <v>705</v>
      </c>
      <c r="E51" s="19" t="s">
        <v>19</v>
      </c>
      <c r="F51" s="290">
        <v>31.739999999999998</v>
      </c>
      <c r="G51" s="40"/>
      <c r="H51" s="46"/>
    </row>
    <row r="52" s="2" customFormat="1" ht="16.8" customHeight="1">
      <c r="A52" s="40"/>
      <c r="B52" s="46"/>
      <c r="C52" s="289" t="s">
        <v>19</v>
      </c>
      <c r="D52" s="289" t="s">
        <v>214</v>
      </c>
      <c r="E52" s="19" t="s">
        <v>19</v>
      </c>
      <c r="F52" s="290">
        <v>31.739999999999998</v>
      </c>
      <c r="G52" s="40"/>
      <c r="H52" s="46"/>
    </row>
    <row r="53" s="2" customFormat="1" ht="16.8" customHeight="1">
      <c r="A53" s="40"/>
      <c r="B53" s="46"/>
      <c r="C53" s="291" t="s">
        <v>702</v>
      </c>
      <c r="D53" s="40"/>
      <c r="E53" s="40"/>
      <c r="F53" s="40"/>
      <c r="G53" s="40"/>
      <c r="H53" s="46"/>
    </row>
    <row r="54" s="2" customFormat="1">
      <c r="A54" s="40"/>
      <c r="B54" s="46"/>
      <c r="C54" s="289" t="s">
        <v>299</v>
      </c>
      <c r="D54" s="289" t="s">
        <v>300</v>
      </c>
      <c r="E54" s="19" t="s">
        <v>193</v>
      </c>
      <c r="F54" s="290">
        <v>31.739999999999998</v>
      </c>
      <c r="G54" s="40"/>
      <c r="H54" s="46"/>
    </row>
    <row r="55" s="2" customFormat="1" ht="16.8" customHeight="1">
      <c r="A55" s="40"/>
      <c r="B55" s="46"/>
      <c r="C55" s="285" t="s">
        <v>104</v>
      </c>
      <c r="D55" s="286" t="s">
        <v>492</v>
      </c>
      <c r="E55" s="287" t="s">
        <v>19</v>
      </c>
      <c r="F55" s="288">
        <v>558.41999999999996</v>
      </c>
      <c r="G55" s="40"/>
      <c r="H55" s="46"/>
    </row>
    <row r="56" s="2" customFormat="1" ht="16.8" customHeight="1">
      <c r="A56" s="40"/>
      <c r="B56" s="46"/>
      <c r="C56" s="289" t="s">
        <v>19</v>
      </c>
      <c r="D56" s="289" t="s">
        <v>706</v>
      </c>
      <c r="E56" s="19" t="s">
        <v>19</v>
      </c>
      <c r="F56" s="290">
        <v>558.41999999999996</v>
      </c>
      <c r="G56" s="40"/>
      <c r="H56" s="46"/>
    </row>
    <row r="57" s="2" customFormat="1" ht="16.8" customHeight="1">
      <c r="A57" s="40"/>
      <c r="B57" s="46"/>
      <c r="C57" s="289" t="s">
        <v>19</v>
      </c>
      <c r="D57" s="289" t="s">
        <v>214</v>
      </c>
      <c r="E57" s="19" t="s">
        <v>19</v>
      </c>
      <c r="F57" s="290">
        <v>558.41999999999996</v>
      </c>
      <c r="G57" s="40"/>
      <c r="H57" s="46"/>
    </row>
    <row r="58" s="2" customFormat="1" ht="16.8" customHeight="1">
      <c r="A58" s="40"/>
      <c r="B58" s="46"/>
      <c r="C58" s="291" t="s">
        <v>702</v>
      </c>
      <c r="D58" s="40"/>
      <c r="E58" s="40"/>
      <c r="F58" s="40"/>
      <c r="G58" s="40"/>
      <c r="H58" s="46"/>
    </row>
    <row r="59" s="2" customFormat="1" ht="16.8" customHeight="1">
      <c r="A59" s="40"/>
      <c r="B59" s="46"/>
      <c r="C59" s="289" t="s">
        <v>229</v>
      </c>
      <c r="D59" s="289" t="s">
        <v>230</v>
      </c>
      <c r="E59" s="19" t="s">
        <v>193</v>
      </c>
      <c r="F59" s="290">
        <v>558.41999999999996</v>
      </c>
      <c r="G59" s="40"/>
      <c r="H59" s="46"/>
    </row>
    <row r="60" s="2" customFormat="1" ht="7.44" customHeight="1">
      <c r="A60" s="40"/>
      <c r="B60" s="159"/>
      <c r="C60" s="160"/>
      <c r="D60" s="160"/>
      <c r="E60" s="160"/>
      <c r="F60" s="160"/>
      <c r="G60" s="160"/>
      <c r="H60" s="46"/>
    </row>
    <row r="61" s="2" customFormat="1">
      <c r="A61" s="40"/>
      <c r="B61" s="40"/>
      <c r="C61" s="40"/>
      <c r="D61" s="40"/>
      <c r="E61" s="40"/>
      <c r="F61" s="40"/>
      <c r="G61" s="40"/>
      <c r="H61" s="40"/>
    </row>
  </sheetData>
  <sheetProtection sheet="1" formatColumns="0" formatRows="0" objects="1" scenarios="1" spinCount="100000" saltValue="G6zqF39UEIzfuhI3507JbEkkAT4GG+EFGWJUqY1wYeA9UyHjzBDGrCOgAfBz0B7OS5rA9RGWoCW5WoYQ9OC3jg==" hashValue="25YKeDeIz7NaL/ko+0nxTqA+194gup9/UEVnqSca5CymWyPOjw1sID5r8u9Tw2Y3NtZHnleftIEQrtghv2iZKQ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92" customWidth="1"/>
    <col min="2" max="2" width="1.667969" style="292" customWidth="1"/>
    <col min="3" max="4" width="5" style="292" customWidth="1"/>
    <col min="5" max="5" width="11.66016" style="292" customWidth="1"/>
    <col min="6" max="6" width="9.160156" style="292" customWidth="1"/>
    <col min="7" max="7" width="5" style="292" customWidth="1"/>
    <col min="8" max="8" width="77.83203" style="292" customWidth="1"/>
    <col min="9" max="10" width="20" style="292" customWidth="1"/>
    <col min="11" max="11" width="1.667969" style="292" customWidth="1"/>
  </cols>
  <sheetData>
    <row r="1" s="1" customFormat="1" ht="37.5" customHeight="1"/>
    <row r="2" s="1" customFormat="1" ht="7.5" customHeight="1">
      <c r="B2" s="293"/>
      <c r="C2" s="294"/>
      <c r="D2" s="294"/>
      <c r="E2" s="294"/>
      <c r="F2" s="294"/>
      <c r="G2" s="294"/>
      <c r="H2" s="294"/>
      <c r="I2" s="294"/>
      <c r="J2" s="294"/>
      <c r="K2" s="295"/>
    </row>
    <row r="3" s="16" customFormat="1" ht="45" customHeight="1">
      <c r="B3" s="296"/>
      <c r="C3" s="297" t="s">
        <v>707</v>
      </c>
      <c r="D3" s="297"/>
      <c r="E3" s="297"/>
      <c r="F3" s="297"/>
      <c r="G3" s="297"/>
      <c r="H3" s="297"/>
      <c r="I3" s="297"/>
      <c r="J3" s="297"/>
      <c r="K3" s="298"/>
    </row>
    <row r="4" s="1" customFormat="1" ht="25.5" customHeight="1">
      <c r="B4" s="299"/>
      <c r="C4" s="300" t="s">
        <v>708</v>
      </c>
      <c r="D4" s="300"/>
      <c r="E4" s="300"/>
      <c r="F4" s="300"/>
      <c r="G4" s="300"/>
      <c r="H4" s="300"/>
      <c r="I4" s="300"/>
      <c r="J4" s="300"/>
      <c r="K4" s="301"/>
    </row>
    <row r="5" s="1" customFormat="1" ht="5.25" customHeight="1">
      <c r="B5" s="299"/>
      <c r="C5" s="302"/>
      <c r="D5" s="302"/>
      <c r="E5" s="302"/>
      <c r="F5" s="302"/>
      <c r="G5" s="302"/>
      <c r="H5" s="302"/>
      <c r="I5" s="302"/>
      <c r="J5" s="302"/>
      <c r="K5" s="301"/>
    </row>
    <row r="6" s="1" customFormat="1" ht="15" customHeight="1">
      <c r="B6" s="299"/>
      <c r="C6" s="303" t="s">
        <v>709</v>
      </c>
      <c r="D6" s="303"/>
      <c r="E6" s="303"/>
      <c r="F6" s="303"/>
      <c r="G6" s="303"/>
      <c r="H6" s="303"/>
      <c r="I6" s="303"/>
      <c r="J6" s="303"/>
      <c r="K6" s="301"/>
    </row>
    <row r="7" s="1" customFormat="1" ht="15" customHeight="1">
      <c r="B7" s="304"/>
      <c r="C7" s="303" t="s">
        <v>710</v>
      </c>
      <c r="D7" s="303"/>
      <c r="E7" s="303"/>
      <c r="F7" s="303"/>
      <c r="G7" s="303"/>
      <c r="H7" s="303"/>
      <c r="I7" s="303"/>
      <c r="J7" s="303"/>
      <c r="K7" s="301"/>
    </row>
    <row r="8" s="1" customFormat="1" ht="12.75" customHeight="1">
      <c r="B8" s="304"/>
      <c r="C8" s="303"/>
      <c r="D8" s="303"/>
      <c r="E8" s="303"/>
      <c r="F8" s="303"/>
      <c r="G8" s="303"/>
      <c r="H8" s="303"/>
      <c r="I8" s="303"/>
      <c r="J8" s="303"/>
      <c r="K8" s="301"/>
    </row>
    <row r="9" s="1" customFormat="1" ht="15" customHeight="1">
      <c r="B9" s="304"/>
      <c r="C9" s="303" t="s">
        <v>711</v>
      </c>
      <c r="D9" s="303"/>
      <c r="E9" s="303"/>
      <c r="F9" s="303"/>
      <c r="G9" s="303"/>
      <c r="H9" s="303"/>
      <c r="I9" s="303"/>
      <c r="J9" s="303"/>
      <c r="K9" s="301"/>
    </row>
    <row r="10" s="1" customFormat="1" ht="15" customHeight="1">
      <c r="B10" s="304"/>
      <c r="C10" s="303"/>
      <c r="D10" s="303" t="s">
        <v>712</v>
      </c>
      <c r="E10" s="303"/>
      <c r="F10" s="303"/>
      <c r="G10" s="303"/>
      <c r="H10" s="303"/>
      <c r="I10" s="303"/>
      <c r="J10" s="303"/>
      <c r="K10" s="301"/>
    </row>
    <row r="11" s="1" customFormat="1" ht="15" customHeight="1">
      <c r="B11" s="304"/>
      <c r="C11" s="305"/>
      <c r="D11" s="303" t="s">
        <v>713</v>
      </c>
      <c r="E11" s="303"/>
      <c r="F11" s="303"/>
      <c r="G11" s="303"/>
      <c r="H11" s="303"/>
      <c r="I11" s="303"/>
      <c r="J11" s="303"/>
      <c r="K11" s="301"/>
    </row>
    <row r="12" s="1" customFormat="1" ht="15" customHeight="1">
      <c r="B12" s="304"/>
      <c r="C12" s="305"/>
      <c r="D12" s="303"/>
      <c r="E12" s="303"/>
      <c r="F12" s="303"/>
      <c r="G12" s="303"/>
      <c r="H12" s="303"/>
      <c r="I12" s="303"/>
      <c r="J12" s="303"/>
      <c r="K12" s="301"/>
    </row>
    <row r="13" s="1" customFormat="1" ht="15" customHeight="1">
      <c r="B13" s="304"/>
      <c r="C13" s="305"/>
      <c r="D13" s="306" t="s">
        <v>714</v>
      </c>
      <c r="E13" s="303"/>
      <c r="F13" s="303"/>
      <c r="G13" s="303"/>
      <c r="H13" s="303"/>
      <c r="I13" s="303"/>
      <c r="J13" s="303"/>
      <c r="K13" s="301"/>
    </row>
    <row r="14" s="1" customFormat="1" ht="12.75" customHeight="1">
      <c r="B14" s="304"/>
      <c r="C14" s="305"/>
      <c r="D14" s="305"/>
      <c r="E14" s="305"/>
      <c r="F14" s="305"/>
      <c r="G14" s="305"/>
      <c r="H14" s="305"/>
      <c r="I14" s="305"/>
      <c r="J14" s="305"/>
      <c r="K14" s="301"/>
    </row>
    <row r="15" s="1" customFormat="1" ht="15" customHeight="1">
      <c r="B15" s="304"/>
      <c r="C15" s="305"/>
      <c r="D15" s="303" t="s">
        <v>715</v>
      </c>
      <c r="E15" s="303"/>
      <c r="F15" s="303"/>
      <c r="G15" s="303"/>
      <c r="H15" s="303"/>
      <c r="I15" s="303"/>
      <c r="J15" s="303"/>
      <c r="K15" s="301"/>
    </row>
    <row r="16" s="1" customFormat="1" ht="15" customHeight="1">
      <c r="B16" s="304"/>
      <c r="C16" s="305"/>
      <c r="D16" s="303" t="s">
        <v>716</v>
      </c>
      <c r="E16" s="303"/>
      <c r="F16" s="303"/>
      <c r="G16" s="303"/>
      <c r="H16" s="303"/>
      <c r="I16" s="303"/>
      <c r="J16" s="303"/>
      <c r="K16" s="301"/>
    </row>
    <row r="17" s="1" customFormat="1" ht="15" customHeight="1">
      <c r="B17" s="304"/>
      <c r="C17" s="305"/>
      <c r="D17" s="303" t="s">
        <v>717</v>
      </c>
      <c r="E17" s="303"/>
      <c r="F17" s="303"/>
      <c r="G17" s="303"/>
      <c r="H17" s="303"/>
      <c r="I17" s="303"/>
      <c r="J17" s="303"/>
      <c r="K17" s="301"/>
    </row>
    <row r="18" s="1" customFormat="1" ht="15" customHeight="1">
      <c r="B18" s="304"/>
      <c r="C18" s="305"/>
      <c r="D18" s="305"/>
      <c r="E18" s="307" t="s">
        <v>78</v>
      </c>
      <c r="F18" s="303" t="s">
        <v>718</v>
      </c>
      <c r="G18" s="303"/>
      <c r="H18" s="303"/>
      <c r="I18" s="303"/>
      <c r="J18" s="303"/>
      <c r="K18" s="301"/>
    </row>
    <row r="19" s="1" customFormat="1" ht="15" customHeight="1">
      <c r="B19" s="304"/>
      <c r="C19" s="305"/>
      <c r="D19" s="305"/>
      <c r="E19" s="307" t="s">
        <v>719</v>
      </c>
      <c r="F19" s="303" t="s">
        <v>720</v>
      </c>
      <c r="G19" s="303"/>
      <c r="H19" s="303"/>
      <c r="I19" s="303"/>
      <c r="J19" s="303"/>
      <c r="K19" s="301"/>
    </row>
    <row r="20" s="1" customFormat="1" ht="15" customHeight="1">
      <c r="B20" s="304"/>
      <c r="C20" s="305"/>
      <c r="D20" s="305"/>
      <c r="E20" s="307" t="s">
        <v>721</v>
      </c>
      <c r="F20" s="303" t="s">
        <v>722</v>
      </c>
      <c r="G20" s="303"/>
      <c r="H20" s="303"/>
      <c r="I20" s="303"/>
      <c r="J20" s="303"/>
      <c r="K20" s="301"/>
    </row>
    <row r="21" s="1" customFormat="1" ht="15" customHeight="1">
      <c r="B21" s="304"/>
      <c r="C21" s="305"/>
      <c r="D21" s="305"/>
      <c r="E21" s="307" t="s">
        <v>723</v>
      </c>
      <c r="F21" s="303" t="s">
        <v>724</v>
      </c>
      <c r="G21" s="303"/>
      <c r="H21" s="303"/>
      <c r="I21" s="303"/>
      <c r="J21" s="303"/>
      <c r="K21" s="301"/>
    </row>
    <row r="22" s="1" customFormat="1" ht="15" customHeight="1">
      <c r="B22" s="304"/>
      <c r="C22" s="305"/>
      <c r="D22" s="305"/>
      <c r="E22" s="307" t="s">
        <v>725</v>
      </c>
      <c r="F22" s="303" t="s">
        <v>726</v>
      </c>
      <c r="G22" s="303"/>
      <c r="H22" s="303"/>
      <c r="I22" s="303"/>
      <c r="J22" s="303"/>
      <c r="K22" s="301"/>
    </row>
    <row r="23" s="1" customFormat="1" ht="15" customHeight="1">
      <c r="B23" s="304"/>
      <c r="C23" s="305"/>
      <c r="D23" s="305"/>
      <c r="E23" s="307" t="s">
        <v>727</v>
      </c>
      <c r="F23" s="303" t="s">
        <v>728</v>
      </c>
      <c r="G23" s="303"/>
      <c r="H23" s="303"/>
      <c r="I23" s="303"/>
      <c r="J23" s="303"/>
      <c r="K23" s="301"/>
    </row>
    <row r="24" s="1" customFormat="1" ht="12.75" customHeight="1">
      <c r="B24" s="304"/>
      <c r="C24" s="305"/>
      <c r="D24" s="305"/>
      <c r="E24" s="305"/>
      <c r="F24" s="305"/>
      <c r="G24" s="305"/>
      <c r="H24" s="305"/>
      <c r="I24" s="305"/>
      <c r="J24" s="305"/>
      <c r="K24" s="301"/>
    </row>
    <row r="25" s="1" customFormat="1" ht="15" customHeight="1">
      <c r="B25" s="304"/>
      <c r="C25" s="303" t="s">
        <v>729</v>
      </c>
      <c r="D25" s="303"/>
      <c r="E25" s="303"/>
      <c r="F25" s="303"/>
      <c r="G25" s="303"/>
      <c r="H25" s="303"/>
      <c r="I25" s="303"/>
      <c r="J25" s="303"/>
      <c r="K25" s="301"/>
    </row>
    <row r="26" s="1" customFormat="1" ht="15" customHeight="1">
      <c r="B26" s="304"/>
      <c r="C26" s="303" t="s">
        <v>730</v>
      </c>
      <c r="D26" s="303"/>
      <c r="E26" s="303"/>
      <c r="F26" s="303"/>
      <c r="G26" s="303"/>
      <c r="H26" s="303"/>
      <c r="I26" s="303"/>
      <c r="J26" s="303"/>
      <c r="K26" s="301"/>
    </row>
    <row r="27" s="1" customFormat="1" ht="15" customHeight="1">
      <c r="B27" s="304"/>
      <c r="C27" s="303"/>
      <c r="D27" s="303" t="s">
        <v>731</v>
      </c>
      <c r="E27" s="303"/>
      <c r="F27" s="303"/>
      <c r="G27" s="303"/>
      <c r="H27" s="303"/>
      <c r="I27" s="303"/>
      <c r="J27" s="303"/>
      <c r="K27" s="301"/>
    </row>
    <row r="28" s="1" customFormat="1" ht="15" customHeight="1">
      <c r="B28" s="304"/>
      <c r="C28" s="305"/>
      <c r="D28" s="303" t="s">
        <v>732</v>
      </c>
      <c r="E28" s="303"/>
      <c r="F28" s="303"/>
      <c r="G28" s="303"/>
      <c r="H28" s="303"/>
      <c r="I28" s="303"/>
      <c r="J28" s="303"/>
      <c r="K28" s="301"/>
    </row>
    <row r="29" s="1" customFormat="1" ht="12.75" customHeight="1">
      <c r="B29" s="304"/>
      <c r="C29" s="305"/>
      <c r="D29" s="305"/>
      <c r="E29" s="305"/>
      <c r="F29" s="305"/>
      <c r="G29" s="305"/>
      <c r="H29" s="305"/>
      <c r="I29" s="305"/>
      <c r="J29" s="305"/>
      <c r="K29" s="301"/>
    </row>
    <row r="30" s="1" customFormat="1" ht="15" customHeight="1">
      <c r="B30" s="304"/>
      <c r="C30" s="305"/>
      <c r="D30" s="303" t="s">
        <v>733</v>
      </c>
      <c r="E30" s="303"/>
      <c r="F30" s="303"/>
      <c r="G30" s="303"/>
      <c r="H30" s="303"/>
      <c r="I30" s="303"/>
      <c r="J30" s="303"/>
      <c r="K30" s="301"/>
    </row>
    <row r="31" s="1" customFormat="1" ht="15" customHeight="1">
      <c r="B31" s="304"/>
      <c r="C31" s="305"/>
      <c r="D31" s="303" t="s">
        <v>734</v>
      </c>
      <c r="E31" s="303"/>
      <c r="F31" s="303"/>
      <c r="G31" s="303"/>
      <c r="H31" s="303"/>
      <c r="I31" s="303"/>
      <c r="J31" s="303"/>
      <c r="K31" s="301"/>
    </row>
    <row r="32" s="1" customFormat="1" ht="12.75" customHeight="1">
      <c r="B32" s="304"/>
      <c r="C32" s="305"/>
      <c r="D32" s="305"/>
      <c r="E32" s="305"/>
      <c r="F32" s="305"/>
      <c r="G32" s="305"/>
      <c r="H32" s="305"/>
      <c r="I32" s="305"/>
      <c r="J32" s="305"/>
      <c r="K32" s="301"/>
    </row>
    <row r="33" s="1" customFormat="1" ht="15" customHeight="1">
      <c r="B33" s="304"/>
      <c r="C33" s="305"/>
      <c r="D33" s="303" t="s">
        <v>735</v>
      </c>
      <c r="E33" s="303"/>
      <c r="F33" s="303"/>
      <c r="G33" s="303"/>
      <c r="H33" s="303"/>
      <c r="I33" s="303"/>
      <c r="J33" s="303"/>
      <c r="K33" s="301"/>
    </row>
    <row r="34" s="1" customFormat="1" ht="15" customHeight="1">
      <c r="B34" s="304"/>
      <c r="C34" s="305"/>
      <c r="D34" s="303" t="s">
        <v>736</v>
      </c>
      <c r="E34" s="303"/>
      <c r="F34" s="303"/>
      <c r="G34" s="303"/>
      <c r="H34" s="303"/>
      <c r="I34" s="303"/>
      <c r="J34" s="303"/>
      <c r="K34" s="301"/>
    </row>
    <row r="35" s="1" customFormat="1" ht="15" customHeight="1">
      <c r="B35" s="304"/>
      <c r="C35" s="305"/>
      <c r="D35" s="303" t="s">
        <v>737</v>
      </c>
      <c r="E35" s="303"/>
      <c r="F35" s="303"/>
      <c r="G35" s="303"/>
      <c r="H35" s="303"/>
      <c r="I35" s="303"/>
      <c r="J35" s="303"/>
      <c r="K35" s="301"/>
    </row>
    <row r="36" s="1" customFormat="1" ht="15" customHeight="1">
      <c r="B36" s="304"/>
      <c r="C36" s="305"/>
      <c r="D36" s="303"/>
      <c r="E36" s="306" t="s">
        <v>128</v>
      </c>
      <c r="F36" s="303"/>
      <c r="G36" s="303" t="s">
        <v>738</v>
      </c>
      <c r="H36" s="303"/>
      <c r="I36" s="303"/>
      <c r="J36" s="303"/>
      <c r="K36" s="301"/>
    </row>
    <row r="37" s="1" customFormat="1" ht="30.75" customHeight="1">
      <c r="B37" s="304"/>
      <c r="C37" s="305"/>
      <c r="D37" s="303"/>
      <c r="E37" s="306" t="s">
        <v>739</v>
      </c>
      <c r="F37" s="303"/>
      <c r="G37" s="303" t="s">
        <v>740</v>
      </c>
      <c r="H37" s="303"/>
      <c r="I37" s="303"/>
      <c r="J37" s="303"/>
      <c r="K37" s="301"/>
    </row>
    <row r="38" s="1" customFormat="1" ht="15" customHeight="1">
      <c r="B38" s="304"/>
      <c r="C38" s="305"/>
      <c r="D38" s="303"/>
      <c r="E38" s="306" t="s">
        <v>52</v>
      </c>
      <c r="F38" s="303"/>
      <c r="G38" s="303" t="s">
        <v>741</v>
      </c>
      <c r="H38" s="303"/>
      <c r="I38" s="303"/>
      <c r="J38" s="303"/>
      <c r="K38" s="301"/>
    </row>
    <row r="39" s="1" customFormat="1" ht="15" customHeight="1">
      <c r="B39" s="304"/>
      <c r="C39" s="305"/>
      <c r="D39" s="303"/>
      <c r="E39" s="306" t="s">
        <v>53</v>
      </c>
      <c r="F39" s="303"/>
      <c r="G39" s="303" t="s">
        <v>742</v>
      </c>
      <c r="H39" s="303"/>
      <c r="I39" s="303"/>
      <c r="J39" s="303"/>
      <c r="K39" s="301"/>
    </row>
    <row r="40" s="1" customFormat="1" ht="15" customHeight="1">
      <c r="B40" s="304"/>
      <c r="C40" s="305"/>
      <c r="D40" s="303"/>
      <c r="E40" s="306" t="s">
        <v>129</v>
      </c>
      <c r="F40" s="303"/>
      <c r="G40" s="303" t="s">
        <v>743</v>
      </c>
      <c r="H40" s="303"/>
      <c r="I40" s="303"/>
      <c r="J40" s="303"/>
      <c r="K40" s="301"/>
    </row>
    <row r="41" s="1" customFormat="1" ht="15" customHeight="1">
      <c r="B41" s="304"/>
      <c r="C41" s="305"/>
      <c r="D41" s="303"/>
      <c r="E41" s="306" t="s">
        <v>130</v>
      </c>
      <c r="F41" s="303"/>
      <c r="G41" s="303" t="s">
        <v>744</v>
      </c>
      <c r="H41" s="303"/>
      <c r="I41" s="303"/>
      <c r="J41" s="303"/>
      <c r="K41" s="301"/>
    </row>
    <row r="42" s="1" customFormat="1" ht="15" customHeight="1">
      <c r="B42" s="304"/>
      <c r="C42" s="305"/>
      <c r="D42" s="303"/>
      <c r="E42" s="306" t="s">
        <v>745</v>
      </c>
      <c r="F42" s="303"/>
      <c r="G42" s="303" t="s">
        <v>746</v>
      </c>
      <c r="H42" s="303"/>
      <c r="I42" s="303"/>
      <c r="J42" s="303"/>
      <c r="K42" s="301"/>
    </row>
    <row r="43" s="1" customFormat="1" ht="15" customHeight="1">
      <c r="B43" s="304"/>
      <c r="C43" s="305"/>
      <c r="D43" s="303"/>
      <c r="E43" s="306"/>
      <c r="F43" s="303"/>
      <c r="G43" s="303" t="s">
        <v>747</v>
      </c>
      <c r="H43" s="303"/>
      <c r="I43" s="303"/>
      <c r="J43" s="303"/>
      <c r="K43" s="301"/>
    </row>
    <row r="44" s="1" customFormat="1" ht="15" customHeight="1">
      <c r="B44" s="304"/>
      <c r="C44" s="305"/>
      <c r="D44" s="303"/>
      <c r="E44" s="306" t="s">
        <v>748</v>
      </c>
      <c r="F44" s="303"/>
      <c r="G44" s="303" t="s">
        <v>749</v>
      </c>
      <c r="H44" s="303"/>
      <c r="I44" s="303"/>
      <c r="J44" s="303"/>
      <c r="K44" s="301"/>
    </row>
    <row r="45" s="1" customFormat="1" ht="15" customHeight="1">
      <c r="B45" s="304"/>
      <c r="C45" s="305"/>
      <c r="D45" s="303"/>
      <c r="E45" s="306" t="s">
        <v>132</v>
      </c>
      <c r="F45" s="303"/>
      <c r="G45" s="303" t="s">
        <v>750</v>
      </c>
      <c r="H45" s="303"/>
      <c r="I45" s="303"/>
      <c r="J45" s="303"/>
      <c r="K45" s="301"/>
    </row>
    <row r="46" s="1" customFormat="1" ht="12.75" customHeight="1">
      <c r="B46" s="304"/>
      <c r="C46" s="305"/>
      <c r="D46" s="303"/>
      <c r="E46" s="303"/>
      <c r="F46" s="303"/>
      <c r="G46" s="303"/>
      <c r="H46" s="303"/>
      <c r="I46" s="303"/>
      <c r="J46" s="303"/>
      <c r="K46" s="301"/>
    </row>
    <row r="47" s="1" customFormat="1" ht="15" customHeight="1">
      <c r="B47" s="304"/>
      <c r="C47" s="305"/>
      <c r="D47" s="303" t="s">
        <v>751</v>
      </c>
      <c r="E47" s="303"/>
      <c r="F47" s="303"/>
      <c r="G47" s="303"/>
      <c r="H47" s="303"/>
      <c r="I47" s="303"/>
      <c r="J47" s="303"/>
      <c r="K47" s="301"/>
    </row>
    <row r="48" s="1" customFormat="1" ht="15" customHeight="1">
      <c r="B48" s="304"/>
      <c r="C48" s="305"/>
      <c r="D48" s="305"/>
      <c r="E48" s="303" t="s">
        <v>752</v>
      </c>
      <c r="F48" s="303"/>
      <c r="G48" s="303"/>
      <c r="H48" s="303"/>
      <c r="I48" s="303"/>
      <c r="J48" s="303"/>
      <c r="K48" s="301"/>
    </row>
    <row r="49" s="1" customFormat="1" ht="15" customHeight="1">
      <c r="B49" s="304"/>
      <c r="C49" s="305"/>
      <c r="D49" s="305"/>
      <c r="E49" s="303" t="s">
        <v>753</v>
      </c>
      <c r="F49" s="303"/>
      <c r="G49" s="303"/>
      <c r="H49" s="303"/>
      <c r="I49" s="303"/>
      <c r="J49" s="303"/>
      <c r="K49" s="301"/>
    </row>
    <row r="50" s="1" customFormat="1" ht="15" customHeight="1">
      <c r="B50" s="304"/>
      <c r="C50" s="305"/>
      <c r="D50" s="305"/>
      <c r="E50" s="303" t="s">
        <v>754</v>
      </c>
      <c r="F50" s="303"/>
      <c r="G50" s="303"/>
      <c r="H50" s="303"/>
      <c r="I50" s="303"/>
      <c r="J50" s="303"/>
      <c r="K50" s="301"/>
    </row>
    <row r="51" s="1" customFormat="1" ht="15" customHeight="1">
      <c r="B51" s="304"/>
      <c r="C51" s="305"/>
      <c r="D51" s="303" t="s">
        <v>755</v>
      </c>
      <c r="E51" s="303"/>
      <c r="F51" s="303"/>
      <c r="G51" s="303"/>
      <c r="H51" s="303"/>
      <c r="I51" s="303"/>
      <c r="J51" s="303"/>
      <c r="K51" s="301"/>
    </row>
    <row r="52" s="1" customFormat="1" ht="25.5" customHeight="1">
      <c r="B52" s="299"/>
      <c r="C52" s="300" t="s">
        <v>756</v>
      </c>
      <c r="D52" s="300"/>
      <c r="E52" s="300"/>
      <c r="F52" s="300"/>
      <c r="G52" s="300"/>
      <c r="H52" s="300"/>
      <c r="I52" s="300"/>
      <c r="J52" s="300"/>
      <c r="K52" s="301"/>
    </row>
    <row r="53" s="1" customFormat="1" ht="5.25" customHeight="1">
      <c r="B53" s="299"/>
      <c r="C53" s="302"/>
      <c r="D53" s="302"/>
      <c r="E53" s="302"/>
      <c r="F53" s="302"/>
      <c r="G53" s="302"/>
      <c r="H53" s="302"/>
      <c r="I53" s="302"/>
      <c r="J53" s="302"/>
      <c r="K53" s="301"/>
    </row>
    <row r="54" s="1" customFormat="1" ht="15" customHeight="1">
      <c r="B54" s="299"/>
      <c r="C54" s="303" t="s">
        <v>757</v>
      </c>
      <c r="D54" s="303"/>
      <c r="E54" s="303"/>
      <c r="F54" s="303"/>
      <c r="G54" s="303"/>
      <c r="H54" s="303"/>
      <c r="I54" s="303"/>
      <c r="J54" s="303"/>
      <c r="K54" s="301"/>
    </row>
    <row r="55" s="1" customFormat="1" ht="15" customHeight="1">
      <c r="B55" s="299"/>
      <c r="C55" s="303" t="s">
        <v>758</v>
      </c>
      <c r="D55" s="303"/>
      <c r="E55" s="303"/>
      <c r="F55" s="303"/>
      <c r="G55" s="303"/>
      <c r="H55" s="303"/>
      <c r="I55" s="303"/>
      <c r="J55" s="303"/>
      <c r="K55" s="301"/>
    </row>
    <row r="56" s="1" customFormat="1" ht="12.75" customHeight="1">
      <c r="B56" s="299"/>
      <c r="C56" s="303"/>
      <c r="D56" s="303"/>
      <c r="E56" s="303"/>
      <c r="F56" s="303"/>
      <c r="G56" s="303"/>
      <c r="H56" s="303"/>
      <c r="I56" s="303"/>
      <c r="J56" s="303"/>
      <c r="K56" s="301"/>
    </row>
    <row r="57" s="1" customFormat="1" ht="15" customHeight="1">
      <c r="B57" s="299"/>
      <c r="C57" s="303" t="s">
        <v>759</v>
      </c>
      <c r="D57" s="303"/>
      <c r="E57" s="303"/>
      <c r="F57" s="303"/>
      <c r="G57" s="303"/>
      <c r="H57" s="303"/>
      <c r="I57" s="303"/>
      <c r="J57" s="303"/>
      <c r="K57" s="301"/>
    </row>
    <row r="58" s="1" customFormat="1" ht="15" customHeight="1">
      <c r="B58" s="299"/>
      <c r="C58" s="305"/>
      <c r="D58" s="303" t="s">
        <v>760</v>
      </c>
      <c r="E58" s="303"/>
      <c r="F58" s="303"/>
      <c r="G58" s="303"/>
      <c r="H58" s="303"/>
      <c r="I58" s="303"/>
      <c r="J58" s="303"/>
      <c r="K58" s="301"/>
    </row>
    <row r="59" s="1" customFormat="1" ht="15" customHeight="1">
      <c r="B59" s="299"/>
      <c r="C59" s="305"/>
      <c r="D59" s="303" t="s">
        <v>761</v>
      </c>
      <c r="E59" s="303"/>
      <c r="F59" s="303"/>
      <c r="G59" s="303"/>
      <c r="H59" s="303"/>
      <c r="I59" s="303"/>
      <c r="J59" s="303"/>
      <c r="K59" s="301"/>
    </row>
    <row r="60" s="1" customFormat="1" ht="15" customHeight="1">
      <c r="B60" s="299"/>
      <c r="C60" s="305"/>
      <c r="D60" s="303" t="s">
        <v>762</v>
      </c>
      <c r="E60" s="303"/>
      <c r="F60" s="303"/>
      <c r="G60" s="303"/>
      <c r="H60" s="303"/>
      <c r="I60" s="303"/>
      <c r="J60" s="303"/>
      <c r="K60" s="301"/>
    </row>
    <row r="61" s="1" customFormat="1" ht="15" customHeight="1">
      <c r="B61" s="299"/>
      <c r="C61" s="305"/>
      <c r="D61" s="303" t="s">
        <v>763</v>
      </c>
      <c r="E61" s="303"/>
      <c r="F61" s="303"/>
      <c r="G61" s="303"/>
      <c r="H61" s="303"/>
      <c r="I61" s="303"/>
      <c r="J61" s="303"/>
      <c r="K61" s="301"/>
    </row>
    <row r="62" s="1" customFormat="1" ht="15" customHeight="1">
      <c r="B62" s="299"/>
      <c r="C62" s="305"/>
      <c r="D62" s="308" t="s">
        <v>764</v>
      </c>
      <c r="E62" s="308"/>
      <c r="F62" s="308"/>
      <c r="G62" s="308"/>
      <c r="H62" s="308"/>
      <c r="I62" s="308"/>
      <c r="J62" s="308"/>
      <c r="K62" s="301"/>
    </row>
    <row r="63" s="1" customFormat="1" ht="15" customHeight="1">
      <c r="B63" s="299"/>
      <c r="C63" s="305"/>
      <c r="D63" s="303" t="s">
        <v>765</v>
      </c>
      <c r="E63" s="303"/>
      <c r="F63" s="303"/>
      <c r="G63" s="303"/>
      <c r="H63" s="303"/>
      <c r="I63" s="303"/>
      <c r="J63" s="303"/>
      <c r="K63" s="301"/>
    </row>
    <row r="64" s="1" customFormat="1" ht="12.75" customHeight="1">
      <c r="B64" s="299"/>
      <c r="C64" s="305"/>
      <c r="D64" s="305"/>
      <c r="E64" s="309"/>
      <c r="F64" s="305"/>
      <c r="G64" s="305"/>
      <c r="H64" s="305"/>
      <c r="I64" s="305"/>
      <c r="J64" s="305"/>
      <c r="K64" s="301"/>
    </row>
    <row r="65" s="1" customFormat="1" ht="15" customHeight="1">
      <c r="B65" s="299"/>
      <c r="C65" s="305"/>
      <c r="D65" s="303" t="s">
        <v>766</v>
      </c>
      <c r="E65" s="303"/>
      <c r="F65" s="303"/>
      <c r="G65" s="303"/>
      <c r="H65" s="303"/>
      <c r="I65" s="303"/>
      <c r="J65" s="303"/>
      <c r="K65" s="301"/>
    </row>
    <row r="66" s="1" customFormat="1" ht="15" customHeight="1">
      <c r="B66" s="299"/>
      <c r="C66" s="305"/>
      <c r="D66" s="308" t="s">
        <v>767</v>
      </c>
      <c r="E66" s="308"/>
      <c r="F66" s="308"/>
      <c r="G66" s="308"/>
      <c r="H66" s="308"/>
      <c r="I66" s="308"/>
      <c r="J66" s="308"/>
      <c r="K66" s="301"/>
    </row>
    <row r="67" s="1" customFormat="1" ht="15" customHeight="1">
      <c r="B67" s="299"/>
      <c r="C67" s="305"/>
      <c r="D67" s="303" t="s">
        <v>768</v>
      </c>
      <c r="E67" s="303"/>
      <c r="F67" s="303"/>
      <c r="G67" s="303"/>
      <c r="H67" s="303"/>
      <c r="I67" s="303"/>
      <c r="J67" s="303"/>
      <c r="K67" s="301"/>
    </row>
    <row r="68" s="1" customFormat="1" ht="15" customHeight="1">
      <c r="B68" s="299"/>
      <c r="C68" s="305"/>
      <c r="D68" s="303" t="s">
        <v>769</v>
      </c>
      <c r="E68" s="303"/>
      <c r="F68" s="303"/>
      <c r="G68" s="303"/>
      <c r="H68" s="303"/>
      <c r="I68" s="303"/>
      <c r="J68" s="303"/>
      <c r="K68" s="301"/>
    </row>
    <row r="69" s="1" customFormat="1" ht="15" customHeight="1">
      <c r="B69" s="299"/>
      <c r="C69" s="305"/>
      <c r="D69" s="303" t="s">
        <v>770</v>
      </c>
      <c r="E69" s="303"/>
      <c r="F69" s="303"/>
      <c r="G69" s="303"/>
      <c r="H69" s="303"/>
      <c r="I69" s="303"/>
      <c r="J69" s="303"/>
      <c r="K69" s="301"/>
    </row>
    <row r="70" s="1" customFormat="1" ht="15" customHeight="1">
      <c r="B70" s="299"/>
      <c r="C70" s="305"/>
      <c r="D70" s="303" t="s">
        <v>771</v>
      </c>
      <c r="E70" s="303"/>
      <c r="F70" s="303"/>
      <c r="G70" s="303"/>
      <c r="H70" s="303"/>
      <c r="I70" s="303"/>
      <c r="J70" s="303"/>
      <c r="K70" s="301"/>
    </row>
    <row r="71" s="1" customFormat="1" ht="12.75" customHeight="1">
      <c r="B71" s="310"/>
      <c r="C71" s="311"/>
      <c r="D71" s="311"/>
      <c r="E71" s="311"/>
      <c r="F71" s="311"/>
      <c r="G71" s="311"/>
      <c r="H71" s="311"/>
      <c r="I71" s="311"/>
      <c r="J71" s="311"/>
      <c r="K71" s="312"/>
    </row>
    <row r="72" s="1" customFormat="1" ht="18.75" customHeight="1">
      <c r="B72" s="313"/>
      <c r="C72" s="313"/>
      <c r="D72" s="313"/>
      <c r="E72" s="313"/>
      <c r="F72" s="313"/>
      <c r="G72" s="313"/>
      <c r="H72" s="313"/>
      <c r="I72" s="313"/>
      <c r="J72" s="313"/>
      <c r="K72" s="314"/>
    </row>
    <row r="73" s="1" customFormat="1" ht="18.75" customHeight="1">
      <c r="B73" s="314"/>
      <c r="C73" s="314"/>
      <c r="D73" s="314"/>
      <c r="E73" s="314"/>
      <c r="F73" s="314"/>
      <c r="G73" s="314"/>
      <c r="H73" s="314"/>
      <c r="I73" s="314"/>
      <c r="J73" s="314"/>
      <c r="K73" s="314"/>
    </row>
    <row r="74" s="1" customFormat="1" ht="7.5" customHeight="1">
      <c r="B74" s="315"/>
      <c r="C74" s="316"/>
      <c r="D74" s="316"/>
      <c r="E74" s="316"/>
      <c r="F74" s="316"/>
      <c r="G74" s="316"/>
      <c r="H74" s="316"/>
      <c r="I74" s="316"/>
      <c r="J74" s="316"/>
      <c r="K74" s="317"/>
    </row>
    <row r="75" s="1" customFormat="1" ht="45" customHeight="1">
      <c r="B75" s="318"/>
      <c r="C75" s="319" t="s">
        <v>772</v>
      </c>
      <c r="D75" s="319"/>
      <c r="E75" s="319"/>
      <c r="F75" s="319"/>
      <c r="G75" s="319"/>
      <c r="H75" s="319"/>
      <c r="I75" s="319"/>
      <c r="J75" s="319"/>
      <c r="K75" s="320"/>
    </row>
    <row r="76" s="1" customFormat="1" ht="17.25" customHeight="1">
      <c r="B76" s="318"/>
      <c r="C76" s="321" t="s">
        <v>773</v>
      </c>
      <c r="D76" s="321"/>
      <c r="E76" s="321"/>
      <c r="F76" s="321" t="s">
        <v>774</v>
      </c>
      <c r="G76" s="322"/>
      <c r="H76" s="321" t="s">
        <v>53</v>
      </c>
      <c r="I76" s="321" t="s">
        <v>56</v>
      </c>
      <c r="J76" s="321" t="s">
        <v>775</v>
      </c>
      <c r="K76" s="320"/>
    </row>
    <row r="77" s="1" customFormat="1" ht="17.25" customHeight="1">
      <c r="B77" s="318"/>
      <c r="C77" s="323" t="s">
        <v>776</v>
      </c>
      <c r="D77" s="323"/>
      <c r="E77" s="323"/>
      <c r="F77" s="324" t="s">
        <v>777</v>
      </c>
      <c r="G77" s="325"/>
      <c r="H77" s="323"/>
      <c r="I77" s="323"/>
      <c r="J77" s="323" t="s">
        <v>778</v>
      </c>
      <c r="K77" s="320"/>
    </row>
    <row r="78" s="1" customFormat="1" ht="5.25" customHeight="1">
      <c r="B78" s="318"/>
      <c r="C78" s="326"/>
      <c r="D78" s="326"/>
      <c r="E78" s="326"/>
      <c r="F78" s="326"/>
      <c r="G78" s="327"/>
      <c r="H78" s="326"/>
      <c r="I78" s="326"/>
      <c r="J78" s="326"/>
      <c r="K78" s="320"/>
    </row>
    <row r="79" s="1" customFormat="1" ht="15" customHeight="1">
      <c r="B79" s="318"/>
      <c r="C79" s="306" t="s">
        <v>52</v>
      </c>
      <c r="D79" s="328"/>
      <c r="E79" s="328"/>
      <c r="F79" s="329" t="s">
        <v>779</v>
      </c>
      <c r="G79" s="330"/>
      <c r="H79" s="306" t="s">
        <v>780</v>
      </c>
      <c r="I79" s="306" t="s">
        <v>781</v>
      </c>
      <c r="J79" s="306">
        <v>20</v>
      </c>
      <c r="K79" s="320"/>
    </row>
    <row r="80" s="1" customFormat="1" ht="15" customHeight="1">
      <c r="B80" s="318"/>
      <c r="C80" s="306" t="s">
        <v>782</v>
      </c>
      <c r="D80" s="306"/>
      <c r="E80" s="306"/>
      <c r="F80" s="329" t="s">
        <v>779</v>
      </c>
      <c r="G80" s="330"/>
      <c r="H80" s="306" t="s">
        <v>783</v>
      </c>
      <c r="I80" s="306" t="s">
        <v>781</v>
      </c>
      <c r="J80" s="306">
        <v>120</v>
      </c>
      <c r="K80" s="320"/>
    </row>
    <row r="81" s="1" customFormat="1" ht="15" customHeight="1">
      <c r="B81" s="331"/>
      <c r="C81" s="306" t="s">
        <v>784</v>
      </c>
      <c r="D81" s="306"/>
      <c r="E81" s="306"/>
      <c r="F81" s="329" t="s">
        <v>785</v>
      </c>
      <c r="G81" s="330"/>
      <c r="H81" s="306" t="s">
        <v>786</v>
      </c>
      <c r="I81" s="306" t="s">
        <v>781</v>
      </c>
      <c r="J81" s="306">
        <v>50</v>
      </c>
      <c r="K81" s="320"/>
    </row>
    <row r="82" s="1" customFormat="1" ht="15" customHeight="1">
      <c r="B82" s="331"/>
      <c r="C82" s="306" t="s">
        <v>787</v>
      </c>
      <c r="D82" s="306"/>
      <c r="E82" s="306"/>
      <c r="F82" s="329" t="s">
        <v>779</v>
      </c>
      <c r="G82" s="330"/>
      <c r="H82" s="306" t="s">
        <v>788</v>
      </c>
      <c r="I82" s="306" t="s">
        <v>789</v>
      </c>
      <c r="J82" s="306"/>
      <c r="K82" s="320"/>
    </row>
    <row r="83" s="1" customFormat="1" ht="15" customHeight="1">
      <c r="B83" s="331"/>
      <c r="C83" s="332" t="s">
        <v>790</v>
      </c>
      <c r="D83" s="332"/>
      <c r="E83" s="332"/>
      <c r="F83" s="333" t="s">
        <v>785</v>
      </c>
      <c r="G83" s="332"/>
      <c r="H83" s="332" t="s">
        <v>791</v>
      </c>
      <c r="I83" s="332" t="s">
        <v>781</v>
      </c>
      <c r="J83" s="332">
        <v>15</v>
      </c>
      <c r="K83" s="320"/>
    </row>
    <row r="84" s="1" customFormat="1" ht="15" customHeight="1">
      <c r="B84" s="331"/>
      <c r="C84" s="332" t="s">
        <v>792</v>
      </c>
      <c r="D84" s="332"/>
      <c r="E84" s="332"/>
      <c r="F84" s="333" t="s">
        <v>785</v>
      </c>
      <c r="G84" s="332"/>
      <c r="H84" s="332" t="s">
        <v>793</v>
      </c>
      <c r="I84" s="332" t="s">
        <v>781</v>
      </c>
      <c r="J84" s="332">
        <v>15</v>
      </c>
      <c r="K84" s="320"/>
    </row>
    <row r="85" s="1" customFormat="1" ht="15" customHeight="1">
      <c r="B85" s="331"/>
      <c r="C85" s="332" t="s">
        <v>794</v>
      </c>
      <c r="D85" s="332"/>
      <c r="E85" s="332"/>
      <c r="F85" s="333" t="s">
        <v>785</v>
      </c>
      <c r="G85" s="332"/>
      <c r="H85" s="332" t="s">
        <v>795</v>
      </c>
      <c r="I85" s="332" t="s">
        <v>781</v>
      </c>
      <c r="J85" s="332">
        <v>20</v>
      </c>
      <c r="K85" s="320"/>
    </row>
    <row r="86" s="1" customFormat="1" ht="15" customHeight="1">
      <c r="B86" s="331"/>
      <c r="C86" s="332" t="s">
        <v>796</v>
      </c>
      <c r="D86" s="332"/>
      <c r="E86" s="332"/>
      <c r="F86" s="333" t="s">
        <v>785</v>
      </c>
      <c r="G86" s="332"/>
      <c r="H86" s="332" t="s">
        <v>797</v>
      </c>
      <c r="I86" s="332" t="s">
        <v>781</v>
      </c>
      <c r="J86" s="332">
        <v>20</v>
      </c>
      <c r="K86" s="320"/>
    </row>
    <row r="87" s="1" customFormat="1" ht="15" customHeight="1">
      <c r="B87" s="331"/>
      <c r="C87" s="306" t="s">
        <v>798</v>
      </c>
      <c r="D87" s="306"/>
      <c r="E87" s="306"/>
      <c r="F87" s="329" t="s">
        <v>785</v>
      </c>
      <c r="G87" s="330"/>
      <c r="H87" s="306" t="s">
        <v>799</v>
      </c>
      <c r="I87" s="306" t="s">
        <v>781</v>
      </c>
      <c r="J87" s="306">
        <v>50</v>
      </c>
      <c r="K87" s="320"/>
    </row>
    <row r="88" s="1" customFormat="1" ht="15" customHeight="1">
      <c r="B88" s="331"/>
      <c r="C88" s="306" t="s">
        <v>800</v>
      </c>
      <c r="D88" s="306"/>
      <c r="E88" s="306"/>
      <c r="F88" s="329" t="s">
        <v>785</v>
      </c>
      <c r="G88" s="330"/>
      <c r="H88" s="306" t="s">
        <v>801</v>
      </c>
      <c r="I88" s="306" t="s">
        <v>781</v>
      </c>
      <c r="J88" s="306">
        <v>20</v>
      </c>
      <c r="K88" s="320"/>
    </row>
    <row r="89" s="1" customFormat="1" ht="15" customHeight="1">
      <c r="B89" s="331"/>
      <c r="C89" s="306" t="s">
        <v>802</v>
      </c>
      <c r="D89" s="306"/>
      <c r="E89" s="306"/>
      <c r="F89" s="329" t="s">
        <v>785</v>
      </c>
      <c r="G89" s="330"/>
      <c r="H89" s="306" t="s">
        <v>803</v>
      </c>
      <c r="I89" s="306" t="s">
        <v>781</v>
      </c>
      <c r="J89" s="306">
        <v>20</v>
      </c>
      <c r="K89" s="320"/>
    </row>
    <row r="90" s="1" customFormat="1" ht="15" customHeight="1">
      <c r="B90" s="331"/>
      <c r="C90" s="306" t="s">
        <v>804</v>
      </c>
      <c r="D90" s="306"/>
      <c r="E90" s="306"/>
      <c r="F90" s="329" t="s">
        <v>785</v>
      </c>
      <c r="G90" s="330"/>
      <c r="H90" s="306" t="s">
        <v>805</v>
      </c>
      <c r="I90" s="306" t="s">
        <v>781</v>
      </c>
      <c r="J90" s="306">
        <v>50</v>
      </c>
      <c r="K90" s="320"/>
    </row>
    <row r="91" s="1" customFormat="1" ht="15" customHeight="1">
      <c r="B91" s="331"/>
      <c r="C91" s="306" t="s">
        <v>806</v>
      </c>
      <c r="D91" s="306"/>
      <c r="E91" s="306"/>
      <c r="F91" s="329" t="s">
        <v>785</v>
      </c>
      <c r="G91" s="330"/>
      <c r="H91" s="306" t="s">
        <v>806</v>
      </c>
      <c r="I91" s="306" t="s">
        <v>781</v>
      </c>
      <c r="J91" s="306">
        <v>50</v>
      </c>
      <c r="K91" s="320"/>
    </row>
    <row r="92" s="1" customFormat="1" ht="15" customHeight="1">
      <c r="B92" s="331"/>
      <c r="C92" s="306" t="s">
        <v>807</v>
      </c>
      <c r="D92" s="306"/>
      <c r="E92" s="306"/>
      <c r="F92" s="329" t="s">
        <v>785</v>
      </c>
      <c r="G92" s="330"/>
      <c r="H92" s="306" t="s">
        <v>808</v>
      </c>
      <c r="I92" s="306" t="s">
        <v>781</v>
      </c>
      <c r="J92" s="306">
        <v>255</v>
      </c>
      <c r="K92" s="320"/>
    </row>
    <row r="93" s="1" customFormat="1" ht="15" customHeight="1">
      <c r="B93" s="331"/>
      <c r="C93" s="306" t="s">
        <v>809</v>
      </c>
      <c r="D93" s="306"/>
      <c r="E93" s="306"/>
      <c r="F93" s="329" t="s">
        <v>779</v>
      </c>
      <c r="G93" s="330"/>
      <c r="H93" s="306" t="s">
        <v>810</v>
      </c>
      <c r="I93" s="306" t="s">
        <v>811</v>
      </c>
      <c r="J93" s="306"/>
      <c r="K93" s="320"/>
    </row>
    <row r="94" s="1" customFormat="1" ht="15" customHeight="1">
      <c r="B94" s="331"/>
      <c r="C94" s="306" t="s">
        <v>812</v>
      </c>
      <c r="D94" s="306"/>
      <c r="E94" s="306"/>
      <c r="F94" s="329" t="s">
        <v>779</v>
      </c>
      <c r="G94" s="330"/>
      <c r="H94" s="306" t="s">
        <v>813</v>
      </c>
      <c r="I94" s="306" t="s">
        <v>814</v>
      </c>
      <c r="J94" s="306"/>
      <c r="K94" s="320"/>
    </row>
    <row r="95" s="1" customFormat="1" ht="15" customHeight="1">
      <c r="B95" s="331"/>
      <c r="C95" s="306" t="s">
        <v>815</v>
      </c>
      <c r="D95" s="306"/>
      <c r="E95" s="306"/>
      <c r="F95" s="329" t="s">
        <v>779</v>
      </c>
      <c r="G95" s="330"/>
      <c r="H95" s="306" t="s">
        <v>815</v>
      </c>
      <c r="I95" s="306" t="s">
        <v>814</v>
      </c>
      <c r="J95" s="306"/>
      <c r="K95" s="320"/>
    </row>
    <row r="96" s="1" customFormat="1" ht="15" customHeight="1">
      <c r="B96" s="331"/>
      <c r="C96" s="306" t="s">
        <v>37</v>
      </c>
      <c r="D96" s="306"/>
      <c r="E96" s="306"/>
      <c r="F96" s="329" t="s">
        <v>779</v>
      </c>
      <c r="G96" s="330"/>
      <c r="H96" s="306" t="s">
        <v>816</v>
      </c>
      <c r="I96" s="306" t="s">
        <v>814</v>
      </c>
      <c r="J96" s="306"/>
      <c r="K96" s="320"/>
    </row>
    <row r="97" s="1" customFormat="1" ht="15" customHeight="1">
      <c r="B97" s="331"/>
      <c r="C97" s="306" t="s">
        <v>47</v>
      </c>
      <c r="D97" s="306"/>
      <c r="E97" s="306"/>
      <c r="F97" s="329" t="s">
        <v>779</v>
      </c>
      <c r="G97" s="330"/>
      <c r="H97" s="306" t="s">
        <v>817</v>
      </c>
      <c r="I97" s="306" t="s">
        <v>814</v>
      </c>
      <c r="J97" s="306"/>
      <c r="K97" s="320"/>
    </row>
    <row r="98" s="1" customFormat="1" ht="15" customHeight="1">
      <c r="B98" s="334"/>
      <c r="C98" s="335"/>
      <c r="D98" s="335"/>
      <c r="E98" s="335"/>
      <c r="F98" s="335"/>
      <c r="G98" s="335"/>
      <c r="H98" s="335"/>
      <c r="I98" s="335"/>
      <c r="J98" s="335"/>
      <c r="K98" s="336"/>
    </row>
    <row r="99" s="1" customFormat="1" ht="18.75" customHeight="1">
      <c r="B99" s="337"/>
      <c r="C99" s="338"/>
      <c r="D99" s="338"/>
      <c r="E99" s="338"/>
      <c r="F99" s="338"/>
      <c r="G99" s="338"/>
      <c r="H99" s="338"/>
      <c r="I99" s="338"/>
      <c r="J99" s="338"/>
      <c r="K99" s="337"/>
    </row>
    <row r="100" s="1" customFormat="1" ht="18.75" customHeight="1">
      <c r="B100" s="314"/>
      <c r="C100" s="314"/>
      <c r="D100" s="314"/>
      <c r="E100" s="314"/>
      <c r="F100" s="314"/>
      <c r="G100" s="314"/>
      <c r="H100" s="314"/>
      <c r="I100" s="314"/>
      <c r="J100" s="314"/>
      <c r="K100" s="314"/>
    </row>
    <row r="101" s="1" customFormat="1" ht="7.5" customHeight="1">
      <c r="B101" s="315"/>
      <c r="C101" s="316"/>
      <c r="D101" s="316"/>
      <c r="E101" s="316"/>
      <c r="F101" s="316"/>
      <c r="G101" s="316"/>
      <c r="H101" s="316"/>
      <c r="I101" s="316"/>
      <c r="J101" s="316"/>
      <c r="K101" s="317"/>
    </row>
    <row r="102" s="1" customFormat="1" ht="45" customHeight="1">
      <c r="B102" s="318"/>
      <c r="C102" s="319" t="s">
        <v>818</v>
      </c>
      <c r="D102" s="319"/>
      <c r="E102" s="319"/>
      <c r="F102" s="319"/>
      <c r="G102" s="319"/>
      <c r="H102" s="319"/>
      <c r="I102" s="319"/>
      <c r="J102" s="319"/>
      <c r="K102" s="320"/>
    </row>
    <row r="103" s="1" customFormat="1" ht="17.25" customHeight="1">
      <c r="B103" s="318"/>
      <c r="C103" s="321" t="s">
        <v>773</v>
      </c>
      <c r="D103" s="321"/>
      <c r="E103" s="321"/>
      <c r="F103" s="321" t="s">
        <v>774</v>
      </c>
      <c r="G103" s="322"/>
      <c r="H103" s="321" t="s">
        <v>53</v>
      </c>
      <c r="I103" s="321" t="s">
        <v>56</v>
      </c>
      <c r="J103" s="321" t="s">
        <v>775</v>
      </c>
      <c r="K103" s="320"/>
    </row>
    <row r="104" s="1" customFormat="1" ht="17.25" customHeight="1">
      <c r="B104" s="318"/>
      <c r="C104" s="323" t="s">
        <v>776</v>
      </c>
      <c r="D104" s="323"/>
      <c r="E104" s="323"/>
      <c r="F104" s="324" t="s">
        <v>777</v>
      </c>
      <c r="G104" s="325"/>
      <c r="H104" s="323"/>
      <c r="I104" s="323"/>
      <c r="J104" s="323" t="s">
        <v>778</v>
      </c>
      <c r="K104" s="320"/>
    </row>
    <row r="105" s="1" customFormat="1" ht="5.25" customHeight="1">
      <c r="B105" s="318"/>
      <c r="C105" s="321"/>
      <c r="D105" s="321"/>
      <c r="E105" s="321"/>
      <c r="F105" s="321"/>
      <c r="G105" s="339"/>
      <c r="H105" s="321"/>
      <c r="I105" s="321"/>
      <c r="J105" s="321"/>
      <c r="K105" s="320"/>
    </row>
    <row r="106" s="1" customFormat="1" ht="15" customHeight="1">
      <c r="B106" s="318"/>
      <c r="C106" s="306" t="s">
        <v>52</v>
      </c>
      <c r="D106" s="328"/>
      <c r="E106" s="328"/>
      <c r="F106" s="329" t="s">
        <v>779</v>
      </c>
      <c r="G106" s="306"/>
      <c r="H106" s="306" t="s">
        <v>819</v>
      </c>
      <c r="I106" s="306" t="s">
        <v>781</v>
      </c>
      <c r="J106" s="306">
        <v>20</v>
      </c>
      <c r="K106" s="320"/>
    </row>
    <row r="107" s="1" customFormat="1" ht="15" customHeight="1">
      <c r="B107" s="318"/>
      <c r="C107" s="306" t="s">
        <v>782</v>
      </c>
      <c r="D107" s="306"/>
      <c r="E107" s="306"/>
      <c r="F107" s="329" t="s">
        <v>779</v>
      </c>
      <c r="G107" s="306"/>
      <c r="H107" s="306" t="s">
        <v>819</v>
      </c>
      <c r="I107" s="306" t="s">
        <v>781</v>
      </c>
      <c r="J107" s="306">
        <v>120</v>
      </c>
      <c r="K107" s="320"/>
    </row>
    <row r="108" s="1" customFormat="1" ht="15" customHeight="1">
      <c r="B108" s="331"/>
      <c r="C108" s="306" t="s">
        <v>784</v>
      </c>
      <c r="D108" s="306"/>
      <c r="E108" s="306"/>
      <c r="F108" s="329" t="s">
        <v>785</v>
      </c>
      <c r="G108" s="306"/>
      <c r="H108" s="306" t="s">
        <v>819</v>
      </c>
      <c r="I108" s="306" t="s">
        <v>781</v>
      </c>
      <c r="J108" s="306">
        <v>50</v>
      </c>
      <c r="K108" s="320"/>
    </row>
    <row r="109" s="1" customFormat="1" ht="15" customHeight="1">
      <c r="B109" s="331"/>
      <c r="C109" s="306" t="s">
        <v>787</v>
      </c>
      <c r="D109" s="306"/>
      <c r="E109" s="306"/>
      <c r="F109" s="329" t="s">
        <v>779</v>
      </c>
      <c r="G109" s="306"/>
      <c r="H109" s="306" t="s">
        <v>819</v>
      </c>
      <c r="I109" s="306" t="s">
        <v>789</v>
      </c>
      <c r="J109" s="306"/>
      <c r="K109" s="320"/>
    </row>
    <row r="110" s="1" customFormat="1" ht="15" customHeight="1">
      <c r="B110" s="331"/>
      <c r="C110" s="306" t="s">
        <v>798</v>
      </c>
      <c r="D110" s="306"/>
      <c r="E110" s="306"/>
      <c r="F110" s="329" t="s">
        <v>785</v>
      </c>
      <c r="G110" s="306"/>
      <c r="H110" s="306" t="s">
        <v>819</v>
      </c>
      <c r="I110" s="306" t="s">
        <v>781</v>
      </c>
      <c r="J110" s="306">
        <v>50</v>
      </c>
      <c r="K110" s="320"/>
    </row>
    <row r="111" s="1" customFormat="1" ht="15" customHeight="1">
      <c r="B111" s="331"/>
      <c r="C111" s="306" t="s">
        <v>806</v>
      </c>
      <c r="D111" s="306"/>
      <c r="E111" s="306"/>
      <c r="F111" s="329" t="s">
        <v>785</v>
      </c>
      <c r="G111" s="306"/>
      <c r="H111" s="306" t="s">
        <v>819</v>
      </c>
      <c r="I111" s="306" t="s">
        <v>781</v>
      </c>
      <c r="J111" s="306">
        <v>50</v>
      </c>
      <c r="K111" s="320"/>
    </row>
    <row r="112" s="1" customFormat="1" ht="15" customHeight="1">
      <c r="B112" s="331"/>
      <c r="C112" s="306" t="s">
        <v>804</v>
      </c>
      <c r="D112" s="306"/>
      <c r="E112" s="306"/>
      <c r="F112" s="329" t="s">
        <v>785</v>
      </c>
      <c r="G112" s="306"/>
      <c r="H112" s="306" t="s">
        <v>819</v>
      </c>
      <c r="I112" s="306" t="s">
        <v>781</v>
      </c>
      <c r="J112" s="306">
        <v>50</v>
      </c>
      <c r="K112" s="320"/>
    </row>
    <row r="113" s="1" customFormat="1" ht="15" customHeight="1">
      <c r="B113" s="331"/>
      <c r="C113" s="306" t="s">
        <v>52</v>
      </c>
      <c r="D113" s="306"/>
      <c r="E113" s="306"/>
      <c r="F113" s="329" t="s">
        <v>779</v>
      </c>
      <c r="G113" s="306"/>
      <c r="H113" s="306" t="s">
        <v>820</v>
      </c>
      <c r="I113" s="306" t="s">
        <v>781</v>
      </c>
      <c r="J113" s="306">
        <v>20</v>
      </c>
      <c r="K113" s="320"/>
    </row>
    <row r="114" s="1" customFormat="1" ht="15" customHeight="1">
      <c r="B114" s="331"/>
      <c r="C114" s="306" t="s">
        <v>821</v>
      </c>
      <c r="D114" s="306"/>
      <c r="E114" s="306"/>
      <c r="F114" s="329" t="s">
        <v>779</v>
      </c>
      <c r="G114" s="306"/>
      <c r="H114" s="306" t="s">
        <v>822</v>
      </c>
      <c r="I114" s="306" t="s">
        <v>781</v>
      </c>
      <c r="J114" s="306">
        <v>120</v>
      </c>
      <c r="K114" s="320"/>
    </row>
    <row r="115" s="1" customFormat="1" ht="15" customHeight="1">
      <c r="B115" s="331"/>
      <c r="C115" s="306" t="s">
        <v>37</v>
      </c>
      <c r="D115" s="306"/>
      <c r="E115" s="306"/>
      <c r="F115" s="329" t="s">
        <v>779</v>
      </c>
      <c r="G115" s="306"/>
      <c r="H115" s="306" t="s">
        <v>823</v>
      </c>
      <c r="I115" s="306" t="s">
        <v>814</v>
      </c>
      <c r="J115" s="306"/>
      <c r="K115" s="320"/>
    </row>
    <row r="116" s="1" customFormat="1" ht="15" customHeight="1">
      <c r="B116" s="331"/>
      <c r="C116" s="306" t="s">
        <v>47</v>
      </c>
      <c r="D116" s="306"/>
      <c r="E116" s="306"/>
      <c r="F116" s="329" t="s">
        <v>779</v>
      </c>
      <c r="G116" s="306"/>
      <c r="H116" s="306" t="s">
        <v>824</v>
      </c>
      <c r="I116" s="306" t="s">
        <v>814</v>
      </c>
      <c r="J116" s="306"/>
      <c r="K116" s="320"/>
    </row>
    <row r="117" s="1" customFormat="1" ht="15" customHeight="1">
      <c r="B117" s="331"/>
      <c r="C117" s="306" t="s">
        <v>56</v>
      </c>
      <c r="D117" s="306"/>
      <c r="E117" s="306"/>
      <c r="F117" s="329" t="s">
        <v>779</v>
      </c>
      <c r="G117" s="306"/>
      <c r="H117" s="306" t="s">
        <v>825</v>
      </c>
      <c r="I117" s="306" t="s">
        <v>826</v>
      </c>
      <c r="J117" s="306"/>
      <c r="K117" s="320"/>
    </row>
    <row r="118" s="1" customFormat="1" ht="15" customHeight="1">
      <c r="B118" s="334"/>
      <c r="C118" s="340"/>
      <c r="D118" s="340"/>
      <c r="E118" s="340"/>
      <c r="F118" s="340"/>
      <c r="G118" s="340"/>
      <c r="H118" s="340"/>
      <c r="I118" s="340"/>
      <c r="J118" s="340"/>
      <c r="K118" s="336"/>
    </row>
    <row r="119" s="1" customFormat="1" ht="18.75" customHeight="1">
      <c r="B119" s="341"/>
      <c r="C119" s="342"/>
      <c r="D119" s="342"/>
      <c r="E119" s="342"/>
      <c r="F119" s="343"/>
      <c r="G119" s="342"/>
      <c r="H119" s="342"/>
      <c r="I119" s="342"/>
      <c r="J119" s="342"/>
      <c r="K119" s="341"/>
    </row>
    <row r="120" s="1" customFormat="1" ht="18.75" customHeight="1">
      <c r="B120" s="314"/>
      <c r="C120" s="314"/>
      <c r="D120" s="314"/>
      <c r="E120" s="314"/>
      <c r="F120" s="314"/>
      <c r="G120" s="314"/>
      <c r="H120" s="314"/>
      <c r="I120" s="314"/>
      <c r="J120" s="314"/>
      <c r="K120" s="314"/>
    </row>
    <row r="121" s="1" customFormat="1" ht="7.5" customHeight="1">
      <c r="B121" s="344"/>
      <c r="C121" s="345"/>
      <c r="D121" s="345"/>
      <c r="E121" s="345"/>
      <c r="F121" s="345"/>
      <c r="G121" s="345"/>
      <c r="H121" s="345"/>
      <c r="I121" s="345"/>
      <c r="J121" s="345"/>
      <c r="K121" s="346"/>
    </row>
    <row r="122" s="1" customFormat="1" ht="45" customHeight="1">
      <c r="B122" s="347"/>
      <c r="C122" s="297" t="s">
        <v>827</v>
      </c>
      <c r="D122" s="297"/>
      <c r="E122" s="297"/>
      <c r="F122" s="297"/>
      <c r="G122" s="297"/>
      <c r="H122" s="297"/>
      <c r="I122" s="297"/>
      <c r="J122" s="297"/>
      <c r="K122" s="348"/>
    </row>
    <row r="123" s="1" customFormat="1" ht="17.25" customHeight="1">
      <c r="B123" s="349"/>
      <c r="C123" s="321" t="s">
        <v>773</v>
      </c>
      <c r="D123" s="321"/>
      <c r="E123" s="321"/>
      <c r="F123" s="321" t="s">
        <v>774</v>
      </c>
      <c r="G123" s="322"/>
      <c r="H123" s="321" t="s">
        <v>53</v>
      </c>
      <c r="I123" s="321" t="s">
        <v>56</v>
      </c>
      <c r="J123" s="321" t="s">
        <v>775</v>
      </c>
      <c r="K123" s="350"/>
    </row>
    <row r="124" s="1" customFormat="1" ht="17.25" customHeight="1">
      <c r="B124" s="349"/>
      <c r="C124" s="323" t="s">
        <v>776</v>
      </c>
      <c r="D124" s="323"/>
      <c r="E124" s="323"/>
      <c r="F124" s="324" t="s">
        <v>777</v>
      </c>
      <c r="G124" s="325"/>
      <c r="H124" s="323"/>
      <c r="I124" s="323"/>
      <c r="J124" s="323" t="s">
        <v>778</v>
      </c>
      <c r="K124" s="350"/>
    </row>
    <row r="125" s="1" customFormat="1" ht="5.25" customHeight="1">
      <c r="B125" s="351"/>
      <c r="C125" s="326"/>
      <c r="D125" s="326"/>
      <c r="E125" s="326"/>
      <c r="F125" s="326"/>
      <c r="G125" s="352"/>
      <c r="H125" s="326"/>
      <c r="I125" s="326"/>
      <c r="J125" s="326"/>
      <c r="K125" s="353"/>
    </row>
    <row r="126" s="1" customFormat="1" ht="15" customHeight="1">
      <c r="B126" s="351"/>
      <c r="C126" s="306" t="s">
        <v>782</v>
      </c>
      <c r="D126" s="328"/>
      <c r="E126" s="328"/>
      <c r="F126" s="329" t="s">
        <v>779</v>
      </c>
      <c r="G126" s="306"/>
      <c r="H126" s="306" t="s">
        <v>819</v>
      </c>
      <c r="I126" s="306" t="s">
        <v>781</v>
      </c>
      <c r="J126" s="306">
        <v>120</v>
      </c>
      <c r="K126" s="354"/>
    </row>
    <row r="127" s="1" customFormat="1" ht="15" customHeight="1">
      <c r="B127" s="351"/>
      <c r="C127" s="306" t="s">
        <v>828</v>
      </c>
      <c r="D127" s="306"/>
      <c r="E127" s="306"/>
      <c r="F127" s="329" t="s">
        <v>779</v>
      </c>
      <c r="G127" s="306"/>
      <c r="H127" s="306" t="s">
        <v>829</v>
      </c>
      <c r="I127" s="306" t="s">
        <v>781</v>
      </c>
      <c r="J127" s="306" t="s">
        <v>830</v>
      </c>
      <c r="K127" s="354"/>
    </row>
    <row r="128" s="1" customFormat="1" ht="15" customHeight="1">
      <c r="B128" s="351"/>
      <c r="C128" s="306" t="s">
        <v>727</v>
      </c>
      <c r="D128" s="306"/>
      <c r="E128" s="306"/>
      <c r="F128" s="329" t="s">
        <v>779</v>
      </c>
      <c r="G128" s="306"/>
      <c r="H128" s="306" t="s">
        <v>831</v>
      </c>
      <c r="I128" s="306" t="s">
        <v>781</v>
      </c>
      <c r="J128" s="306" t="s">
        <v>830</v>
      </c>
      <c r="K128" s="354"/>
    </row>
    <row r="129" s="1" customFormat="1" ht="15" customHeight="1">
      <c r="B129" s="351"/>
      <c r="C129" s="306" t="s">
        <v>790</v>
      </c>
      <c r="D129" s="306"/>
      <c r="E129" s="306"/>
      <c r="F129" s="329" t="s">
        <v>785</v>
      </c>
      <c r="G129" s="306"/>
      <c r="H129" s="306" t="s">
        <v>791</v>
      </c>
      <c r="I129" s="306" t="s">
        <v>781</v>
      </c>
      <c r="J129" s="306">
        <v>15</v>
      </c>
      <c r="K129" s="354"/>
    </row>
    <row r="130" s="1" customFormat="1" ht="15" customHeight="1">
      <c r="B130" s="351"/>
      <c r="C130" s="332" t="s">
        <v>792</v>
      </c>
      <c r="D130" s="332"/>
      <c r="E130" s="332"/>
      <c r="F130" s="333" t="s">
        <v>785</v>
      </c>
      <c r="G130" s="332"/>
      <c r="H130" s="332" t="s">
        <v>793</v>
      </c>
      <c r="I130" s="332" t="s">
        <v>781</v>
      </c>
      <c r="J130" s="332">
        <v>15</v>
      </c>
      <c r="K130" s="354"/>
    </row>
    <row r="131" s="1" customFormat="1" ht="15" customHeight="1">
      <c r="B131" s="351"/>
      <c r="C131" s="332" t="s">
        <v>794</v>
      </c>
      <c r="D131" s="332"/>
      <c r="E131" s="332"/>
      <c r="F131" s="333" t="s">
        <v>785</v>
      </c>
      <c r="G131" s="332"/>
      <c r="H131" s="332" t="s">
        <v>795</v>
      </c>
      <c r="I131" s="332" t="s">
        <v>781</v>
      </c>
      <c r="J131" s="332">
        <v>20</v>
      </c>
      <c r="K131" s="354"/>
    </row>
    <row r="132" s="1" customFormat="1" ht="15" customHeight="1">
      <c r="B132" s="351"/>
      <c r="C132" s="332" t="s">
        <v>796</v>
      </c>
      <c r="D132" s="332"/>
      <c r="E132" s="332"/>
      <c r="F132" s="333" t="s">
        <v>785</v>
      </c>
      <c r="G132" s="332"/>
      <c r="H132" s="332" t="s">
        <v>797</v>
      </c>
      <c r="I132" s="332" t="s">
        <v>781</v>
      </c>
      <c r="J132" s="332">
        <v>20</v>
      </c>
      <c r="K132" s="354"/>
    </row>
    <row r="133" s="1" customFormat="1" ht="15" customHeight="1">
      <c r="B133" s="351"/>
      <c r="C133" s="306" t="s">
        <v>784</v>
      </c>
      <c r="D133" s="306"/>
      <c r="E133" s="306"/>
      <c r="F133" s="329" t="s">
        <v>785</v>
      </c>
      <c r="G133" s="306"/>
      <c r="H133" s="306" t="s">
        <v>819</v>
      </c>
      <c r="I133" s="306" t="s">
        <v>781</v>
      </c>
      <c r="J133" s="306">
        <v>50</v>
      </c>
      <c r="K133" s="354"/>
    </row>
    <row r="134" s="1" customFormat="1" ht="15" customHeight="1">
      <c r="B134" s="351"/>
      <c r="C134" s="306" t="s">
        <v>798</v>
      </c>
      <c r="D134" s="306"/>
      <c r="E134" s="306"/>
      <c r="F134" s="329" t="s">
        <v>785</v>
      </c>
      <c r="G134" s="306"/>
      <c r="H134" s="306" t="s">
        <v>819</v>
      </c>
      <c r="I134" s="306" t="s">
        <v>781</v>
      </c>
      <c r="J134" s="306">
        <v>50</v>
      </c>
      <c r="K134" s="354"/>
    </row>
    <row r="135" s="1" customFormat="1" ht="15" customHeight="1">
      <c r="B135" s="351"/>
      <c r="C135" s="306" t="s">
        <v>804</v>
      </c>
      <c r="D135" s="306"/>
      <c r="E135" s="306"/>
      <c r="F135" s="329" t="s">
        <v>785</v>
      </c>
      <c r="G135" s="306"/>
      <c r="H135" s="306" t="s">
        <v>819</v>
      </c>
      <c r="I135" s="306" t="s">
        <v>781</v>
      </c>
      <c r="J135" s="306">
        <v>50</v>
      </c>
      <c r="K135" s="354"/>
    </row>
    <row r="136" s="1" customFormat="1" ht="15" customHeight="1">
      <c r="B136" s="351"/>
      <c r="C136" s="306" t="s">
        <v>806</v>
      </c>
      <c r="D136" s="306"/>
      <c r="E136" s="306"/>
      <c r="F136" s="329" t="s">
        <v>785</v>
      </c>
      <c r="G136" s="306"/>
      <c r="H136" s="306" t="s">
        <v>819</v>
      </c>
      <c r="I136" s="306" t="s">
        <v>781</v>
      </c>
      <c r="J136" s="306">
        <v>50</v>
      </c>
      <c r="K136" s="354"/>
    </row>
    <row r="137" s="1" customFormat="1" ht="15" customHeight="1">
      <c r="B137" s="351"/>
      <c r="C137" s="306" t="s">
        <v>807</v>
      </c>
      <c r="D137" s="306"/>
      <c r="E137" s="306"/>
      <c r="F137" s="329" t="s">
        <v>785</v>
      </c>
      <c r="G137" s="306"/>
      <c r="H137" s="306" t="s">
        <v>832</v>
      </c>
      <c r="I137" s="306" t="s">
        <v>781</v>
      </c>
      <c r="J137" s="306">
        <v>255</v>
      </c>
      <c r="K137" s="354"/>
    </row>
    <row r="138" s="1" customFormat="1" ht="15" customHeight="1">
      <c r="B138" s="351"/>
      <c r="C138" s="306" t="s">
        <v>809</v>
      </c>
      <c r="D138" s="306"/>
      <c r="E138" s="306"/>
      <c r="F138" s="329" t="s">
        <v>779</v>
      </c>
      <c r="G138" s="306"/>
      <c r="H138" s="306" t="s">
        <v>833</v>
      </c>
      <c r="I138" s="306" t="s">
        <v>811</v>
      </c>
      <c r="J138" s="306"/>
      <c r="K138" s="354"/>
    </row>
    <row r="139" s="1" customFormat="1" ht="15" customHeight="1">
      <c r="B139" s="351"/>
      <c r="C139" s="306" t="s">
        <v>812</v>
      </c>
      <c r="D139" s="306"/>
      <c r="E139" s="306"/>
      <c r="F139" s="329" t="s">
        <v>779</v>
      </c>
      <c r="G139" s="306"/>
      <c r="H139" s="306" t="s">
        <v>834</v>
      </c>
      <c r="I139" s="306" t="s">
        <v>814</v>
      </c>
      <c r="J139" s="306"/>
      <c r="K139" s="354"/>
    </row>
    <row r="140" s="1" customFormat="1" ht="15" customHeight="1">
      <c r="B140" s="351"/>
      <c r="C140" s="306" t="s">
        <v>815</v>
      </c>
      <c r="D140" s="306"/>
      <c r="E140" s="306"/>
      <c r="F140" s="329" t="s">
        <v>779</v>
      </c>
      <c r="G140" s="306"/>
      <c r="H140" s="306" t="s">
        <v>815</v>
      </c>
      <c r="I140" s="306" t="s">
        <v>814</v>
      </c>
      <c r="J140" s="306"/>
      <c r="K140" s="354"/>
    </row>
    <row r="141" s="1" customFormat="1" ht="15" customHeight="1">
      <c r="B141" s="351"/>
      <c r="C141" s="306" t="s">
        <v>37</v>
      </c>
      <c r="D141" s="306"/>
      <c r="E141" s="306"/>
      <c r="F141" s="329" t="s">
        <v>779</v>
      </c>
      <c r="G141" s="306"/>
      <c r="H141" s="306" t="s">
        <v>835</v>
      </c>
      <c r="I141" s="306" t="s">
        <v>814</v>
      </c>
      <c r="J141" s="306"/>
      <c r="K141" s="354"/>
    </row>
    <row r="142" s="1" customFormat="1" ht="15" customHeight="1">
      <c r="B142" s="351"/>
      <c r="C142" s="306" t="s">
        <v>836</v>
      </c>
      <c r="D142" s="306"/>
      <c r="E142" s="306"/>
      <c r="F142" s="329" t="s">
        <v>779</v>
      </c>
      <c r="G142" s="306"/>
      <c r="H142" s="306" t="s">
        <v>837</v>
      </c>
      <c r="I142" s="306" t="s">
        <v>814</v>
      </c>
      <c r="J142" s="306"/>
      <c r="K142" s="354"/>
    </row>
    <row r="143" s="1" customFormat="1" ht="15" customHeight="1">
      <c r="B143" s="355"/>
      <c r="C143" s="356"/>
      <c r="D143" s="356"/>
      <c r="E143" s="356"/>
      <c r="F143" s="356"/>
      <c r="G143" s="356"/>
      <c r="H143" s="356"/>
      <c r="I143" s="356"/>
      <c r="J143" s="356"/>
      <c r="K143" s="357"/>
    </row>
    <row r="144" s="1" customFormat="1" ht="18.75" customHeight="1">
      <c r="B144" s="342"/>
      <c r="C144" s="342"/>
      <c r="D144" s="342"/>
      <c r="E144" s="342"/>
      <c r="F144" s="343"/>
      <c r="G144" s="342"/>
      <c r="H144" s="342"/>
      <c r="I144" s="342"/>
      <c r="J144" s="342"/>
      <c r="K144" s="342"/>
    </row>
    <row r="145" s="1" customFormat="1" ht="18.75" customHeight="1">
      <c r="B145" s="314"/>
      <c r="C145" s="314"/>
      <c r="D145" s="314"/>
      <c r="E145" s="314"/>
      <c r="F145" s="314"/>
      <c r="G145" s="314"/>
      <c r="H145" s="314"/>
      <c r="I145" s="314"/>
      <c r="J145" s="314"/>
      <c r="K145" s="314"/>
    </row>
    <row r="146" s="1" customFormat="1" ht="7.5" customHeight="1">
      <c r="B146" s="315"/>
      <c r="C146" s="316"/>
      <c r="D146" s="316"/>
      <c r="E146" s="316"/>
      <c r="F146" s="316"/>
      <c r="G146" s="316"/>
      <c r="H146" s="316"/>
      <c r="I146" s="316"/>
      <c r="J146" s="316"/>
      <c r="K146" s="317"/>
    </row>
    <row r="147" s="1" customFormat="1" ht="45" customHeight="1">
      <c r="B147" s="318"/>
      <c r="C147" s="319" t="s">
        <v>838</v>
      </c>
      <c r="D147" s="319"/>
      <c r="E147" s="319"/>
      <c r="F147" s="319"/>
      <c r="G147" s="319"/>
      <c r="H147" s="319"/>
      <c r="I147" s="319"/>
      <c r="J147" s="319"/>
      <c r="K147" s="320"/>
    </row>
    <row r="148" s="1" customFormat="1" ht="17.25" customHeight="1">
      <c r="B148" s="318"/>
      <c r="C148" s="321" t="s">
        <v>773</v>
      </c>
      <c r="D148" s="321"/>
      <c r="E148" s="321"/>
      <c r="F148" s="321" t="s">
        <v>774</v>
      </c>
      <c r="G148" s="322"/>
      <c r="H148" s="321" t="s">
        <v>53</v>
      </c>
      <c r="I148" s="321" t="s">
        <v>56</v>
      </c>
      <c r="J148" s="321" t="s">
        <v>775</v>
      </c>
      <c r="K148" s="320"/>
    </row>
    <row r="149" s="1" customFormat="1" ht="17.25" customHeight="1">
      <c r="B149" s="318"/>
      <c r="C149" s="323" t="s">
        <v>776</v>
      </c>
      <c r="D149" s="323"/>
      <c r="E149" s="323"/>
      <c r="F149" s="324" t="s">
        <v>777</v>
      </c>
      <c r="G149" s="325"/>
      <c r="H149" s="323"/>
      <c r="I149" s="323"/>
      <c r="J149" s="323" t="s">
        <v>778</v>
      </c>
      <c r="K149" s="320"/>
    </row>
    <row r="150" s="1" customFormat="1" ht="5.25" customHeight="1">
      <c r="B150" s="331"/>
      <c r="C150" s="326"/>
      <c r="D150" s="326"/>
      <c r="E150" s="326"/>
      <c r="F150" s="326"/>
      <c r="G150" s="327"/>
      <c r="H150" s="326"/>
      <c r="I150" s="326"/>
      <c r="J150" s="326"/>
      <c r="K150" s="354"/>
    </row>
    <row r="151" s="1" customFormat="1" ht="15" customHeight="1">
      <c r="B151" s="331"/>
      <c r="C151" s="358" t="s">
        <v>782</v>
      </c>
      <c r="D151" s="306"/>
      <c r="E151" s="306"/>
      <c r="F151" s="359" t="s">
        <v>779</v>
      </c>
      <c r="G151" s="306"/>
      <c r="H151" s="358" t="s">
        <v>819</v>
      </c>
      <c r="I151" s="358" t="s">
        <v>781</v>
      </c>
      <c r="J151" s="358">
        <v>120</v>
      </c>
      <c r="K151" s="354"/>
    </row>
    <row r="152" s="1" customFormat="1" ht="15" customHeight="1">
      <c r="B152" s="331"/>
      <c r="C152" s="358" t="s">
        <v>828</v>
      </c>
      <c r="D152" s="306"/>
      <c r="E152" s="306"/>
      <c r="F152" s="359" t="s">
        <v>779</v>
      </c>
      <c r="G152" s="306"/>
      <c r="H152" s="358" t="s">
        <v>839</v>
      </c>
      <c r="I152" s="358" t="s">
        <v>781</v>
      </c>
      <c r="J152" s="358" t="s">
        <v>830</v>
      </c>
      <c r="K152" s="354"/>
    </row>
    <row r="153" s="1" customFormat="1" ht="15" customHeight="1">
      <c r="B153" s="331"/>
      <c r="C153" s="358" t="s">
        <v>727</v>
      </c>
      <c r="D153" s="306"/>
      <c r="E153" s="306"/>
      <c r="F153" s="359" t="s">
        <v>779</v>
      </c>
      <c r="G153" s="306"/>
      <c r="H153" s="358" t="s">
        <v>840</v>
      </c>
      <c r="I153" s="358" t="s">
        <v>781</v>
      </c>
      <c r="J153" s="358" t="s">
        <v>830</v>
      </c>
      <c r="K153" s="354"/>
    </row>
    <row r="154" s="1" customFormat="1" ht="15" customHeight="1">
      <c r="B154" s="331"/>
      <c r="C154" s="358" t="s">
        <v>784</v>
      </c>
      <c r="D154" s="306"/>
      <c r="E154" s="306"/>
      <c r="F154" s="359" t="s">
        <v>785</v>
      </c>
      <c r="G154" s="306"/>
      <c r="H154" s="358" t="s">
        <v>819</v>
      </c>
      <c r="I154" s="358" t="s">
        <v>781</v>
      </c>
      <c r="J154" s="358">
        <v>50</v>
      </c>
      <c r="K154" s="354"/>
    </row>
    <row r="155" s="1" customFormat="1" ht="15" customHeight="1">
      <c r="B155" s="331"/>
      <c r="C155" s="358" t="s">
        <v>787</v>
      </c>
      <c r="D155" s="306"/>
      <c r="E155" s="306"/>
      <c r="F155" s="359" t="s">
        <v>779</v>
      </c>
      <c r="G155" s="306"/>
      <c r="H155" s="358" t="s">
        <v>819</v>
      </c>
      <c r="I155" s="358" t="s">
        <v>789</v>
      </c>
      <c r="J155" s="358"/>
      <c r="K155" s="354"/>
    </row>
    <row r="156" s="1" customFormat="1" ht="15" customHeight="1">
      <c r="B156" s="331"/>
      <c r="C156" s="358" t="s">
        <v>798</v>
      </c>
      <c r="D156" s="306"/>
      <c r="E156" s="306"/>
      <c r="F156" s="359" t="s">
        <v>785</v>
      </c>
      <c r="G156" s="306"/>
      <c r="H156" s="358" t="s">
        <v>819</v>
      </c>
      <c r="I156" s="358" t="s">
        <v>781</v>
      </c>
      <c r="J156" s="358">
        <v>50</v>
      </c>
      <c r="K156" s="354"/>
    </row>
    <row r="157" s="1" customFormat="1" ht="15" customHeight="1">
      <c r="B157" s="331"/>
      <c r="C157" s="358" t="s">
        <v>806</v>
      </c>
      <c r="D157" s="306"/>
      <c r="E157" s="306"/>
      <c r="F157" s="359" t="s">
        <v>785</v>
      </c>
      <c r="G157" s="306"/>
      <c r="H157" s="358" t="s">
        <v>819</v>
      </c>
      <c r="I157" s="358" t="s">
        <v>781</v>
      </c>
      <c r="J157" s="358">
        <v>50</v>
      </c>
      <c r="K157" s="354"/>
    </row>
    <row r="158" s="1" customFormat="1" ht="15" customHeight="1">
      <c r="B158" s="331"/>
      <c r="C158" s="358" t="s">
        <v>804</v>
      </c>
      <c r="D158" s="306"/>
      <c r="E158" s="306"/>
      <c r="F158" s="359" t="s">
        <v>785</v>
      </c>
      <c r="G158" s="306"/>
      <c r="H158" s="358" t="s">
        <v>819</v>
      </c>
      <c r="I158" s="358" t="s">
        <v>781</v>
      </c>
      <c r="J158" s="358">
        <v>50</v>
      </c>
      <c r="K158" s="354"/>
    </row>
    <row r="159" s="1" customFormat="1" ht="15" customHeight="1">
      <c r="B159" s="331"/>
      <c r="C159" s="358" t="s">
        <v>110</v>
      </c>
      <c r="D159" s="306"/>
      <c r="E159" s="306"/>
      <c r="F159" s="359" t="s">
        <v>779</v>
      </c>
      <c r="G159" s="306"/>
      <c r="H159" s="358" t="s">
        <v>841</v>
      </c>
      <c r="I159" s="358" t="s">
        <v>781</v>
      </c>
      <c r="J159" s="358" t="s">
        <v>842</v>
      </c>
      <c r="K159" s="354"/>
    </row>
    <row r="160" s="1" customFormat="1" ht="15" customHeight="1">
      <c r="B160" s="331"/>
      <c r="C160" s="358" t="s">
        <v>843</v>
      </c>
      <c r="D160" s="306"/>
      <c r="E160" s="306"/>
      <c r="F160" s="359" t="s">
        <v>779</v>
      </c>
      <c r="G160" s="306"/>
      <c r="H160" s="358" t="s">
        <v>844</v>
      </c>
      <c r="I160" s="358" t="s">
        <v>814</v>
      </c>
      <c r="J160" s="358"/>
      <c r="K160" s="354"/>
    </row>
    <row r="161" s="1" customFormat="1" ht="15" customHeight="1">
      <c r="B161" s="360"/>
      <c r="C161" s="340"/>
      <c r="D161" s="340"/>
      <c r="E161" s="340"/>
      <c r="F161" s="340"/>
      <c r="G161" s="340"/>
      <c r="H161" s="340"/>
      <c r="I161" s="340"/>
      <c r="J161" s="340"/>
      <c r="K161" s="361"/>
    </row>
    <row r="162" s="1" customFormat="1" ht="18.75" customHeight="1">
      <c r="B162" s="342"/>
      <c r="C162" s="352"/>
      <c r="D162" s="352"/>
      <c r="E162" s="352"/>
      <c r="F162" s="362"/>
      <c r="G162" s="352"/>
      <c r="H162" s="352"/>
      <c r="I162" s="352"/>
      <c r="J162" s="352"/>
      <c r="K162" s="342"/>
    </row>
    <row r="163" s="1" customFormat="1" ht="18.75" customHeight="1">
      <c r="B163" s="314"/>
      <c r="C163" s="314"/>
      <c r="D163" s="314"/>
      <c r="E163" s="314"/>
      <c r="F163" s="314"/>
      <c r="G163" s="314"/>
      <c r="H163" s="314"/>
      <c r="I163" s="314"/>
      <c r="J163" s="314"/>
      <c r="K163" s="314"/>
    </row>
    <row r="164" s="1" customFormat="1" ht="7.5" customHeight="1">
      <c r="B164" s="293"/>
      <c r="C164" s="294"/>
      <c r="D164" s="294"/>
      <c r="E164" s="294"/>
      <c r="F164" s="294"/>
      <c r="G164" s="294"/>
      <c r="H164" s="294"/>
      <c r="I164" s="294"/>
      <c r="J164" s="294"/>
      <c r="K164" s="295"/>
    </row>
    <row r="165" s="1" customFormat="1" ht="45" customHeight="1">
      <c r="B165" s="296"/>
      <c r="C165" s="297" t="s">
        <v>845</v>
      </c>
      <c r="D165" s="297"/>
      <c r="E165" s="297"/>
      <c r="F165" s="297"/>
      <c r="G165" s="297"/>
      <c r="H165" s="297"/>
      <c r="I165" s="297"/>
      <c r="J165" s="297"/>
      <c r="K165" s="298"/>
    </row>
    <row r="166" s="1" customFormat="1" ht="17.25" customHeight="1">
      <c r="B166" s="296"/>
      <c r="C166" s="321" t="s">
        <v>773</v>
      </c>
      <c r="D166" s="321"/>
      <c r="E166" s="321"/>
      <c r="F166" s="321" t="s">
        <v>774</v>
      </c>
      <c r="G166" s="363"/>
      <c r="H166" s="364" t="s">
        <v>53</v>
      </c>
      <c r="I166" s="364" t="s">
        <v>56</v>
      </c>
      <c r="J166" s="321" t="s">
        <v>775</v>
      </c>
      <c r="K166" s="298"/>
    </row>
    <row r="167" s="1" customFormat="1" ht="17.25" customHeight="1">
      <c r="B167" s="299"/>
      <c r="C167" s="323" t="s">
        <v>776</v>
      </c>
      <c r="D167" s="323"/>
      <c r="E167" s="323"/>
      <c r="F167" s="324" t="s">
        <v>777</v>
      </c>
      <c r="G167" s="365"/>
      <c r="H167" s="366"/>
      <c r="I167" s="366"/>
      <c r="J167" s="323" t="s">
        <v>778</v>
      </c>
      <c r="K167" s="301"/>
    </row>
    <row r="168" s="1" customFormat="1" ht="5.25" customHeight="1">
      <c r="B168" s="331"/>
      <c r="C168" s="326"/>
      <c r="D168" s="326"/>
      <c r="E168" s="326"/>
      <c r="F168" s="326"/>
      <c r="G168" s="327"/>
      <c r="H168" s="326"/>
      <c r="I168" s="326"/>
      <c r="J168" s="326"/>
      <c r="K168" s="354"/>
    </row>
    <row r="169" s="1" customFormat="1" ht="15" customHeight="1">
      <c r="B169" s="331"/>
      <c r="C169" s="306" t="s">
        <v>782</v>
      </c>
      <c r="D169" s="306"/>
      <c r="E169" s="306"/>
      <c r="F169" s="329" t="s">
        <v>779</v>
      </c>
      <c r="G169" s="306"/>
      <c r="H169" s="306" t="s">
        <v>819</v>
      </c>
      <c r="I169" s="306" t="s">
        <v>781</v>
      </c>
      <c r="J169" s="306">
        <v>120</v>
      </c>
      <c r="K169" s="354"/>
    </row>
    <row r="170" s="1" customFormat="1" ht="15" customHeight="1">
      <c r="B170" s="331"/>
      <c r="C170" s="306" t="s">
        <v>828</v>
      </c>
      <c r="D170" s="306"/>
      <c r="E170" s="306"/>
      <c r="F170" s="329" t="s">
        <v>779</v>
      </c>
      <c r="G170" s="306"/>
      <c r="H170" s="306" t="s">
        <v>829</v>
      </c>
      <c r="I170" s="306" t="s">
        <v>781</v>
      </c>
      <c r="J170" s="306" t="s">
        <v>830</v>
      </c>
      <c r="K170" s="354"/>
    </row>
    <row r="171" s="1" customFormat="1" ht="15" customHeight="1">
      <c r="B171" s="331"/>
      <c r="C171" s="306" t="s">
        <v>727</v>
      </c>
      <c r="D171" s="306"/>
      <c r="E171" s="306"/>
      <c r="F171" s="329" t="s">
        <v>779</v>
      </c>
      <c r="G171" s="306"/>
      <c r="H171" s="306" t="s">
        <v>846</v>
      </c>
      <c r="I171" s="306" t="s">
        <v>781</v>
      </c>
      <c r="J171" s="306" t="s">
        <v>830</v>
      </c>
      <c r="K171" s="354"/>
    </row>
    <row r="172" s="1" customFormat="1" ht="15" customHeight="1">
      <c r="B172" s="331"/>
      <c r="C172" s="306" t="s">
        <v>784</v>
      </c>
      <c r="D172" s="306"/>
      <c r="E172" s="306"/>
      <c r="F172" s="329" t="s">
        <v>785</v>
      </c>
      <c r="G172" s="306"/>
      <c r="H172" s="306" t="s">
        <v>846</v>
      </c>
      <c r="I172" s="306" t="s">
        <v>781</v>
      </c>
      <c r="J172" s="306">
        <v>50</v>
      </c>
      <c r="K172" s="354"/>
    </row>
    <row r="173" s="1" customFormat="1" ht="15" customHeight="1">
      <c r="B173" s="331"/>
      <c r="C173" s="306" t="s">
        <v>787</v>
      </c>
      <c r="D173" s="306"/>
      <c r="E173" s="306"/>
      <c r="F173" s="329" t="s">
        <v>779</v>
      </c>
      <c r="G173" s="306"/>
      <c r="H173" s="306" t="s">
        <v>846</v>
      </c>
      <c r="I173" s="306" t="s">
        <v>789</v>
      </c>
      <c r="J173" s="306"/>
      <c r="K173" s="354"/>
    </row>
    <row r="174" s="1" customFormat="1" ht="15" customHeight="1">
      <c r="B174" s="331"/>
      <c r="C174" s="306" t="s">
        <v>798</v>
      </c>
      <c r="D174" s="306"/>
      <c r="E174" s="306"/>
      <c r="F174" s="329" t="s">
        <v>785</v>
      </c>
      <c r="G174" s="306"/>
      <c r="H174" s="306" t="s">
        <v>846</v>
      </c>
      <c r="I174" s="306" t="s">
        <v>781</v>
      </c>
      <c r="J174" s="306">
        <v>50</v>
      </c>
      <c r="K174" s="354"/>
    </row>
    <row r="175" s="1" customFormat="1" ht="15" customHeight="1">
      <c r="B175" s="331"/>
      <c r="C175" s="306" t="s">
        <v>806</v>
      </c>
      <c r="D175" s="306"/>
      <c r="E175" s="306"/>
      <c r="F175" s="329" t="s">
        <v>785</v>
      </c>
      <c r="G175" s="306"/>
      <c r="H175" s="306" t="s">
        <v>846</v>
      </c>
      <c r="I175" s="306" t="s">
        <v>781</v>
      </c>
      <c r="J175" s="306">
        <v>50</v>
      </c>
      <c r="K175" s="354"/>
    </row>
    <row r="176" s="1" customFormat="1" ht="15" customHeight="1">
      <c r="B176" s="331"/>
      <c r="C176" s="306" t="s">
        <v>804</v>
      </c>
      <c r="D176" s="306"/>
      <c r="E176" s="306"/>
      <c r="F176" s="329" t="s">
        <v>785</v>
      </c>
      <c r="G176" s="306"/>
      <c r="H176" s="306" t="s">
        <v>846</v>
      </c>
      <c r="I176" s="306" t="s">
        <v>781</v>
      </c>
      <c r="J176" s="306">
        <v>50</v>
      </c>
      <c r="K176" s="354"/>
    </row>
    <row r="177" s="1" customFormat="1" ht="15" customHeight="1">
      <c r="B177" s="331"/>
      <c r="C177" s="306" t="s">
        <v>128</v>
      </c>
      <c r="D177" s="306"/>
      <c r="E177" s="306"/>
      <c r="F177" s="329" t="s">
        <v>779</v>
      </c>
      <c r="G177" s="306"/>
      <c r="H177" s="306" t="s">
        <v>847</v>
      </c>
      <c r="I177" s="306" t="s">
        <v>848</v>
      </c>
      <c r="J177" s="306"/>
      <c r="K177" s="354"/>
    </row>
    <row r="178" s="1" customFormat="1" ht="15" customHeight="1">
      <c r="B178" s="331"/>
      <c r="C178" s="306" t="s">
        <v>56</v>
      </c>
      <c r="D178" s="306"/>
      <c r="E178" s="306"/>
      <c r="F178" s="329" t="s">
        <v>779</v>
      </c>
      <c r="G178" s="306"/>
      <c r="H178" s="306" t="s">
        <v>849</v>
      </c>
      <c r="I178" s="306" t="s">
        <v>850</v>
      </c>
      <c r="J178" s="306">
        <v>1</v>
      </c>
      <c r="K178" s="354"/>
    </row>
    <row r="179" s="1" customFormat="1" ht="15" customHeight="1">
      <c r="B179" s="331"/>
      <c r="C179" s="306" t="s">
        <v>52</v>
      </c>
      <c r="D179" s="306"/>
      <c r="E179" s="306"/>
      <c r="F179" s="329" t="s">
        <v>779</v>
      </c>
      <c r="G179" s="306"/>
      <c r="H179" s="306" t="s">
        <v>851</v>
      </c>
      <c r="I179" s="306" t="s">
        <v>781</v>
      </c>
      <c r="J179" s="306">
        <v>20</v>
      </c>
      <c r="K179" s="354"/>
    </row>
    <row r="180" s="1" customFormat="1" ht="15" customHeight="1">
      <c r="B180" s="331"/>
      <c r="C180" s="306" t="s">
        <v>53</v>
      </c>
      <c r="D180" s="306"/>
      <c r="E180" s="306"/>
      <c r="F180" s="329" t="s">
        <v>779</v>
      </c>
      <c r="G180" s="306"/>
      <c r="H180" s="306" t="s">
        <v>852</v>
      </c>
      <c r="I180" s="306" t="s">
        <v>781</v>
      </c>
      <c r="J180" s="306">
        <v>255</v>
      </c>
      <c r="K180" s="354"/>
    </row>
    <row r="181" s="1" customFormat="1" ht="15" customHeight="1">
      <c r="B181" s="331"/>
      <c r="C181" s="306" t="s">
        <v>129</v>
      </c>
      <c r="D181" s="306"/>
      <c r="E181" s="306"/>
      <c r="F181" s="329" t="s">
        <v>779</v>
      </c>
      <c r="G181" s="306"/>
      <c r="H181" s="306" t="s">
        <v>743</v>
      </c>
      <c r="I181" s="306" t="s">
        <v>781</v>
      </c>
      <c r="J181" s="306">
        <v>10</v>
      </c>
      <c r="K181" s="354"/>
    </row>
    <row r="182" s="1" customFormat="1" ht="15" customHeight="1">
      <c r="B182" s="331"/>
      <c r="C182" s="306" t="s">
        <v>130</v>
      </c>
      <c r="D182" s="306"/>
      <c r="E182" s="306"/>
      <c r="F182" s="329" t="s">
        <v>779</v>
      </c>
      <c r="G182" s="306"/>
      <c r="H182" s="306" t="s">
        <v>853</v>
      </c>
      <c r="I182" s="306" t="s">
        <v>814</v>
      </c>
      <c r="J182" s="306"/>
      <c r="K182" s="354"/>
    </row>
    <row r="183" s="1" customFormat="1" ht="15" customHeight="1">
      <c r="B183" s="331"/>
      <c r="C183" s="306" t="s">
        <v>854</v>
      </c>
      <c r="D183" s="306"/>
      <c r="E183" s="306"/>
      <c r="F183" s="329" t="s">
        <v>779</v>
      </c>
      <c r="G183" s="306"/>
      <c r="H183" s="306" t="s">
        <v>855</v>
      </c>
      <c r="I183" s="306" t="s">
        <v>814</v>
      </c>
      <c r="J183" s="306"/>
      <c r="K183" s="354"/>
    </row>
    <row r="184" s="1" customFormat="1" ht="15" customHeight="1">
      <c r="B184" s="331"/>
      <c r="C184" s="306" t="s">
        <v>843</v>
      </c>
      <c r="D184" s="306"/>
      <c r="E184" s="306"/>
      <c r="F184" s="329" t="s">
        <v>779</v>
      </c>
      <c r="G184" s="306"/>
      <c r="H184" s="306" t="s">
        <v>856</v>
      </c>
      <c r="I184" s="306" t="s">
        <v>814</v>
      </c>
      <c r="J184" s="306"/>
      <c r="K184" s="354"/>
    </row>
    <row r="185" s="1" customFormat="1" ht="15" customHeight="1">
      <c r="B185" s="331"/>
      <c r="C185" s="306" t="s">
        <v>132</v>
      </c>
      <c r="D185" s="306"/>
      <c r="E185" s="306"/>
      <c r="F185" s="329" t="s">
        <v>785</v>
      </c>
      <c r="G185" s="306"/>
      <c r="H185" s="306" t="s">
        <v>857</v>
      </c>
      <c r="I185" s="306" t="s">
        <v>781</v>
      </c>
      <c r="J185" s="306">
        <v>50</v>
      </c>
      <c r="K185" s="354"/>
    </row>
    <row r="186" s="1" customFormat="1" ht="15" customHeight="1">
      <c r="B186" s="331"/>
      <c r="C186" s="306" t="s">
        <v>858</v>
      </c>
      <c r="D186" s="306"/>
      <c r="E186" s="306"/>
      <c r="F186" s="329" t="s">
        <v>785</v>
      </c>
      <c r="G186" s="306"/>
      <c r="H186" s="306" t="s">
        <v>859</v>
      </c>
      <c r="I186" s="306" t="s">
        <v>860</v>
      </c>
      <c r="J186" s="306"/>
      <c r="K186" s="354"/>
    </row>
    <row r="187" s="1" customFormat="1" ht="15" customHeight="1">
      <c r="B187" s="331"/>
      <c r="C187" s="306" t="s">
        <v>861</v>
      </c>
      <c r="D187" s="306"/>
      <c r="E187" s="306"/>
      <c r="F187" s="329" t="s">
        <v>785</v>
      </c>
      <c r="G187" s="306"/>
      <c r="H187" s="306" t="s">
        <v>862</v>
      </c>
      <c r="I187" s="306" t="s">
        <v>860</v>
      </c>
      <c r="J187" s="306"/>
      <c r="K187" s="354"/>
    </row>
    <row r="188" s="1" customFormat="1" ht="15" customHeight="1">
      <c r="B188" s="331"/>
      <c r="C188" s="306" t="s">
        <v>863</v>
      </c>
      <c r="D188" s="306"/>
      <c r="E188" s="306"/>
      <c r="F188" s="329" t="s">
        <v>785</v>
      </c>
      <c r="G188" s="306"/>
      <c r="H188" s="306" t="s">
        <v>864</v>
      </c>
      <c r="I188" s="306" t="s">
        <v>860</v>
      </c>
      <c r="J188" s="306"/>
      <c r="K188" s="354"/>
    </row>
    <row r="189" s="1" customFormat="1" ht="15" customHeight="1">
      <c r="B189" s="331"/>
      <c r="C189" s="367" t="s">
        <v>865</v>
      </c>
      <c r="D189" s="306"/>
      <c r="E189" s="306"/>
      <c r="F189" s="329" t="s">
        <v>785</v>
      </c>
      <c r="G189" s="306"/>
      <c r="H189" s="306" t="s">
        <v>866</v>
      </c>
      <c r="I189" s="306" t="s">
        <v>867</v>
      </c>
      <c r="J189" s="368" t="s">
        <v>868</v>
      </c>
      <c r="K189" s="354"/>
    </row>
    <row r="190" s="17" customFormat="1" ht="15" customHeight="1">
      <c r="B190" s="369"/>
      <c r="C190" s="370" t="s">
        <v>869</v>
      </c>
      <c r="D190" s="371"/>
      <c r="E190" s="371"/>
      <c r="F190" s="372" t="s">
        <v>785</v>
      </c>
      <c r="G190" s="371"/>
      <c r="H190" s="371" t="s">
        <v>870</v>
      </c>
      <c r="I190" s="371" t="s">
        <v>867</v>
      </c>
      <c r="J190" s="373" t="s">
        <v>868</v>
      </c>
      <c r="K190" s="374"/>
    </row>
    <row r="191" s="1" customFormat="1" ht="15" customHeight="1">
      <c r="B191" s="331"/>
      <c r="C191" s="367" t="s">
        <v>41</v>
      </c>
      <c r="D191" s="306"/>
      <c r="E191" s="306"/>
      <c r="F191" s="329" t="s">
        <v>779</v>
      </c>
      <c r="G191" s="306"/>
      <c r="H191" s="303" t="s">
        <v>871</v>
      </c>
      <c r="I191" s="306" t="s">
        <v>872</v>
      </c>
      <c r="J191" s="306"/>
      <c r="K191" s="354"/>
    </row>
    <row r="192" s="1" customFormat="1" ht="15" customHeight="1">
      <c r="B192" s="331"/>
      <c r="C192" s="367" t="s">
        <v>873</v>
      </c>
      <c r="D192" s="306"/>
      <c r="E192" s="306"/>
      <c r="F192" s="329" t="s">
        <v>779</v>
      </c>
      <c r="G192" s="306"/>
      <c r="H192" s="306" t="s">
        <v>874</v>
      </c>
      <c r="I192" s="306" t="s">
        <v>814</v>
      </c>
      <c r="J192" s="306"/>
      <c r="K192" s="354"/>
    </row>
    <row r="193" s="1" customFormat="1" ht="15" customHeight="1">
      <c r="B193" s="331"/>
      <c r="C193" s="367" t="s">
        <v>875</v>
      </c>
      <c r="D193" s="306"/>
      <c r="E193" s="306"/>
      <c r="F193" s="329" t="s">
        <v>779</v>
      </c>
      <c r="G193" s="306"/>
      <c r="H193" s="306" t="s">
        <v>876</v>
      </c>
      <c r="I193" s="306" t="s">
        <v>814</v>
      </c>
      <c r="J193" s="306"/>
      <c r="K193" s="354"/>
    </row>
    <row r="194" s="1" customFormat="1" ht="15" customHeight="1">
      <c r="B194" s="331"/>
      <c r="C194" s="367" t="s">
        <v>877</v>
      </c>
      <c r="D194" s="306"/>
      <c r="E194" s="306"/>
      <c r="F194" s="329" t="s">
        <v>785</v>
      </c>
      <c r="G194" s="306"/>
      <c r="H194" s="306" t="s">
        <v>878</v>
      </c>
      <c r="I194" s="306" t="s">
        <v>814</v>
      </c>
      <c r="J194" s="306"/>
      <c r="K194" s="354"/>
    </row>
    <row r="195" s="1" customFormat="1" ht="15" customHeight="1">
      <c r="B195" s="360"/>
      <c r="C195" s="375"/>
      <c r="D195" s="340"/>
      <c r="E195" s="340"/>
      <c r="F195" s="340"/>
      <c r="G195" s="340"/>
      <c r="H195" s="340"/>
      <c r="I195" s="340"/>
      <c r="J195" s="340"/>
      <c r="K195" s="361"/>
    </row>
    <row r="196" s="1" customFormat="1" ht="18.75" customHeight="1">
      <c r="B196" s="342"/>
      <c r="C196" s="352"/>
      <c r="D196" s="352"/>
      <c r="E196" s="352"/>
      <c r="F196" s="362"/>
      <c r="G196" s="352"/>
      <c r="H196" s="352"/>
      <c r="I196" s="352"/>
      <c r="J196" s="352"/>
      <c r="K196" s="342"/>
    </row>
    <row r="197" s="1" customFormat="1" ht="18.75" customHeight="1">
      <c r="B197" s="342"/>
      <c r="C197" s="352"/>
      <c r="D197" s="352"/>
      <c r="E197" s="352"/>
      <c r="F197" s="362"/>
      <c r="G197" s="352"/>
      <c r="H197" s="352"/>
      <c r="I197" s="352"/>
      <c r="J197" s="352"/>
      <c r="K197" s="342"/>
    </row>
    <row r="198" s="1" customFormat="1" ht="18.75" customHeight="1">
      <c r="B198" s="314"/>
      <c r="C198" s="314"/>
      <c r="D198" s="314"/>
      <c r="E198" s="314"/>
      <c r="F198" s="314"/>
      <c r="G198" s="314"/>
      <c r="H198" s="314"/>
      <c r="I198" s="314"/>
      <c r="J198" s="314"/>
      <c r="K198" s="314"/>
    </row>
    <row r="199" s="1" customFormat="1" ht="13.5">
      <c r="B199" s="293"/>
      <c r="C199" s="294"/>
      <c r="D199" s="294"/>
      <c r="E199" s="294"/>
      <c r="F199" s="294"/>
      <c r="G199" s="294"/>
      <c r="H199" s="294"/>
      <c r="I199" s="294"/>
      <c r="J199" s="294"/>
      <c r="K199" s="295"/>
    </row>
    <row r="200" s="1" customFormat="1" ht="21">
      <c r="B200" s="296"/>
      <c r="C200" s="297" t="s">
        <v>879</v>
      </c>
      <c r="D200" s="297"/>
      <c r="E200" s="297"/>
      <c r="F200" s="297"/>
      <c r="G200" s="297"/>
      <c r="H200" s="297"/>
      <c r="I200" s="297"/>
      <c r="J200" s="297"/>
      <c r="K200" s="298"/>
    </row>
    <row r="201" s="1" customFormat="1" ht="25.5" customHeight="1">
      <c r="B201" s="296"/>
      <c r="C201" s="376" t="s">
        <v>880</v>
      </c>
      <c r="D201" s="376"/>
      <c r="E201" s="376"/>
      <c r="F201" s="376" t="s">
        <v>881</v>
      </c>
      <c r="G201" s="377"/>
      <c r="H201" s="376" t="s">
        <v>882</v>
      </c>
      <c r="I201" s="376"/>
      <c r="J201" s="376"/>
      <c r="K201" s="298"/>
    </row>
    <row r="202" s="1" customFormat="1" ht="5.25" customHeight="1">
      <c r="B202" s="331"/>
      <c r="C202" s="326"/>
      <c r="D202" s="326"/>
      <c r="E202" s="326"/>
      <c r="F202" s="326"/>
      <c r="G202" s="352"/>
      <c r="H202" s="326"/>
      <c r="I202" s="326"/>
      <c r="J202" s="326"/>
      <c r="K202" s="354"/>
    </row>
    <row r="203" s="1" customFormat="1" ht="15" customHeight="1">
      <c r="B203" s="331"/>
      <c r="C203" s="306" t="s">
        <v>872</v>
      </c>
      <c r="D203" s="306"/>
      <c r="E203" s="306"/>
      <c r="F203" s="329" t="s">
        <v>42</v>
      </c>
      <c r="G203" s="306"/>
      <c r="H203" s="306" t="s">
        <v>883</v>
      </c>
      <c r="I203" s="306"/>
      <c r="J203" s="306"/>
      <c r="K203" s="354"/>
    </row>
    <row r="204" s="1" customFormat="1" ht="15" customHeight="1">
      <c r="B204" s="331"/>
      <c r="C204" s="306"/>
      <c r="D204" s="306"/>
      <c r="E204" s="306"/>
      <c r="F204" s="329" t="s">
        <v>43</v>
      </c>
      <c r="G204" s="306"/>
      <c r="H204" s="306" t="s">
        <v>884</v>
      </c>
      <c r="I204" s="306"/>
      <c r="J204" s="306"/>
      <c r="K204" s="354"/>
    </row>
    <row r="205" s="1" customFormat="1" ht="15" customHeight="1">
      <c r="B205" s="331"/>
      <c r="C205" s="306"/>
      <c r="D205" s="306"/>
      <c r="E205" s="306"/>
      <c r="F205" s="329" t="s">
        <v>46</v>
      </c>
      <c r="G205" s="306"/>
      <c r="H205" s="306" t="s">
        <v>885</v>
      </c>
      <c r="I205" s="306"/>
      <c r="J205" s="306"/>
      <c r="K205" s="354"/>
    </row>
    <row r="206" s="1" customFormat="1" ht="15" customHeight="1">
      <c r="B206" s="331"/>
      <c r="C206" s="306"/>
      <c r="D206" s="306"/>
      <c r="E206" s="306"/>
      <c r="F206" s="329" t="s">
        <v>44</v>
      </c>
      <c r="G206" s="306"/>
      <c r="H206" s="306" t="s">
        <v>886</v>
      </c>
      <c r="I206" s="306"/>
      <c r="J206" s="306"/>
      <c r="K206" s="354"/>
    </row>
    <row r="207" s="1" customFormat="1" ht="15" customHeight="1">
      <c r="B207" s="331"/>
      <c r="C207" s="306"/>
      <c r="D207" s="306"/>
      <c r="E207" s="306"/>
      <c r="F207" s="329" t="s">
        <v>45</v>
      </c>
      <c r="G207" s="306"/>
      <c r="H207" s="306" t="s">
        <v>887</v>
      </c>
      <c r="I207" s="306"/>
      <c r="J207" s="306"/>
      <c r="K207" s="354"/>
    </row>
    <row r="208" s="1" customFormat="1" ht="15" customHeight="1">
      <c r="B208" s="331"/>
      <c r="C208" s="306"/>
      <c r="D208" s="306"/>
      <c r="E208" s="306"/>
      <c r="F208" s="329"/>
      <c r="G208" s="306"/>
      <c r="H208" s="306"/>
      <c r="I208" s="306"/>
      <c r="J208" s="306"/>
      <c r="K208" s="354"/>
    </row>
    <row r="209" s="1" customFormat="1" ht="15" customHeight="1">
      <c r="B209" s="331"/>
      <c r="C209" s="306" t="s">
        <v>826</v>
      </c>
      <c r="D209" s="306"/>
      <c r="E209" s="306"/>
      <c r="F209" s="329" t="s">
        <v>78</v>
      </c>
      <c r="G209" s="306"/>
      <c r="H209" s="306" t="s">
        <v>888</v>
      </c>
      <c r="I209" s="306"/>
      <c r="J209" s="306"/>
      <c r="K209" s="354"/>
    </row>
    <row r="210" s="1" customFormat="1" ht="15" customHeight="1">
      <c r="B210" s="331"/>
      <c r="C210" s="306"/>
      <c r="D210" s="306"/>
      <c r="E210" s="306"/>
      <c r="F210" s="329" t="s">
        <v>721</v>
      </c>
      <c r="G210" s="306"/>
      <c r="H210" s="306" t="s">
        <v>722</v>
      </c>
      <c r="I210" s="306"/>
      <c r="J210" s="306"/>
      <c r="K210" s="354"/>
    </row>
    <row r="211" s="1" customFormat="1" ht="15" customHeight="1">
      <c r="B211" s="331"/>
      <c r="C211" s="306"/>
      <c r="D211" s="306"/>
      <c r="E211" s="306"/>
      <c r="F211" s="329" t="s">
        <v>719</v>
      </c>
      <c r="G211" s="306"/>
      <c r="H211" s="306" t="s">
        <v>889</v>
      </c>
      <c r="I211" s="306"/>
      <c r="J211" s="306"/>
      <c r="K211" s="354"/>
    </row>
    <row r="212" s="1" customFormat="1" ht="15" customHeight="1">
      <c r="B212" s="378"/>
      <c r="C212" s="306"/>
      <c r="D212" s="306"/>
      <c r="E212" s="306"/>
      <c r="F212" s="329" t="s">
        <v>723</v>
      </c>
      <c r="G212" s="367"/>
      <c r="H212" s="358" t="s">
        <v>724</v>
      </c>
      <c r="I212" s="358"/>
      <c r="J212" s="358"/>
      <c r="K212" s="379"/>
    </row>
    <row r="213" s="1" customFormat="1" ht="15" customHeight="1">
      <c r="B213" s="378"/>
      <c r="C213" s="306"/>
      <c r="D213" s="306"/>
      <c r="E213" s="306"/>
      <c r="F213" s="329" t="s">
        <v>725</v>
      </c>
      <c r="G213" s="367"/>
      <c r="H213" s="358" t="s">
        <v>679</v>
      </c>
      <c r="I213" s="358"/>
      <c r="J213" s="358"/>
      <c r="K213" s="379"/>
    </row>
    <row r="214" s="1" customFormat="1" ht="15" customHeight="1">
      <c r="B214" s="378"/>
      <c r="C214" s="306"/>
      <c r="D214" s="306"/>
      <c r="E214" s="306"/>
      <c r="F214" s="329"/>
      <c r="G214" s="367"/>
      <c r="H214" s="358"/>
      <c r="I214" s="358"/>
      <c r="J214" s="358"/>
      <c r="K214" s="379"/>
    </row>
    <row r="215" s="1" customFormat="1" ht="15" customHeight="1">
      <c r="B215" s="378"/>
      <c r="C215" s="306" t="s">
        <v>850</v>
      </c>
      <c r="D215" s="306"/>
      <c r="E215" s="306"/>
      <c r="F215" s="329">
        <v>1</v>
      </c>
      <c r="G215" s="367"/>
      <c r="H215" s="358" t="s">
        <v>890</v>
      </c>
      <c r="I215" s="358"/>
      <c r="J215" s="358"/>
      <c r="K215" s="379"/>
    </row>
    <row r="216" s="1" customFormat="1" ht="15" customHeight="1">
      <c r="B216" s="378"/>
      <c r="C216" s="306"/>
      <c r="D216" s="306"/>
      <c r="E216" s="306"/>
      <c r="F216" s="329">
        <v>2</v>
      </c>
      <c r="G216" s="367"/>
      <c r="H216" s="358" t="s">
        <v>891</v>
      </c>
      <c r="I216" s="358"/>
      <c r="J216" s="358"/>
      <c r="K216" s="379"/>
    </row>
    <row r="217" s="1" customFormat="1" ht="15" customHeight="1">
      <c r="B217" s="378"/>
      <c r="C217" s="306"/>
      <c r="D217" s="306"/>
      <c r="E217" s="306"/>
      <c r="F217" s="329">
        <v>3</v>
      </c>
      <c r="G217" s="367"/>
      <c r="H217" s="358" t="s">
        <v>892</v>
      </c>
      <c r="I217" s="358"/>
      <c r="J217" s="358"/>
      <c r="K217" s="379"/>
    </row>
    <row r="218" s="1" customFormat="1" ht="15" customHeight="1">
      <c r="B218" s="378"/>
      <c r="C218" s="306"/>
      <c r="D218" s="306"/>
      <c r="E218" s="306"/>
      <c r="F218" s="329">
        <v>4</v>
      </c>
      <c r="G218" s="367"/>
      <c r="H218" s="358" t="s">
        <v>893</v>
      </c>
      <c r="I218" s="358"/>
      <c r="J218" s="358"/>
      <c r="K218" s="379"/>
    </row>
    <row r="219" s="1" customFormat="1" ht="12.75" customHeight="1">
      <c r="B219" s="380"/>
      <c r="C219" s="381"/>
      <c r="D219" s="381"/>
      <c r="E219" s="381"/>
      <c r="F219" s="381"/>
      <c r="G219" s="381"/>
      <c r="H219" s="381"/>
      <c r="I219" s="381"/>
      <c r="J219" s="381"/>
      <c r="K219" s="38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Garček Petr</dc:creator>
  <cp:lastModifiedBy>Garček Petr</cp:lastModifiedBy>
  <dcterms:created xsi:type="dcterms:W3CDTF">2025-01-22T19:05:27Z</dcterms:created>
  <dcterms:modified xsi:type="dcterms:W3CDTF">2025-01-22T19:05:45Z</dcterms:modified>
</cp:coreProperties>
</file>