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2022_11b - Sociální rehab..." sheetId="2" state="visible" r:id="rId3"/>
    <sheet name="Pokyny pro vyplnění" sheetId="3" state="visible" r:id="rId4"/>
  </sheets>
  <definedNames>
    <definedName function="false" hidden="false" localSheetId="1" name="_xlnm.Print_Area" vbProcedure="false">'2022_11b - Sociální rehab...'!$C$4:$J$37,'2022_11b - Sociální rehab...'!$C$43:$J$58,'2022_11b - Sociální rehab...'!$C$64:$K$224</definedName>
    <definedName function="false" hidden="false" localSheetId="1" name="_xlnm.Print_Titles" vbProcedure="false">'2022_11b - Sociální rehab...'!$74:$74</definedName>
    <definedName function="false" hidden="true" localSheetId="1" name="_xlnm._FilterDatabase" vbProcedure="false">'2022_11b - Sociální rehab...'!$C$74:$K$224</definedName>
    <definedName function="false" hidden="false" localSheetId="2" name="_xlnm.Print_Area" vbProcedure="false">'Pokyny pro vyplnění'!$B$2:$K$71,'Pokyny pro vyplnění'!$B$74:$K$118,'Pokyny pro vyplnění'!$B$121:$K$161,'Pokyny pro vyplnění'!$B$164:$K$219</definedName>
    <definedName function="false" hidden="false" localSheetId="0" name="_xlnm.Print_Area" vbProcedure="false">'Rekapitulace stavby'!$D$4:$AO$36,'Rekapitulace stavby'!$C$42:$AQ$56</definedName>
    <definedName function="false" hidden="false" localSheetId="0" name="_xlnm.Print_Titles" vbProcedure="false">'Rekapitulace stavby'!$52:$52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<sst xmlns="http://schemas.openxmlformats.org/spreadsheetml/2006/main" count="1793" uniqueCount="533">
  <si>
    <t xml:space="preserve">Export Komplet</t>
  </si>
  <si>
    <t xml:space="preserve">VZ</t>
  </si>
  <si>
    <t xml:space="preserve">2.0</t>
  </si>
  <si>
    <t xml:space="preserve">False</t>
  </si>
  <si>
    <t xml:space="preserve">{f63778d6-3270-46fb-97bb-63f29d4c26a7}</t>
  </si>
  <si>
    <t xml:space="preserve">&gt;&gt;  skryté sloupce  &lt;&lt;</t>
  </si>
  <si>
    <t xml:space="preserve">0,01</t>
  </si>
  <si>
    <t xml:space="preserve">21</t>
  </si>
  <si>
    <t xml:space="preserve"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</si>
  <si>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</si>
  <si>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</si>
  <si>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</si>
  <si>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</si>
  <si>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</si>
  <si>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2022_11b</t>
  </si>
  <si>
    <t xml:space="preserve">Měnit lze pouze buňky se žlutým podbarvením!
1) v Rekapitulaci stavby vyplňte údaje o Uchazeči (přenesou se do ostatních sestav i v jiných listech)
2) na vybraných listech vyplňte v sestavě Soupis prací ceny u položek</t>
  </si>
  <si>
    <t xml:space="preserve">Stavba:</t>
  </si>
  <si>
    <t xml:space="preserve">Sociální rehabilitace Prokopa Holého - vybavení nábytkem</t>
  </si>
  <si>
    <t xml:space="preserve">KSO:</t>
  </si>
  <si>
    <t xml:space="preserve">803 59 16</t>
  </si>
  <si>
    <t xml:space="preserve">CC-CZ:</t>
  </si>
  <si>
    <t xml:space="preserve">1121</t>
  </si>
  <si>
    <t xml:space="preserve">Místo:</t>
  </si>
  <si>
    <t xml:space="preserve">Prokopa Holéhe č.p.221</t>
  </si>
  <si>
    <t xml:space="preserve">Datum:</t>
  </si>
  <si>
    <t xml:space="preserve">Zadavatel:</t>
  </si>
  <si>
    <t xml:space="preserve">IČ:</t>
  </si>
  <si>
    <t xml:space="preserve">Královehradecký kraj, odbor investic</t>
  </si>
  <si>
    <t xml:space="preserve">DIČ:</t>
  </si>
  <si>
    <t xml:space="preserve">Uchazeč:</t>
  </si>
  <si>
    <t xml:space="preserve">Vyplň údaj</t>
  </si>
  <si>
    <t xml:space="preserve">Projektant:</t>
  </si>
  <si>
    <t xml:space="preserve">KAVA spol.s r.o.</t>
  </si>
  <si>
    <t xml:space="preserve">True</t>
  </si>
  <si>
    <t xml:space="preserve">Zpracovatel:</t>
  </si>
  <si>
    <t xml:space="preserve">63243393</t>
  </si>
  <si>
    <t xml:space="preserve">Ing.Štefan Sivák</t>
  </si>
  <si>
    <t xml:space="preserve"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</si>
  <si>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
Cena výrobků a nábytku je stanovena na základě průzkum trhu 9-10/2022,  doprava  a montáž je stanovena procentuélně 10 -15° z nákupní ceny na základě zkušeností s cenovými nabídkami dodavatelů. 
Byla provedena aktualizace cen na rok 2023 na základě techto podkladů: 
1. ČSÚ - Index cen stavebních prací a děl, viz. https://www.czso.cz/csu/czso/ipc_cr
2. ČNB - prognóza celkové inflace pro rok 2023, viz.https://www.cnb.cz/cs/menova-politika/prognoza.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</si>
  <si>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</si>
  <si>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</si>
  <si>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</si>
  <si>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</si>
  <si>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</si>
  <si>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</si>
  <si>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</si>
  <si>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</si>
  <si>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</si>
  <si>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</si>
  <si>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</si>
  <si>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</si>
  <si>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</si>
  <si>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</si>
  <si>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</si>
  <si>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</si>
  <si>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</si>
  <si>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</si>
  <si>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</si>
  <si>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</si>
  <si>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</si>
  <si>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</si>
  <si>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</si>
  <si>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</si>
  <si>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</si>
  <si>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
[CZK]</t>
  </si>
  <si>
    <t xml:space="preserve">DPH snížená přenesená
[CZK]</t>
  </si>
  <si>
    <t xml:space="preserve">Základna
DPH základní</t>
  </si>
  <si>
    <t xml:space="preserve">Základna
DPH snížená</t>
  </si>
  <si>
    <t xml:space="preserve">Základna
DPH zákl. přenesená</t>
  </si>
  <si>
    <t xml:space="preserve">Základna
DPH sníž. přenesená</t>
  </si>
  <si>
    <t xml:space="preserve">Základna
DPH nulová</t>
  </si>
  <si>
    <t xml:space="preserve">Náklady stavby celkem</t>
  </si>
  <si>
    <t xml:space="preserve">D</t>
  </si>
  <si>
    <t xml:space="preserve">0</t>
  </si>
  <si>
    <t xml:space="preserve">IMPORT</t>
  </si>
  <si>
    <t xml:space="preserve">{00000000-0000-0000-0000-000000000000}</t>
  </si>
  <si>
    <t xml:space="preserve">/</t>
  </si>
  <si>
    <t xml:space="preserve">STA</t>
  </si>
  <si>
    <t xml:space="preserve">1</t>
  </si>
  <si>
    <t xml:space="preserve">###NOINSERT###</t>
  </si>
  <si>
    <t xml:space="preserve">2</t>
  </si>
  <si>
    <t xml:space="preserve"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</si>
  <si>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Cena výrobků a nábytku je stanovena na základě průzkum trhu 9-10/2022,  doprava  a montáž je stanovena procentuélně 10 -15° z nákupní ceny na základě zkušeností s cenovými nabídkami dodavatelů.  Byla provedena aktualizace cen na rok 2023 na základě techto podkladů:  1. ČSÚ - Index cen stavebních prací a děl, viz. https://www.czso.cz/csu/czso/ipc_cr 2. ČNB - prognóza celkové inflace pro rok 2023, viz.https://www.cnb.cz/cs/menova-politika/prognoza.</t>
  </si>
  <si>
    <t xml:space="preserve">REKAPITULACE ČLENĚNÍ SOUPISU PRACÍ</t>
  </si>
  <si>
    <t xml:space="preserve">Kód dílu - Popis</t>
  </si>
  <si>
    <t xml:space="preserve">Cena celkem [CZK]</t>
  </si>
  <si>
    <t xml:space="preserve">-1</t>
  </si>
  <si>
    <t xml:space="preserve">PSV - PSV</t>
  </si>
  <si>
    <t xml:space="preserve">    766-2 - Vybavení nábytkem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</si>
  <si>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</si>
  <si>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</si>
  <si>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</si>
  <si>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</si>
  <si>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</si>
  <si>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</si>
  <si>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</si>
  <si>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</si>
  <si>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</si>
  <si>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</si>
  <si>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</si>
  <si>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</si>
  <si>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</si>
  <si>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PSV</t>
  </si>
  <si>
    <t xml:space="preserve">ROZPOCET</t>
  </si>
  <si>
    <t xml:space="preserve">766-2</t>
  </si>
  <si>
    <t xml:space="preserve">Vybavení nábytkem</t>
  </si>
  <si>
    <t xml:space="preserve">K</t>
  </si>
  <si>
    <t xml:space="preserve">766-2-01</t>
  </si>
  <si>
    <t xml:space="preserve">N1 - REGÁL - kovový, pozinkovaný, 5x nastavitelné police, zapuštěná, nosnost polic 120kg, zatížení celkem 600kg, kotvený do stěny, rozměr: 90x45x210cm, kompletní provedení dle specifikace PD, D+M</t>
  </si>
  <si>
    <t xml:space="preserve">kus</t>
  </si>
  <si>
    <t xml:space="preserve">průzkum trhu</t>
  </si>
  <si>
    <t xml:space="preserve">16</t>
  </si>
  <si>
    <t xml:space="preserve">1468017160</t>
  </si>
  <si>
    <t xml:space="preserve">PP</t>
  </si>
  <si>
    <t xml:space="preserve">N1 - REGÁL - kovový, pozinkovaný, 5x nastavitelné police, zapuštěná, nosnost polic min.120kg, zatížení celkem min.600kg, kotvený do stěny, rozměr: 90x45x210cm, kompletní provedení dle specifikace PD, D+M</t>
  </si>
  <si>
    <t xml:space="preserve">P</t>
  </si>
  <si>
    <t xml:space="preserve">Poznámka k položce:
Vybavení bude smontováno a osazeno na místo určení. Cena včetně dopravy a vnitrostaveništního přesunu hmot.</t>
  </si>
  <si>
    <t xml:space="preserve">766-2-02</t>
  </si>
  <si>
    <t xml:space="preserve">N2 - REGÁL - kovový, šroubovaný, pozinkovaný, 3x nastavitelná police, nosnost police min.150kg , zatížení celkem min. 450kg, rozměr: 150x60x120cm, kompletní provedení dle specifikace PD, D+M</t>
  </si>
  <si>
    <t xml:space="preserve">-1269795731</t>
  </si>
  <si>
    <t xml:space="preserve">N2 - REGÁL - kovový, šroubovaný, pozinkovaný, 3x nastavitelná police, nosnost police min. 150kg , zatížení celkem min.450kg, rozměr: 150x60x120cm, kompletní provedení dle specifikace PD, D+M</t>
  </si>
  <si>
    <t xml:space="preserve">3</t>
  </si>
  <si>
    <t xml:space="preserve">766-2-05</t>
  </si>
  <si>
    <t xml:space="preserve">N5 - ROZKLÁDACÍ KŘESLO - rozkládací křeslo s opěrkami, s úložným prostorem jednomístná pohovka s lůžkem min.80x200cm, čalouněné (vč zad) samostatně stojící, kompletní provedení dle specifikace PD, D+M</t>
  </si>
  <si>
    <t xml:space="preserve">-65476188</t>
  </si>
  <si>
    <t xml:space="preserve">N5 - ROZKLÁDACÍ KŘESLO - rozkládací křeslo s opěrkami, s úložným prostorem jednomístná pohovka s lůžkem min. 80x200cm, čalouněné (vč zad) samostatně stojící, kompletní provedení dle specifikace PD, D+M</t>
  </si>
  <si>
    <t xml:space="preserve">4</t>
  </si>
  <si>
    <t xml:space="preserve">766-2-06</t>
  </si>
  <si>
    <t xml:space="preserve">N6 - KNIHOVNA  - kancelářská knihovna policová otevřená vysoká.Sestava N6-N9, rozměr: 70x40x180cm, kompletní provedení dle specifikace PD, D+M</t>
  </si>
  <si>
    <t xml:space="preserve">-917566014</t>
  </si>
  <si>
    <t xml:space="preserve">N6 - KNIHOVNA - kancelářská knihovna policová otevřená vysoká, sestava N6-N9 rozměr: 70x40x180cm, kompletní provedení dle specifikace PD, D+M</t>
  </si>
  <si>
    <t xml:space="preserve">5</t>
  </si>
  <si>
    <t xml:space="preserve">766-2-07</t>
  </si>
  <si>
    <t xml:space="preserve">N7 - POLICE - závěsná police nad stolem. Sestava N6-N9, rozměr: 70x40x75cm, kompletní provedení dle specifikace PD, D+M</t>
  </si>
  <si>
    <t xml:space="preserve">564354293</t>
  </si>
  <si>
    <t xml:space="preserve">N7 - POLICE - závěsná police nad stolem , sestava N6-N9, rozměr: 70x40x75cm, kompletní provedení dle specifikace PD, D+M</t>
  </si>
  <si>
    <t xml:space="preserve">6</t>
  </si>
  <si>
    <t xml:space="preserve">766-2-08</t>
  </si>
  <si>
    <t xml:space="preserve">N8  - SKŘÍŇ  - skříň policová vysoká uzamykatelná , Sestava N6-N9, rozměr: 100x40x180cm, kompletní provedení dle specifikace PD, D+M</t>
  </si>
  <si>
    <t xml:space="preserve">-1155679622</t>
  </si>
  <si>
    <t xml:space="preserve">N8 - SKŘÍŇ - skříň policová vysoká uzamykatelná , sestava N6-N9, rozměr: 100x40x180cm, kompletní provedení dle specifikace PD, D+M</t>
  </si>
  <si>
    <t xml:space="preserve">7</t>
  </si>
  <si>
    <t xml:space="preserve">766-2-09</t>
  </si>
  <si>
    <t xml:space="preserve">N9 - PRACOVNI STŮL     - rovný, krycí panel podnože, kabelové průchody, materiál LTD lamino 25mm, hrana ABS,samostatný pojízdný  uzamykatelný kontejner,  4x zásuvka, kovové kuličkové pojezdy, pojezdová kolečka, úchytky matný kov. Sestava N6-N9 rozměr: stůl 160x70x75   </t>
  </si>
  <si>
    <t xml:space="preserve">-1845530230</t>
  </si>
  <si>
    <t xml:space="preserve">N9 - PRACOVNI STŮL - rovný, krycí panel podnože, kabelové průchody, materiál LTD lamino 25mm, hrana ABS,samostatný pojízdný uzamykatelný kontejner, 4x zásuvka, kovové kuličkové pojezdy, pojezdová kolečka, úchytky matný kov, sestava N6-N9, rozměr: stůl 160x70x75 kontejner 40x48x65cm, kompletní provedení dle specifikace PD, D+M</t>
  </si>
  <si>
    <t xml:space="preserve">8</t>
  </si>
  <si>
    <t xml:space="preserve">766-2-10</t>
  </si>
  <si>
    <t xml:space="preserve">N10 - POLOKŘESLO - kancelářská židle, područky, otočná základna, PUR pěna, čalouněná, výška sedáku min. 45cm, zatížení min. 120kg,rozměr: 60-70x55-65x80-90cm,kompletní provedení dle specifikace PD, D+M</t>
  </si>
  <si>
    <t xml:space="preserve">852230444</t>
  </si>
  <si>
    <t xml:space="preserve">N10 - POLOKŘESLO - kancelářská židle, područky, otočná základna, PUR pěna, čalouněná, výška sedáku min.45cm, zatížení min. 120kg, rozměr 60-70x55-65x80-90, kompletní provedení dle specifikace PD, D+M</t>
  </si>
  <si>
    <t xml:space="preserve">9</t>
  </si>
  <si>
    <t xml:space="preserve">766-2-11</t>
  </si>
  <si>
    <t xml:space="preserve">N11 - KANCELÁŘSKÁ ŽIDLE  - pojízdná, područky,  polohovatelná opěrka hlavy, bederní opěrka, nastavení výšky sedáku min.44-max.56cm), kovový podstavec, pojezdová kolečka plast, látkový sedák (PUR pěna), čalounění zad z membránové tkaniny,rozměry: sedák š.45-55 x h 45-55, kompletní provedení dle </t>
  </si>
  <si>
    <t xml:space="preserve">-1440972759</t>
  </si>
  <si>
    <t xml:space="preserve">N11 - KANCELÁŘSKÁ ŽIDLE - pojízdná, područky, polohovatelná opěrka hlavy, bederní opěrka, nastavení výšky sedáku min.44-max 56cm), kovový podstavec, pojezdová kolečka plast, látkový sedák (PUR pěna), čalounění zad z membránové tkaniny, rozměry:sedák š.45-55 x h 45-55, kompletní provedení dle specifikace PD, D+M</t>
  </si>
  <si>
    <t xml:space="preserve">10</t>
  </si>
  <si>
    <t xml:space="preserve">766-2-12</t>
  </si>
  <si>
    <t xml:space="preserve">N12 - KOUPELNOVÁ SKŘÍN - vysoká, max rozměr (40šx40hx210v), výklopný koš na prádlo, materiál lamino 18mm, bílá, rozměr: max 40x40x210cm, kompletní provedení dle specifikace PD, D+M</t>
  </si>
  <si>
    <t xml:space="preserve">-311065764</t>
  </si>
  <si>
    <t xml:space="preserve">N12 - KOUPELNOVÁ SKŘÍN - vysoká, max rozměr (40šx40hx210v), výklopný koš na prádlo, materiál lamino 18mm, bílá, rozměr: 40x40x210cm, kompletní provedení dle specifikace PD, D+M</t>
  </si>
  <si>
    <t xml:space="preserve">11</t>
  </si>
  <si>
    <t xml:space="preserve">766-2-13</t>
  </si>
  <si>
    <t xml:space="preserve">N13 - POSTEL - nosnost min.120kg, zvýšený rám(45-50cm), dřevo masiv, přírodní lak,( moření anebo olej),  zvýšené čelo  individuální obklad na stěně  zaoblené hrany, rozměr: 90x200x45-50cm, kompletní provedení dle specifikace PD, D+M</t>
  </si>
  <si>
    <t xml:space="preserve">1411186055</t>
  </si>
  <si>
    <t xml:space="preserve">N13 - POSTEL - nosnost 120kg, zvýšený rám(45-50cm), dřevo masiv, přírodní lak,( moření anebo olej), zvýšené čelo individuální obklad na stěně zaoblené hrany, rozměr: 90x200x45-50cm, kompletní provedení dle specifikace PD, D+M</t>
  </si>
  <si>
    <t xml:space="preserve">766-2-14</t>
  </si>
  <si>
    <t xml:space="preserve">N13  b - ÚLOŽNÝ VÝSUVNÝ DÍL - Úložný výsuvný díl půlený - dvě zásuvky 80x100, masiv, (dtto jako postel), rozměr: 80-85x200x25cm, kompletní provedení dle specifikace PD, D+M</t>
  </si>
  <si>
    <t xml:space="preserve">1753452973</t>
  </si>
  <si>
    <t xml:space="preserve">N13 b - ÚLOŽNÝ VÝSUVNÝ DÍL - Úložný výsuvný díl půlený - dvě zásuvky 80x100, masiv, (dtto jako postel), rozměr: 80-85x200x25cm, kompletní provedení dle specifikace PD, D+M</t>
  </si>
  <si>
    <t xml:space="preserve">13</t>
  </si>
  <si>
    <t xml:space="preserve">766-2-15</t>
  </si>
  <si>
    <t xml:space="preserve">N13 c - LAMELOVÝ ROŠT - Lamelový rošt, nosnost min. 120kg polohovatelný (hlava, nohy), nastavitelná tuhost, rozměr: 90x200cm, kompletní provedení dle specifikace PD, D+M</t>
  </si>
  <si>
    <t xml:space="preserve">-395388873</t>
  </si>
  <si>
    <t xml:space="preserve">N13 c - LAMELOVÝ ROŠT - Lamelový rošt,nosnsot min.120kg, polohovatelný (hlava, nohy), nastavitelná tuhost, rozměr: 90x200cm, kompletní provedení dle specifikace PD, D+M</t>
  </si>
  <si>
    <t xml:space="preserve">14</t>
  </si>
  <si>
    <t xml:space="preserve">766-2-16</t>
  </si>
  <si>
    <t xml:space="preserve">N13d - MATRACE - matrace pěnová, ortopedická, se dvěma tuhostmi, potah s antibakteriální a inkontinenční úpravou, rozměr: 90x200x17-27cm, kompletní provedení dle specifikace PD, D+M</t>
  </si>
  <si>
    <t xml:space="preserve">-32206548</t>
  </si>
  <si>
    <t xml:space="preserve">15</t>
  </si>
  <si>
    <t xml:space="preserve">766-2-17</t>
  </si>
  <si>
    <t xml:space="preserve">N14 - NOČNÍ STOLEK - mobilní, 2-3 zásuvky,  1x zámek, lamino, bílé, rozměr: 40x45x55cm, kompletní provedení dle specifikace PD, D+M</t>
  </si>
  <si>
    <t xml:space="preserve">-454504114</t>
  </si>
  <si>
    <t xml:space="preserve">N14 - NOČNÍ STOLEK - mobilní, 2-3 zásuvky, 1x zámek, lamino, bílé, rozměr: 40x45x55cm, kompletní provedení dle specifikace PD, D+M</t>
  </si>
  <si>
    <t xml:space="preserve">766-2-18</t>
  </si>
  <si>
    <t xml:space="preserve">N15 - KNIHOVNA NÍZKÁ - nízká skříňka pod TV otevřená (knihovna), max šířka.90, max výška 90 , v sestavě s N16, rozměr: 90x45x75-90cm, kompletní provedení dle specifikace PD, D+M</t>
  </si>
  <si>
    <t xml:space="preserve">-1749669797</t>
  </si>
  <si>
    <t xml:space="preserve">17</t>
  </si>
  <si>
    <t xml:space="preserve">766-2-19</t>
  </si>
  <si>
    <t xml:space="preserve">N16 - KNIHOVNA NÍZKÁ   - nízká skříňka pod TV s dvířky, max šířka 90, max výška 90, v sestavě s N15, rozměr: 90x45x75-90cm, kompletní provedení dle specifikace PD, D+M</t>
  </si>
  <si>
    <t xml:space="preserve">-1771188181</t>
  </si>
  <si>
    <t xml:space="preserve">N16 - KNIHOVNA NÍZKÁ - nízká skříňka pod TV s dvířky, max šířka 90, max výška 90, v sestavě s N15, rozměr: 90x45x75-90cm, kompletní provedení dle specifikace PD, D+M</t>
  </si>
  <si>
    <t xml:space="preserve">18</t>
  </si>
  <si>
    <t xml:space="preserve">766-2-20</t>
  </si>
  <si>
    <t xml:space="preserve">N17 - KŘESLO LEHKÉ - ohýbaný dřevěný rám, lehce pružící, polstrovaný, nosnost min.120kg, rozměr:65-70x75-80x95x105cm, kompletní provedení dle specifikace PD, D+M</t>
  </si>
  <si>
    <t xml:space="preserve">-1558938189</t>
  </si>
  <si>
    <t xml:space="preserve">N17 - KŘESLO LEHKÉ - ohýbaný dřevěný rám, lehce pružící, polstrovaný, nosnost min. 120kg , rozměr 65-70x75-80x95-105, kompletní provedení dle specifikace PD, D+M</t>
  </si>
  <si>
    <t xml:space="preserve">19</t>
  </si>
  <si>
    <t xml:space="preserve">766-2-21</t>
  </si>
  <si>
    <t xml:space="preserve">N18 - STŮL PSACÍ - s uzamykatelnou zásuvkou či kontejnerem šířka 120 – 150cm, masiv/lamino, rozměr: 120-150x70x75cm, kompletní provedení dle specifikace PD, D+M</t>
  </si>
  <si>
    <t xml:space="preserve">-853958877</t>
  </si>
  <si>
    <t xml:space="preserve">N18 - STŮL PSACÍ - s uzamykatelnou zásuvkou či kontejnerem šířka 120 –150cm, masiv/lamino, rozměr: 120-150x70x75cm, kompletní provedení dle specifikace PD, D+M</t>
  </si>
  <si>
    <t xml:space="preserve">20</t>
  </si>
  <si>
    <t xml:space="preserve">766-2-22</t>
  </si>
  <si>
    <t xml:space="preserve">N19 - atyp na míru REGÁL/ SKŘÍŇKA - doplňková, (výška 75/80cm) úzká (40cm)), 1 police , materiál lamino, 18mm/25mm ABS hrana, v sestavě s komodou N20   možná rektifikace výšky, rozměr: 40x60x75-80cm, kompletní provedení dle specifikace PD, D+M</t>
  </si>
  <si>
    <t xml:space="preserve">-1565220261</t>
  </si>
  <si>
    <t xml:space="preserve">N19 - atyp na míru REGÁL/ SKŘÍŇKA - doplňková, (výška 75/80cm) úzká (40cm)), 1 police , materiál lamino, 18mm/25mm ABS hrana, v sestavě s komodou N20 možná rektifikace výšky, rozměr: 40x60x75-80cm, kompletní provedení dle specifikace PD, D+M</t>
  </si>
  <si>
    <t xml:space="preserve">766-2-23</t>
  </si>
  <si>
    <t xml:space="preserve">N20 - KOMODA - 3 zásuvky, do sestavy s šatní skříní N21 nebo N24, materiál lamino, bílá  , rozměr: 100x60x75-80cm, kompletní provedení dle specifikace PD, D+M</t>
  </si>
  <si>
    <t xml:space="preserve">-708179982</t>
  </si>
  <si>
    <t xml:space="preserve">N20 - KOMODA - 3 zásuvky, do sestavy s šatní skříní N21 nebo N24, materiál lamino, bílá , rozměr: 100x60x75-80cm, kompletní provedení dle specifikace PD, D+M</t>
  </si>
  <si>
    <t xml:space="preserve">22</t>
  </si>
  <si>
    <t xml:space="preserve">766-2-24</t>
  </si>
  <si>
    <t xml:space="preserve">N21 - ŠATNÍ SKŘÍŇ - úprava pro imobilní, sokl 25 cm ustoupený min. o 10 cm pro zajetí s vozíkem, posuvné dveře 2x50cm, šatní tyč ve výšce 125 cm, střední police ve výšce 140cm, vybavení skříně dva díly  50cm s tyčí, 50cm s policemi, rozměr: 100x60x240cm, </t>
  </si>
  <si>
    <t xml:space="preserve">-361731922</t>
  </si>
  <si>
    <t xml:space="preserve">N21 - ŠATNÍ SKŘÍŇ - úprava pro imobilní, sokl 25 cm ustoupený min. o 10 cm pro zajetí s vozíkem, posuvné dveře 2x50cm, šatní tyč ve výšce 125 cm, střední police ve výšce 140cm, vybavení skříně dva díly 50cm s tyčí, 50cm s policemi, rozměr: 100x60x240cm, kompletní provedení dle specifikace PD, D+M</t>
  </si>
  <si>
    <t xml:space="preserve">23</t>
  </si>
  <si>
    <t xml:space="preserve">766-2-25</t>
  </si>
  <si>
    <t xml:space="preserve">N22 - atyp na míru  KNIHOVNA      - v sestavě s pracovním stolem N18, nízká, výška 75cm,  mělká hloubka 45 cm, materiál lamino, 18mm/25mm ABS hrana, možná rektifikace výšky do sestavy, rozměr: 70x45x75cm, kompletní provedení dle specifikace PD, D+M</t>
  </si>
  <si>
    <t xml:space="preserve">474793917</t>
  </si>
  <si>
    <t xml:space="preserve">N22 - atyp na míru KNIHOVNA - v sestavě s pracovním stolem N18, nízká, výška 75cm, mělká hloubka 45 cm, materiál lamino, 18mm/25mm ABS hrana, možná rektifikace výšky do sestavy, rozměr: 70x45x75cm, kompletní provedení dle specifikace PD, D+M</t>
  </si>
  <si>
    <t xml:space="preserve">24</t>
  </si>
  <si>
    <t xml:space="preserve">766-2-26</t>
  </si>
  <si>
    <t xml:space="preserve">N23 - atyp na míru  REGÁL/ SKŘÍŇKA  - doplňková, v sestavě s komodou  N20 (výška 75/80cm) úzká (50cm)), 1 police , materiál lamino, 18mm/25mm ABS hrana, , možná rektifikace výšky do sestavy, rozměr: 50x60x75-80cm, kompletní provedení dle specifikace PD, D+M</t>
  </si>
  <si>
    <t xml:space="preserve">-866622012</t>
  </si>
  <si>
    <t xml:space="preserve">N23 - atyp na míru REGÁL/ SKŘÍŇKA - doplňková, v sestavě s komodou N20 (výška 75/80cm) úzká (50cm)), 1 police , materiál lamino, 18mm/25mm ABS hrana, , možná rektifikace výšky do sestavy, rozměr: 50x60x75-80cm, kompletní provedení dle specifikace PD, D+M</t>
  </si>
  <si>
    <t xml:space="preserve">25</t>
  </si>
  <si>
    <t xml:space="preserve">766-2-27</t>
  </si>
  <si>
    <t xml:space="preserve">N24 - ŠATNÍ SKŘÍŇ - Dvoudílná(2x50)  levý díl 7x police na celou výšku, pravý díl 1x horní police(klobouky) , 1xdolní police(boty) , tyč na ramínka(kabáty) Jednodílná (1x100), horní police (klobouky), 4x spodní zásuvky(prádlo), tyč na ramínka (šaty, saka,</t>
  </si>
  <si>
    <t xml:space="preserve">570094098</t>
  </si>
  <si>
    <t xml:space="preserve">N24 - ŠATNÍ SKŘÍŇ - Dvoudílná(2x50) levý díl 7x police na celou výšku, pravý díl 1x horní police(klobouky) , 1xdolní police(boty) , tyč na ramínka(kabáty) Jednodílná (1x100), horní police (klobouky), 4x spodní zásuvky(prádlo), tyč na ramínka (šaty, saka, košile), rozměr: 100x60x240cm, kompletní provedení dle specifikace PD, D+M</t>
  </si>
  <si>
    <t xml:space="preserve">26</t>
  </si>
  <si>
    <t xml:space="preserve">766-2-28</t>
  </si>
  <si>
    <t xml:space="preserve">N25 - atyp na míru KNIHOVNA   - v sestavě s pracovním stolem N18, nízká, výška 75cm,  mělká hloubka 45 cm, materiál lamino, 18mm/25mm ABS hrana, možná rektifikace výšky do sestavy, rozměr: 60x45x75cm, kompletní provedení dle specifikace PD, D+M</t>
  </si>
  <si>
    <t xml:space="preserve">272563898</t>
  </si>
  <si>
    <t xml:space="preserve">N25 - atyp na míru KNIHOVNA - v sestavě s pracovním stolem N18, nízká, výška 75cm, mělká hloubka 45 cm, materiál lamino, 18mm/25mm ABS hrana, možná rektifikace výšky do sestavy, rozměr: 60x45x75cm, kompletní provedení dle specifikace PD, D+M</t>
  </si>
  <si>
    <t xml:space="preserve">27</t>
  </si>
  <si>
    <t xml:space="preserve">766-2-29</t>
  </si>
  <si>
    <t xml:space="preserve">N26 - POLICE NÁSTĚNNÁ - police nad pracovním stolem , min. zatížení 10kg, rozměr: 70x20x25cm, kompletní provedení dle specifikace PD, D+M</t>
  </si>
  <si>
    <t xml:space="preserve">-316317809</t>
  </si>
  <si>
    <t xml:space="preserve">N26 - POLICE NÁSTĚNNÁ - police nad pracovním stolem , min. zatížení 10kg,  rozměr: 70x20x25cm, kompletní provedení dle specifikace PD, D+M</t>
  </si>
  <si>
    <t xml:space="preserve">28</t>
  </si>
  <si>
    <t xml:space="preserve">766-2-30</t>
  </si>
  <si>
    <t xml:space="preserve">N27 - ZRCADLOVÁ SKŘÍŇKA - nad umyvadlem, s poličkou, lamino. bílá, rozměr: 60-65x17-20x65-70cm, kompletní provedení dle specifikace PD, D+M</t>
  </si>
  <si>
    <t xml:space="preserve">1465414479</t>
  </si>
  <si>
    <t xml:space="preserve">29</t>
  </si>
  <si>
    <t xml:space="preserve">766-2-31</t>
  </si>
  <si>
    <t xml:space="preserve">N28 - STŮL JÍDELNÍ - rozkládací, masiv (dub), čtvercové nohy, rozměr:             140+40(60)x80x75cm, kompletní provedení dle specifikace PD, D+M</t>
  </si>
  <si>
    <t xml:space="preserve">275735608</t>
  </si>
  <si>
    <t xml:space="preserve">N28 - STŮL JÍDELNÍ - rozkládací, masiv (dub), čtvercové nohy, rozměr: 140+40(60)x80x75cm, kompletní provedení dle specifikace PD, D+M</t>
  </si>
  <si>
    <t xml:space="preserve">30</t>
  </si>
  <si>
    <t xml:space="preserve">766-2-32</t>
  </si>
  <si>
    <t xml:space="preserve">N29 - ŽIDLE JÍDELNÍ - masiv (dub), překližkový sedák a opěrka, min. nosnost 120kg,  kompletní provedení dle specifikace PD, D+M</t>
  </si>
  <si>
    <t xml:space="preserve">-928413679</t>
  </si>
  <si>
    <t xml:space="preserve">31</t>
  </si>
  <si>
    <t xml:space="preserve">766-2-33</t>
  </si>
  <si>
    <t xml:space="preserve">N30 - POHOVKA TROJMÍSTNÁ - cca240x90 celočalouněná, textil, područky, zadní strana čalouněná, snadno udržovatelný povrch, rozměr: cca 240x90cm, kompletní provedení dle specifikace PD, D+M</t>
  </si>
  <si>
    <t xml:space="preserve">1870331613</t>
  </si>
  <si>
    <t xml:space="preserve">32</t>
  </si>
  <si>
    <t xml:space="preserve">766-2-34</t>
  </si>
  <si>
    <t xml:space="preserve">N31 - TELEVIZNÍ STOLEK - v sestavě, možno nahradit širším max.240cm, se zásuvkami a policí pro přístroje (dvd, audio…, ovladače),  vývody na kabely v zadní části stolku, materiál  md+dýha, rozměr: 120x45x50cm, kompletní provedení dle specifikace PD, D+M</t>
  </si>
  <si>
    <t xml:space="preserve">60368510</t>
  </si>
  <si>
    <t xml:space="preserve">N31 - TELEVIZNÍ STOLEK - v sestavě, možno nahradit širším max.240cm, se zásuvkami a policí pro přístroje (dvd, audio…, ovladače), vývody na kabely v zadní části stolku, materiál md+dýha, rozměr: 120x45x50cm, kompletní provedení dle specifikace PD, D+M</t>
  </si>
  <si>
    <t xml:space="preserve">33</t>
  </si>
  <si>
    <t xml:space="preserve">766-2-35</t>
  </si>
  <si>
    <t xml:space="preserve">N32 - ŽIDLE NA TERASU - skládací, štosovací, dřevěné (teak), venkovní úprava, barva přírodní (impregnace) , min. nosnost 120kg, rozměr 55-60x70-75x100-115, kompletní provedení dle specifikace PD, D+M</t>
  </si>
  <si>
    <t xml:space="preserve">-901394798</t>
  </si>
  <si>
    <t xml:space="preserve">N32 - ŽIDLE NA TERASU - skládací, štosovací, dřevěné (teak), venkovní úprava, barva přírodní (impregnace) , min. nosnost 120kg, rozměr 55-60x70-75x100-115,kompletní provedení dle specifikace PD, D+M</t>
  </si>
  <si>
    <t xml:space="preserve">34</t>
  </si>
  <si>
    <t xml:space="preserve">766-2-36</t>
  </si>
  <si>
    <t xml:space="preserve">N33 - STŮL VENKOVNÍ - rozkládací, dřevěný, masiv (teak), hranatý nebo oválný, rozměr:160(200)x 90x75cm, kompletní provedení dle specifikace PD, D+M</t>
  </si>
  <si>
    <t xml:space="preserve">1812445909</t>
  </si>
  <si>
    <t xml:space="preserve">N33 - STŮL VENKOVNÍ - rozkládací, dřevěný, masiv (teak), hranatý nebo oválný, rozměr: 160(200)x 90x75cm, kompletní provedení dle specifikace PD, D+M</t>
  </si>
  <si>
    <t xml:space="preserve">35</t>
  </si>
  <si>
    <t xml:space="preserve">766-2-41</t>
  </si>
  <si>
    <t xml:space="preserve">N38 - ŠATNÍ SKŘÍŇ - ve dvojici s N39, dvoudveřová (posuv) dvoudílná, 1.díl 1x horní police, 2x tyč na ramínka, 2.díl  7 polic, rozměr: 100x60x240cm, kompletní provedení dle specifikace PD, D+M</t>
  </si>
  <si>
    <t xml:space="preserve">854674598</t>
  </si>
  <si>
    <t xml:space="preserve">N38 - ŠATNÍ SKŘÍŇ - ve dvojici s N39, dvoudveřová (posuv) dvoudílná, 1.díl 1x horní police, 2x tyč na ramínka, 2.díl 7 polic, rozměr: 100x60x240cm, kompletní provedení dle specifikace PD, D+M</t>
  </si>
  <si>
    <t xml:space="preserve">36</t>
  </si>
  <si>
    <t xml:space="preserve">766-2-42</t>
  </si>
  <si>
    <t xml:space="preserve">N39 - ŠATNÍ SKŘÍŇ - ve dvojici s N38 a N24, úzká skříň s vybavením, 2x spodní police, tyč na ramínka(dlouhé šaty), 1x vrchní police, materiál   lamino, bílá matná, rozměr: 50x60x240cm, kompletní provedení dle specifikace PD, D+M</t>
  </si>
  <si>
    <t xml:space="preserve">-480116908</t>
  </si>
  <si>
    <t xml:space="preserve">N39 - ŠATNÍ SKŘÍŇ - ve dvojici s N38 a N24, úzká skříň s vybavením, 2x spodní police, tyč na ramínka(dlouhé šaty), 1x vrchní police, materiál lamino, bílá matná, rozměr: 50x60x240cm, kompletní provedení dle specifikace PD, D+M</t>
  </si>
  <si>
    <t xml:space="preserve">37</t>
  </si>
  <si>
    <t xml:space="preserve">766-2-43</t>
  </si>
  <si>
    <t xml:space="preserve">N40 - KOMODA NÍZKÁ - nízká komoda pod zkosením, do sestavy s N41 a N42, rozměr: 100x40x77cm, kompletní provedení dle specifikace PD, D+M</t>
  </si>
  <si>
    <t xml:space="preserve">-1442354403</t>
  </si>
  <si>
    <t xml:space="preserve">38</t>
  </si>
  <si>
    <t xml:space="preserve">766-2-44</t>
  </si>
  <si>
    <t xml:space="preserve">N41 - atyp na míru  SKŘÍŇKA  - skříňka policová uzavřená pod zkosením, do sestavy s N40, , rozměr: 50x40x77cm, kompletní provedení dle specifikace PD, D+M</t>
  </si>
  <si>
    <t xml:space="preserve">1463323290</t>
  </si>
  <si>
    <t xml:space="preserve">N41 - atyp na míru SKŘÍŇKA - skříňka policová uzavřená pod zkosením, do sestavy s N40, , rozměr: 50x40x77cm, kompletní provedení dle specifikace PD, D+M</t>
  </si>
  <si>
    <t xml:space="preserve">39</t>
  </si>
  <si>
    <t xml:space="preserve">766-2-45</t>
  </si>
  <si>
    <t xml:space="preserve">N42 - atyp na míru SKŘÍŇKA  - skříňka policová, pod zkosením, do sestavy  s N40, rozměr: 120x40x77cm, kompletní provedení dle specifikace PD, D+M</t>
  </si>
  <si>
    <t xml:space="preserve">-475047055</t>
  </si>
  <si>
    <t xml:space="preserve">N42 - atyp na míru SKŘÍŇKA - skříňka policová, pod zkosením, do sestavy s N40, rozměr: 120x40x77cm, kompletní provedení dle specifikace PD, D+M</t>
  </si>
  <si>
    <t xml:space="preserve">40</t>
  </si>
  <si>
    <t xml:space="preserve">766-2-46</t>
  </si>
  <si>
    <t xml:space="preserve">N43 - atyp na míru  KNIHOVNA - mělká knihovna, pevná záda,  v čele postele, rozměr: 90x25x150cm, kompletní provedení dle specifikace PD, D+M</t>
  </si>
  <si>
    <t xml:space="preserve">106441286</t>
  </si>
  <si>
    <t xml:space="preserve">N43 - atyp na míru KNIHOVNA - mělká knihovna, pevná záda, v čele postele, rozměr: 90x25x150cm, kompletní provedení dle specifikace PD, D+M</t>
  </si>
  <si>
    <t xml:space="preserve">41</t>
  </si>
  <si>
    <t xml:space="preserve">766-2-47</t>
  </si>
  <si>
    <t xml:space="preserve">N44 - Atyp na míru SKŘÍŇKA  - skříňka policová otevřená, sestava s N20 a N45, rozměr: 100x60x80cm, kompletní provedení dle specifikace PD, D+M</t>
  </si>
  <si>
    <t xml:space="preserve">-1777493209</t>
  </si>
  <si>
    <t xml:space="preserve">N44 - Atyp na míru SKŘÍŇKA - skříňka policová otevřená, sestava s N20 a N45, rozměr: 100x60x80cm, kompletní provedení dle specifikace PD, D+M</t>
  </si>
  <si>
    <t xml:space="preserve">42</t>
  </si>
  <si>
    <t xml:space="preserve">766-2-48</t>
  </si>
  <si>
    <t xml:space="preserve">N45 - Atyp na míru SKŘÍŇKA  - skříňka policová uzavřená, sestava s  N20 a N44, rozměr: 100x60x80cm, kompletní provedení dle specifikace PD, D+M</t>
  </si>
  <si>
    <t xml:space="preserve">-1240068154</t>
  </si>
  <si>
    <t xml:space="preserve">N45 - Atyp na míru SKŘÍŇKA - skříňka policová uzavřená, sestava s N20 a N44, rozměr: 100x60x80cm, kompletní provedení dle specifikace PD, D+M</t>
  </si>
  <si>
    <t xml:space="preserve">43</t>
  </si>
  <si>
    <t xml:space="preserve">766-2-49</t>
  </si>
  <si>
    <t xml:space="preserve">N46 - OBÝVACÍ STĚNA - skříňka -stolek pod TV (š. 240x60x40) s policemi, zásuvkami a policí pro přístroje (dvd, audio…, ovladače), sestava polic nad TV, celkem šířka sestavy 450max (1/2 pod zkoseným stropem), dřevotřísková deska  dýha dub  kotveno do stěny</t>
  </si>
  <si>
    <t xml:space="preserve">1555299608</t>
  </si>
  <si>
    <t xml:space="preserve">N46 - OBÝVACÍ STĚNA - skříňka -stolek pod TV (š. 240x60x40) s policemi, zásuvkami a policí pro přístroje (dvd, audio…, ovladače), sestava polic nad TV, celkem šířka sestavy 450max (1/2 pod zkoseným stropem), dřevotřísková deska dýha dub kotveno do stěny , rozměr: max 450x40cm, kompletní provedení dle specifikace PD, D+M</t>
  </si>
  <si>
    <t xml:space="preserve">44</t>
  </si>
  <si>
    <t xml:space="preserve">766-2-50</t>
  </si>
  <si>
    <t xml:space="preserve">N47 - KŘESLO VELKÉ - soliter, k pohovce N48  čalouněné,  potah látkový, snadno udržovatelný , rozměr: 90-105x90-105x80-90, kompletní provedení dle specifikace PD, D+M</t>
  </si>
  <si>
    <t xml:space="preserve">-371371870</t>
  </si>
  <si>
    <t xml:space="preserve">N47 - KŘESLO VELKÉ - soliter, k pohovce N48 čalouněné, potah látkový, snadno udržovatelný , rozměr: 90-105x90-105x80-90, kompletní provedení dle specifikace PD, D+M</t>
  </si>
  <si>
    <t xml:space="preserve">45</t>
  </si>
  <si>
    <t xml:space="preserve">766-2-51</t>
  </si>
  <si>
    <t xml:space="preserve">N48 - POHOVKA ČTYŘMÍSTNÁ - s křeslem N47, rohová pravá (pod zkoseným stropem) čalouněná, potah látkový, snadno udržovatelný, rozměr: 240-250x90x105x80-90, kompletní provedení dle specifikace PD, D+M</t>
  </si>
  <si>
    <t xml:space="preserve">864135389</t>
  </si>
  <si>
    <t xml:space="preserve">N48 - POHOVKA ČTYŘMÍSTNÁ - s křeslem N47, rohová pravá (pod zkoseným stropem) čalouněná, potah látkový, snadno udržovatelný, rozměr: 240-250x90-105x80-90, kompletní provedení dle specifikace PD, D+M</t>
  </si>
  <si>
    <t xml:space="preserve">46</t>
  </si>
  <si>
    <t xml:space="preserve">766-2-52</t>
  </si>
  <si>
    <t xml:space="preserve">N49 - STŮL JÍDELNÍ  - stůl dřevěný masiv dub, přírodní , rozměr: 90x160x75cm, kompletní provedení dle specifikace PD, D+M</t>
  </si>
  <si>
    <t xml:space="preserve">7236185</t>
  </si>
  <si>
    <t xml:space="preserve">N49 - STŮL JÍDELNÍ - stůl dřevěný masiv dub, přírodní , rozměr: 90x160x75cm, kompletní provedení dle specifikace PD, D+M</t>
  </si>
  <si>
    <t xml:space="preserve">47</t>
  </si>
  <si>
    <t xml:space="preserve">766-2-53</t>
  </si>
  <si>
    <t xml:space="preserve">N50 - KONFERENČNÍ STOLEK - kruhový průměr 60-80cm, v. 40-50 , materiál masiv (dub) překližka, rozměr: průměr 60(80)cmcm, kompletní provedení dle specifikace PD, D+M</t>
  </si>
  <si>
    <t xml:space="preserve">-1604648410</t>
  </si>
  <si>
    <t xml:space="preserve">48</t>
  </si>
  <si>
    <t xml:space="preserve">766-2-54</t>
  </si>
  <si>
    <t xml:space="preserve">N51 - POLICE SPIŽÍRNA - policový regál na potraviny, dřevo, masiv, bezbarvý lak, kotveno do stěny, rozměr: 100-110x30x200-210cm, kompletní provedení dle specifikace PD, D+M</t>
  </si>
  <si>
    <t xml:space="preserve">1251015030</t>
  </si>
  <si>
    <t xml:space="preserve">49</t>
  </si>
  <si>
    <t xml:space="preserve">766-2-55</t>
  </si>
  <si>
    <t xml:space="preserve">N52 - STŮL VENKOVNÍ - skládací, venkovní, teak, přírodní, olejová impregnace, otvor pro slunečník, rozměr: průměr 95-105cm, kompletní provedení dle specifikace PD, D+M</t>
  </si>
  <si>
    <t xml:space="preserve">-520574960</t>
  </si>
  <si>
    <t xml:space="preserve">N52 - STŮL VENKOVNÍ - skládací, venkovní, teak, přírodní, olejová impregnace, otvor pro slunečník, rozměr: průměr95-105cm, kompletní provedení dle specifikace PD, D+M</t>
  </si>
  <si>
    <t xml:space="preserve">Struktura údajů, formát souboru a metodika pro zpracování</t>
  </si>
  <si>
    <t xml:space="preserve"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</si>
  <si>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</si>
  <si>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</si>
  <si>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 val="true"/>
        <sz val="8"/>
        <rFont val="Arial CE"/>
        <family val="0"/>
        <charset val="238"/>
      </rPr>
      <t xml:space="preserve">Rekapitulace stavby </t>
    </r>
    <r>
      <rPr>
        <sz val="8"/>
        <rFont val="Arial CE"/>
        <family val="0"/>
        <charset val="238"/>
      </rPr>
      <t xml:space="preserve">obsahuje sestavu Rekapitulace stavby a Rekapitulace objektů stavby a soupisů prací.</t>
    </r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</si>
  <si>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stavby</t>
    </r>
    <r>
      <rPr>
        <sz val="8"/>
        <rFont val="Arial CE"/>
        <family val="0"/>
        <charset val="238"/>
      </rPr>
      <t xml:space="preserve"> jsou uvedeny informace identifikující předmět veřejné zakázky na stavební práce, KSO, CC-CZ, CZ-CPV, CZ-CPA a rekapitulaci </t>
    </r>
  </si>
  <si>
    <t xml:space="preserve"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</si>
  <si>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</si>
  <si>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8"/>
        <rFont val="Arial CE"/>
        <family val="0"/>
        <charset val="238"/>
      </rPr>
      <t xml:space="preserve">V sestavě </t>
    </r>
    <r>
      <rPr>
        <b val="true"/>
        <sz val="8"/>
        <rFont val="Arial CE"/>
        <family val="0"/>
        <charset val="238"/>
      </rPr>
      <t xml:space="preserve">Rekapitulace objektů stavby a soupisů prací</t>
    </r>
    <r>
      <rPr>
        <sz val="8"/>
        <rFont val="Arial CE"/>
        <family val="0"/>
        <charset val="238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</si>
  <si>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</si>
  <si>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</si>
  <si>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</si>
  <si>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 xml:space="preserve">ING</t>
  </si>
  <si>
    <t xml:space="preserve">Stavební objekt inženýrský</t>
  </si>
  <si>
    <t xml:space="preserve">PRO</t>
  </si>
  <si>
    <t xml:space="preserve">Provozní soubor</t>
  </si>
  <si>
    <t xml:space="preserve">VON</t>
  </si>
  <si>
    <t xml:space="preserve">Vedlejší a ostatní náklady</t>
  </si>
  <si>
    <t xml:space="preserve">OST</t>
  </si>
  <si>
    <t xml:space="preserve">Ostatní</t>
  </si>
  <si>
    <t xml:space="preserve">Soupis</t>
  </si>
  <si>
    <t xml:space="preserve">Soupis prací pro daný typ objektu</t>
  </si>
  <si>
    <r>
      <rPr>
        <i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</si>
  <si>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</si>
  <si>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 val="true"/>
        <sz val="8"/>
        <rFont val="Arial CE"/>
        <family val="0"/>
        <charset val="238"/>
      </rPr>
      <t xml:space="preserve">Krycí list soupisu</t>
    </r>
    <r>
      <rPr>
        <sz val="8"/>
        <rFont val="Arial CE"/>
        <family val="0"/>
        <charset val="238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</si>
  <si>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uchazeče za aktuální soupis prací.</t>
  </si>
  <si>
    <r>
      <rPr>
        <b val="true"/>
        <sz val="8"/>
        <rFont val="Arial CE"/>
        <family val="0"/>
        <charset val="238"/>
      </rPr>
      <t xml:space="preserve">Rekapitulace členění soupisu prací</t>
    </r>
    <r>
      <rPr>
        <sz val="8"/>
        <rFont val="Arial CE"/>
        <family val="0"/>
        <charset val="238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</si>
  <si>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</si>
  <si>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 val="true"/>
        <sz val="8"/>
        <rFont val="Arial CE"/>
        <family val="0"/>
        <charset val="238"/>
      </rPr>
      <t xml:space="preserve">Soupis prací </t>
    </r>
    <r>
      <rPr>
        <sz val="8"/>
        <rFont val="Arial CE"/>
        <family val="0"/>
        <charset val="238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</si>
  <si>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</si>
  <si>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</si>
  <si>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</si>
  <si>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 xml:space="preserve"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</si>
  <si>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</si>
  <si>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</si>
  <si>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</si>
  <si>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</si>
  <si>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</si>
  <si>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 xml:space="preserve"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</si>
  <si>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</si>
  <si>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</si>
  <si>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</si>
  <si>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</si>
  <si>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</si>
  <si>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</si>
  <si>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</si>
  <si>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</si>
  <si>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</si>
  <si>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</si>
  <si>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</si>
  <si>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</si>
  <si>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 xml:space="preserve"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</si>
  <si>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</si>
  <si>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</si>
  <si>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 xml:space="preserve">Pole IČ a DIČ v sestavě Rekapitulace stavby - zde uchazeč vyplní svoje IČ a DIČ</t>
  </si>
  <si>
    <t xml:space="preserve">Datum v sestavě Rekapitulace stavby - zde uchazeč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</si>
  <si>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</si>
  <si>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</si>
  <si>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</si>
  <si>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</si>
  <si>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</si>
  <si>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</si>
  <si>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Uchazeč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</si>
  <si>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</si>
  <si>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</si>
  <si>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</si>
  <si>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 xml:space="preserve">Název</t>
  </si>
  <si>
    <t xml:space="preserve">Povinný</t>
  </si>
  <si>
    <t xml:space="preserve">Max. počet</t>
  </si>
  <si>
    <t xml:space="preserve">atributu</t>
  </si>
  <si>
    <t xml:space="preserve">(A/N)</t>
  </si>
  <si>
    <t xml:space="preserve">znaků</t>
  </si>
  <si>
    <t xml:space="preserve">A</t>
  </si>
  <si>
    <t xml:space="preserve">Kód stavby</t>
  </si>
  <si>
    <t xml:space="preserve">String</t>
  </si>
  <si>
    <t xml:space="preserve">Stavba</t>
  </si>
  <si>
    <t xml:space="preserve">Název stavby</t>
  </si>
  <si>
    <t xml:space="preserve">Místo</t>
  </si>
  <si>
    <t xml:space="preserve">N</t>
  </si>
  <si>
    <t xml:space="preserve">Místo stavby</t>
  </si>
  <si>
    <t xml:space="preserve">Datum</t>
  </si>
  <si>
    <t xml:space="preserve">Datum vykonaného exportu</t>
  </si>
  <si>
    <t xml:space="preserve">Date</t>
  </si>
  <si>
    <t xml:space="preserve">KSO</t>
  </si>
  <si>
    <t xml:space="preserve">Klasifikace stavebního objektu</t>
  </si>
  <si>
    <t xml:space="preserve">CC-CZ</t>
  </si>
  <si>
    <t xml:space="preserve">Klasifikace stavbeních děl</t>
  </si>
  <si>
    <t xml:space="preserve">CZ-CPV</t>
  </si>
  <si>
    <t xml:space="preserve">Společný slovník pro veřejné zakázky</t>
  </si>
  <si>
    <t xml:space="preserve">CZ-CPA</t>
  </si>
  <si>
    <t xml:space="preserve">Klasifikace produkce podle činností</t>
  </si>
  <si>
    <t xml:space="preserve">Zadavatel</t>
  </si>
  <si>
    <t xml:space="preserve">Zadavatel zadaní</t>
  </si>
  <si>
    <t xml:space="preserve">IČ</t>
  </si>
  <si>
    <t xml:space="preserve">IČ zadavatele zadaní</t>
  </si>
  <si>
    <t xml:space="preserve">DIČ</t>
  </si>
  <si>
    <t xml:space="preserve">DIČ zadavatele zadaní</t>
  </si>
  <si>
    <t xml:space="preserve">Uchazeč</t>
  </si>
  <si>
    <t xml:space="preserve">Uchazeč veřejné zakázky</t>
  </si>
  <si>
    <t xml:space="preserve">Projektant</t>
  </si>
  <si>
    <t xml:space="preserve">Poznámka</t>
  </si>
  <si>
    <t xml:space="preserve">Poznámka k zadání</t>
  </si>
  <si>
    <t xml:space="preserve">Sazba DPH</t>
  </si>
  <si>
    <t xml:space="preserve">Rekapitulace sazeb DPH u položek soupisů</t>
  </si>
  <si>
    <t xml:space="preserve">eGSazbaDph</t>
  </si>
  <si>
    <t xml:space="preserve">Základna DPH</t>
  </si>
  <si>
    <t xml:space="preserve">Základna DPH určena součtem celkové ceny z položek soupisů</t>
  </si>
  <si>
    <t xml:space="preserve"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</si>
  <si>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</si>
  <si>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</si>
  <si>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</si>
  <si>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</si>
  <si>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</si>
  <si>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</si>
  <si>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</si>
  <si>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</si>
  <si>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</si>
  <si>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</si>
  <si>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</si>
  <si>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 xml:space="preserve">eGTypZakazky</t>
  </si>
  <si>
    <t xml:space="preserve">Krycí list soupisu</t>
  </si>
  <si>
    <t xml:space="preserve"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</si>
  <si>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</si>
  <si>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</si>
  <si>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</si>
  <si>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</si>
  <si>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</si>
  <si>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</si>
  <si>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</si>
  <si>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</si>
  <si>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</si>
  <si>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</si>
  <si>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</si>
  <si>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</si>
  <si>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</si>
  <si>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</si>
  <si>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</si>
  <si>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</si>
  <si>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</si>
  <si>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</si>
  <si>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</si>
  <si>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 xml:space="preserve">Long</t>
  </si>
  <si>
    <t xml:space="preserve">Typ položky soupisu</t>
  </si>
  <si>
    <t xml:space="preserve">eGTypPolozky</t>
  </si>
  <si>
    <t xml:space="preserve">Kód položky ze soupisu</t>
  </si>
  <si>
    <t xml:space="preserve">Popis položky ze soupisu</t>
  </si>
  <si>
    <t xml:space="preserve">Množství položky soupisu</t>
  </si>
  <si>
    <t xml:space="preserve"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</si>
  <si>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</si>
  <si>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</si>
  <si>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</si>
  <si>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 xml:space="preserve">p</t>
  </si>
  <si>
    <t xml:space="preserve">Poznámka položky ze soupisu</t>
  </si>
  <si>
    <t xml:space="preserve">Memo</t>
  </si>
  <si>
    <t xml:space="preserve">psc</t>
  </si>
  <si>
    <t xml:space="preserve">Poznámka k souboru cen ze soupisu</t>
  </si>
  <si>
    <t xml:space="preserve">pp</t>
  </si>
  <si>
    <t xml:space="preserve">Plný popis položky ze soupisu</t>
  </si>
  <si>
    <t xml:space="preserve">vv</t>
  </si>
  <si>
    <t xml:space="preserve">Výkaz výměr (figura, výraz, výměra) ze soupisu</t>
  </si>
  <si>
    <t xml:space="preserve">Text,Text,Double</t>
  </si>
  <si>
    <t xml:space="preserve">20, 150</t>
  </si>
  <si>
    <t xml:space="preserve">fig</t>
  </si>
  <si>
    <t xml:space="preserve">Rozpad figur</t>
  </si>
  <si>
    <t xml:space="preserve">Sazba DPH pro položku</t>
  </si>
  <si>
    <t xml:space="preserve">eGSazbaDPH</t>
  </si>
  <si>
    <t xml:space="preserve">Hmotnost</t>
  </si>
  <si>
    <t xml:space="preserve">Hmotnost položky ze soupisu</t>
  </si>
  <si>
    <t xml:space="preserve">Suť</t>
  </si>
  <si>
    <t xml:space="preserve">Suť položky ze soupisu</t>
  </si>
  <si>
    <t xml:space="preserve">Nh</t>
  </si>
  <si>
    <t xml:space="preserve">Normohodiny položky ze soupisu</t>
  </si>
  <si>
    <t xml:space="preserve">Datová věta</t>
  </si>
  <si>
    <t xml:space="preserve">Typ věty</t>
  </si>
  <si>
    <t xml:space="preserve">Hodnota</t>
  </si>
  <si>
    <t xml:space="preserve"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</si>
  <si>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</si>
  <si>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</si>
  <si>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</si>
  <si>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</si>
  <si>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</si>
  <si>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</si>
  <si>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</si>
  <si>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Ostatní náklady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</si>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</sst>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@"/>
    <numFmt numFmtId="167" formatCode="#,##0.00"/>
    <numFmt numFmtId="168" formatCode="#,##0.00%"/>
    <numFmt numFmtId="169" formatCode="General"/>
    <numFmt numFmtId="170" formatCode="dd\.mm\.yyyy"/>
    <numFmt numFmtId="171" formatCode="#,##0.00000"/>
    <numFmt numFmtId="172" formatCode="#,##0.000"/>
  </numFmts>
  <fonts count="46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i val="true"/>
      <sz val="7"/>
      <color rgb="FF969696"/>
      <name val="Arial CE"/>
      <family val="0"/>
      <charset val="1"/>
    </font>
    <font>
      <sz val="8"/>
      <name val="Trebuchet MS"/>
      <family val="0"/>
      <charset val="238"/>
    </font>
    <font>
      <b val="true"/>
      <sz val="16"/>
      <name val="Trebuchet MS"/>
      <family val="0"/>
      <charset val="238"/>
    </font>
    <font>
      <b val="true"/>
      <sz val="11"/>
      <name val="Trebuchet MS"/>
      <family val="0"/>
      <charset val="238"/>
    </font>
    <font>
      <sz val="8"/>
      <name val="Arial CE"/>
      <family val="0"/>
      <charset val="238"/>
    </font>
    <font>
      <sz val="9"/>
      <name val="Trebuchet MS"/>
      <family val="0"/>
      <charset val="238"/>
    </font>
    <font>
      <i val="true"/>
      <sz val="8"/>
      <name val="Arial CE"/>
      <family val="0"/>
      <charset val="238"/>
    </font>
    <font>
      <b val="true"/>
      <sz val="8"/>
      <name val="Arial CE"/>
      <family val="0"/>
      <charset val="238"/>
    </font>
    <font>
      <sz val="10"/>
      <name val="Trebuchet MS"/>
      <family val="0"/>
      <charset val="238"/>
    </font>
    <font>
      <sz val="11"/>
      <name val="Trebuchet MS"/>
      <family val="0"/>
      <charset val="238"/>
    </font>
    <font>
      <b val="true"/>
      <sz val="9"/>
      <name val="Trebuchet MS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4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9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5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6" fillId="5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3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2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6" fillId="0" borderId="2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6" fillId="0" borderId="25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5">
    <dxf>
      <fill>
        <patternFill patternType="solid">
          <fgColor rgb="FFD2D2D2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960000"/>
        </patternFill>
      </fill>
    </dxf>
    <dxf>
      <fill>
        <patternFill patternType="solid">
          <fgColor rgb="FF003366"/>
        </patternFill>
      </fill>
    </dxf>
    <dxf>
      <fill>
        <patternFill patternType="solid">
          <fgColor rgb="FF96969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161280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85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285120</xdr:colOff>
      <xdr:row>1</xdr:row>
      <xdr:rowOff>104040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120" cy="227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L57"/>
  <sheetViews>
    <sheetView showFormulas="false" showGridLines="fals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E14" activeCellId="0" sqref="E14"/>
    </sheetView>
  </sheetViews>
  <sheetFormatPr defaultColWidth="8.859375" defaultRowHeight="9.75" zeroHeight="false" outlineLevelRow="0" outlineLevelCol="0"/>
  <cols>
    <col collapsed="false" customWidth="true" hidden="false" outlineLevel="0" max="1" min="1" style="0" width="8.28"/>
    <col collapsed="false" customWidth="true" hidden="false" outlineLevel="0" max="2" min="2" style="0" width="1.71"/>
    <col collapsed="false" customWidth="true" hidden="false" outlineLevel="0" max="3" min="3" style="0" width="4.15"/>
    <col collapsed="false" customWidth="true" hidden="false" outlineLevel="0" max="33" min="4" style="0" width="2.71"/>
    <col collapsed="false" customWidth="true" hidden="false" outlineLevel="0" max="34" min="34" style="0" width="3.28"/>
    <col collapsed="false" customWidth="true" hidden="false" outlineLevel="0" max="35" min="35" style="0" width="31.71"/>
    <col collapsed="false" customWidth="true" hidden="false" outlineLevel="0" max="37" min="36" style="0" width="2.43"/>
    <col collapsed="false" customWidth="true" hidden="false" outlineLevel="0" max="38" min="38" style="0" width="8.28"/>
    <col collapsed="false" customWidth="true" hidden="false" outlineLevel="0" max="39" min="39" style="0" width="3.28"/>
    <col collapsed="false" customWidth="true" hidden="false" outlineLevel="0" max="40" min="40" style="0" width="13.28"/>
    <col collapsed="false" customWidth="true" hidden="false" outlineLevel="0" max="41" min="41" style="0" width="7.43"/>
    <col collapsed="false" customWidth="true" hidden="false" outlineLevel="0" max="42" min="42" style="0" width="4.15"/>
    <col collapsed="false" customWidth="true" hidden="false" outlineLevel="0" max="43" min="43" style="0" width="15.71"/>
    <col collapsed="false" customWidth="true" hidden="false" outlineLevel="0" max="44" min="44" style="0" width="13.71"/>
    <col collapsed="false" customWidth="true" hidden="true" outlineLevel="0" max="47" min="45" style="0" width="25.86"/>
    <col collapsed="false" customWidth="true" hidden="true" outlineLevel="0" max="49" min="48" style="0" width="21.71"/>
    <col collapsed="false" customWidth="true" hidden="true" outlineLevel="0" max="51" min="50" style="0" width="25"/>
    <col collapsed="false" customWidth="true" hidden="true" outlineLevel="0" max="52" min="52" style="0" width="21.71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71"/>
    <col collapsed="false" customWidth="true" hidden="true" outlineLevel="0" max="56" min="56" style="0" width="19.15"/>
    <col collapsed="false" customWidth="true" hidden="false" outlineLevel="0" max="57" min="57" style="0" width="66.43"/>
    <col collapsed="false" customWidth="true" hidden="true" outlineLevel="0" max="91" min="71" style="0" width="9.28"/>
  </cols>
  <sheetData>
    <row r="1" customFormat="false" ht="9.75" hidden="false" customHeight="false" outlineLevel="0" collapsed="false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customFormat="false" ht="36.75" hidden="false" customHeight="true" outlineLevel="0" collapsed="false">
      <c r="AR2" s="2" t="s">
        <v>5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6</v>
      </c>
      <c r="BT2" s="3" t="s">
        <v>7</v>
      </c>
    </row>
    <row r="3" customFormat="false" ht="6.7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customFormat="false" ht="24.75" hidden="false" customHeight="true" outlineLevel="0" collapsed="false">
      <c r="B4" s="6"/>
      <c r="D4" s="7" t="s">
        <v>9</v>
      </c>
      <c r="AR4" s="6"/>
      <c r="AS4" s="8" t="s">
        <v>10</v>
      </c>
      <c r="BE4" s="9" t="s">
        <v>11</v>
      </c>
      <c r="BS4" s="3" t="s">
        <v>12</v>
      </c>
    </row>
    <row r="5" customFormat="false" ht="12" hidden="false" customHeight="true" outlineLevel="0" collapsed="false">
      <c r="B5" s="6"/>
      <c r="D5" s="10" t="s">
        <v>13</v>
      </c>
      <c r="K5" s="11" t="s">
        <v>14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6"/>
      <c r="BE5" s="12" t="s">
        <v>15</v>
      </c>
      <c r="BS5" s="3" t="s">
        <v>6</v>
      </c>
    </row>
    <row r="6" customFormat="false" ht="36.75" hidden="false" customHeight="true" outlineLevel="0" collapsed="false">
      <c r="B6" s="6"/>
      <c r="D6" s="13" t="s">
        <v>16</v>
      </c>
      <c r="K6" s="14" t="s">
        <v>17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R6" s="6"/>
      <c r="BE6" s="12"/>
      <c r="BS6" s="3" t="s">
        <v>6</v>
      </c>
    </row>
    <row r="7" customFormat="false" ht="12" hidden="false" customHeight="true" outlineLevel="0" collapsed="false">
      <c r="B7" s="6"/>
      <c r="D7" s="15" t="s">
        <v>18</v>
      </c>
      <c r="K7" s="16" t="s">
        <v>19</v>
      </c>
      <c r="AK7" s="15" t="s">
        <v>20</v>
      </c>
      <c r="AN7" s="16" t="s">
        <v>21</v>
      </c>
      <c r="AR7" s="6"/>
      <c r="BE7" s="12"/>
      <c r="BS7" s="3" t="s">
        <v>6</v>
      </c>
    </row>
    <row r="8" customFormat="false" ht="12" hidden="false" customHeight="true" outlineLevel="0" collapsed="false">
      <c r="B8" s="6"/>
      <c r="D8" s="15" t="s">
        <v>22</v>
      </c>
      <c r="K8" s="16" t="s">
        <v>23</v>
      </c>
      <c r="AK8" s="15" t="s">
        <v>24</v>
      </c>
      <c r="AN8" s="17" t="n">
        <v>45632</v>
      </c>
      <c r="AR8" s="6"/>
      <c r="BE8" s="12"/>
      <c r="BS8" s="3" t="s">
        <v>6</v>
      </c>
    </row>
    <row r="9" customFormat="false" ht="14.25" hidden="false" customHeight="true" outlineLevel="0" collapsed="false">
      <c r="B9" s="6"/>
      <c r="AR9" s="6"/>
      <c r="BE9" s="12"/>
      <c r="BS9" s="3" t="s">
        <v>6</v>
      </c>
    </row>
    <row r="10" customFormat="false" ht="12" hidden="false" customHeight="true" outlineLevel="0" collapsed="false">
      <c r="B10" s="6"/>
      <c r="D10" s="15" t="s">
        <v>25</v>
      </c>
      <c r="AK10" s="15" t="s">
        <v>26</v>
      </c>
      <c r="AN10" s="16"/>
      <c r="AR10" s="6"/>
      <c r="BE10" s="12"/>
      <c r="BS10" s="3" t="s">
        <v>6</v>
      </c>
    </row>
    <row r="11" customFormat="false" ht="18" hidden="false" customHeight="true" outlineLevel="0" collapsed="false">
      <c r="B11" s="6"/>
      <c r="E11" s="16" t="s">
        <v>27</v>
      </c>
      <c r="AK11" s="15" t="s">
        <v>28</v>
      </c>
      <c r="AN11" s="16"/>
      <c r="AR11" s="6"/>
      <c r="BE11" s="12"/>
      <c r="BS11" s="3" t="s">
        <v>6</v>
      </c>
    </row>
    <row r="12" customFormat="false" ht="6.75" hidden="false" customHeight="true" outlineLevel="0" collapsed="false">
      <c r="B12" s="6"/>
      <c r="AR12" s="6"/>
      <c r="BE12" s="12"/>
      <c r="BS12" s="3" t="s">
        <v>6</v>
      </c>
    </row>
    <row r="13" customFormat="false" ht="12" hidden="false" customHeight="true" outlineLevel="0" collapsed="false">
      <c r="B13" s="6"/>
      <c r="D13" s="15" t="s">
        <v>29</v>
      </c>
      <c r="AK13" s="15" t="s">
        <v>26</v>
      </c>
      <c r="AN13" s="18" t="s">
        <v>30</v>
      </c>
      <c r="AR13" s="6"/>
      <c r="BE13" s="12"/>
      <c r="BS13" s="3" t="s">
        <v>6</v>
      </c>
    </row>
    <row r="14" customFormat="false" ht="12.75" hidden="false" customHeight="false" outlineLevel="0" collapsed="false">
      <c r="B14" s="6"/>
      <c r="E14" s="19" t="s">
        <v>30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28</v>
      </c>
      <c r="AN14" s="18" t="s">
        <v>30</v>
      </c>
      <c r="AR14" s="6"/>
      <c r="BE14" s="12"/>
      <c r="BS14" s="3" t="s">
        <v>6</v>
      </c>
    </row>
    <row r="15" customFormat="false" ht="6.75" hidden="false" customHeight="true" outlineLevel="0" collapsed="false">
      <c r="B15" s="6"/>
      <c r="AR15" s="6"/>
      <c r="BE15" s="12"/>
      <c r="BS15" s="3" t="s">
        <v>3</v>
      </c>
    </row>
    <row r="16" customFormat="false" ht="12" hidden="false" customHeight="true" outlineLevel="0" collapsed="false">
      <c r="B16" s="6"/>
      <c r="D16" s="15" t="s">
        <v>31</v>
      </c>
      <c r="AK16" s="15" t="s">
        <v>26</v>
      </c>
      <c r="AN16" s="16"/>
      <c r="AR16" s="6"/>
      <c r="BE16" s="12"/>
      <c r="BS16" s="3" t="s">
        <v>3</v>
      </c>
    </row>
    <row r="17" customFormat="false" ht="18" hidden="false" customHeight="true" outlineLevel="0" collapsed="false">
      <c r="B17" s="6"/>
      <c r="E17" s="16" t="s">
        <v>32</v>
      </c>
      <c r="AK17" s="15" t="s">
        <v>28</v>
      </c>
      <c r="AN17" s="16"/>
      <c r="AR17" s="6"/>
      <c r="BE17" s="12"/>
      <c r="BS17" s="3" t="s">
        <v>33</v>
      </c>
    </row>
    <row r="18" customFormat="false" ht="6.75" hidden="false" customHeight="true" outlineLevel="0" collapsed="false">
      <c r="B18" s="6"/>
      <c r="AR18" s="6"/>
      <c r="BE18" s="12"/>
      <c r="BS18" s="3" t="s">
        <v>6</v>
      </c>
    </row>
    <row r="19" customFormat="false" ht="12" hidden="false" customHeight="true" outlineLevel="0" collapsed="false">
      <c r="B19" s="6"/>
      <c r="D19" s="15" t="s">
        <v>34</v>
      </c>
      <c r="AK19" s="15" t="s">
        <v>26</v>
      </c>
      <c r="AN19" s="16" t="s">
        <v>35</v>
      </c>
      <c r="AR19" s="6"/>
      <c r="BE19" s="12"/>
      <c r="BS19" s="3" t="s">
        <v>6</v>
      </c>
    </row>
    <row r="20" customFormat="false" ht="18" hidden="false" customHeight="true" outlineLevel="0" collapsed="false">
      <c r="B20" s="6"/>
      <c r="E20" s="16" t="s">
        <v>36</v>
      </c>
      <c r="AK20" s="15" t="s">
        <v>28</v>
      </c>
      <c r="AN20" s="16"/>
      <c r="AR20" s="6"/>
      <c r="BE20" s="12"/>
      <c r="BS20" s="3" t="s">
        <v>33</v>
      </c>
    </row>
    <row r="21" customFormat="false" ht="6.75" hidden="false" customHeight="true" outlineLevel="0" collapsed="false">
      <c r="B21" s="6"/>
    </row>
    <row r="22" customFormat="false" ht="12" hidden="false" customHeight="true" outlineLevel="0" collapsed="false">
      <c r="B22" s="6"/>
      <c r="D22" s="15" t="s">
        <v>37</v>
      </c>
    </row>
    <row r="23" customFormat="false" ht="119.25" hidden="false" customHeight="true" outlineLevel="0" collapsed="false">
      <c r="B23" s="6"/>
      <c r="E23" s="20" t="s">
        <v>38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customFormat="false" ht="6.75" hidden="false" customHeight="true" outlineLevel="0" collapsed="false">
      <c r="B24" s="6"/>
    </row>
    <row r="25" customFormat="false" ht="6.7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="22" customFormat="true" ht="25.5" hidden="false" customHeight="true" outlineLevel="0" collapsed="false">
      <c r="B26" s="23"/>
      <c r="D26" s="24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ROUND(AG54,2)</f>
        <v>0</v>
      </c>
      <c r="AL26" s="26"/>
      <c r="AM26" s="26"/>
      <c r="AN26" s="26"/>
      <c r="AO26" s="26"/>
      <c r="AR26" s="23"/>
      <c r="BE26" s="12"/>
    </row>
    <row r="27" s="22" customFormat="true" ht="6.75" hidden="false" customHeight="true" outlineLevel="0" collapsed="false">
      <c r="B27" s="23"/>
      <c r="AR27" s="23"/>
      <c r="BE27" s="12"/>
    </row>
    <row r="28" s="22" customFormat="true" ht="12.75" hidden="false" customHeight="false" outlineLevel="0" collapsed="false">
      <c r="B28" s="23"/>
      <c r="L28" s="27" t="s">
        <v>40</v>
      </c>
      <c r="M28" s="27"/>
      <c r="N28" s="27"/>
      <c r="O28" s="27"/>
      <c r="P28" s="27"/>
      <c r="W28" s="27" t="s">
        <v>41</v>
      </c>
      <c r="X28" s="27"/>
      <c r="Y28" s="27"/>
      <c r="Z28" s="27"/>
      <c r="AA28" s="27"/>
      <c r="AB28" s="27"/>
      <c r="AC28" s="27"/>
      <c r="AD28" s="27"/>
      <c r="AE28" s="27"/>
      <c r="AK28" s="27" t="s">
        <v>42</v>
      </c>
      <c r="AL28" s="27"/>
      <c r="AM28" s="27"/>
      <c r="AN28" s="27"/>
      <c r="AO28" s="27"/>
      <c r="AR28" s="23"/>
      <c r="BE28" s="12"/>
    </row>
    <row r="29" s="28" customFormat="true" ht="14.25" hidden="false" customHeight="true" outlineLevel="0" collapsed="false">
      <c r="B29" s="29"/>
      <c r="D29" s="15" t="s">
        <v>43</v>
      </c>
      <c r="F29" s="15" t="s">
        <v>44</v>
      </c>
      <c r="L29" s="30" t="n">
        <v>0.21</v>
      </c>
      <c r="M29" s="30"/>
      <c r="N29" s="30"/>
      <c r="O29" s="30"/>
      <c r="P29" s="30"/>
      <c r="W29" s="31" t="n">
        <f aca="false">ROUND(AZ54, 2)</f>
        <v>0</v>
      </c>
      <c r="X29" s="31"/>
      <c r="Y29" s="31"/>
      <c r="Z29" s="31"/>
      <c r="AA29" s="31"/>
      <c r="AB29" s="31"/>
      <c r="AC29" s="31"/>
      <c r="AD29" s="31"/>
      <c r="AE29" s="31"/>
      <c r="AK29" s="31" t="n">
        <f aca="false">ROUND(AV54, 2)</f>
        <v>0</v>
      </c>
      <c r="AL29" s="31"/>
      <c r="AM29" s="31"/>
      <c r="AN29" s="31"/>
      <c r="AO29" s="31"/>
      <c r="AR29" s="29"/>
      <c r="BE29" s="12"/>
    </row>
    <row r="30" s="28" customFormat="true" ht="14.25" hidden="false" customHeight="true" outlineLevel="0" collapsed="false">
      <c r="B30" s="29"/>
      <c r="F30" s="15" t="s">
        <v>45</v>
      </c>
      <c r="L30" s="30" t="n">
        <v>0.12</v>
      </c>
      <c r="M30" s="30"/>
      <c r="N30" s="30"/>
      <c r="O30" s="30"/>
      <c r="P30" s="30"/>
      <c r="W30" s="31" t="n">
        <f aca="false">ROUND(BA54, 2)</f>
        <v>0</v>
      </c>
      <c r="X30" s="31"/>
      <c r="Y30" s="31"/>
      <c r="Z30" s="31"/>
      <c r="AA30" s="31"/>
      <c r="AB30" s="31"/>
      <c r="AC30" s="31"/>
      <c r="AD30" s="31"/>
      <c r="AE30" s="31"/>
      <c r="AK30" s="31" t="n">
        <f aca="false">ROUND(AW54, 2)</f>
        <v>0</v>
      </c>
      <c r="AL30" s="31"/>
      <c r="AM30" s="31"/>
      <c r="AN30" s="31"/>
      <c r="AO30" s="31"/>
      <c r="AR30" s="29"/>
      <c r="BE30" s="12"/>
    </row>
    <row r="31" s="28" customFormat="true" ht="14.25" hidden="true" customHeight="true" outlineLevel="0" collapsed="false">
      <c r="B31" s="29"/>
      <c r="F31" s="15" t="s">
        <v>46</v>
      </c>
      <c r="L31" s="30" t="n">
        <v>0.21</v>
      </c>
      <c r="M31" s="30"/>
      <c r="N31" s="30"/>
      <c r="O31" s="30"/>
      <c r="P31" s="30"/>
      <c r="W31" s="31" t="n">
        <f aca="false">ROUND(BB54, 2)</f>
        <v>0</v>
      </c>
      <c r="X31" s="31"/>
      <c r="Y31" s="31"/>
      <c r="Z31" s="31"/>
      <c r="AA31" s="31"/>
      <c r="AB31" s="31"/>
      <c r="AC31" s="31"/>
      <c r="AD31" s="31"/>
      <c r="AE31" s="31"/>
      <c r="AK31" s="31" t="n">
        <v>0</v>
      </c>
      <c r="AL31" s="31"/>
      <c r="AM31" s="31"/>
      <c r="AN31" s="31"/>
      <c r="AO31" s="31"/>
      <c r="AR31" s="29"/>
      <c r="BE31" s="12"/>
    </row>
    <row r="32" s="28" customFormat="true" ht="14.25" hidden="true" customHeight="true" outlineLevel="0" collapsed="false">
      <c r="B32" s="29"/>
      <c r="F32" s="15" t="s">
        <v>47</v>
      </c>
      <c r="L32" s="30" t="n">
        <v>0.12</v>
      </c>
      <c r="M32" s="30"/>
      <c r="N32" s="30"/>
      <c r="O32" s="30"/>
      <c r="P32" s="30"/>
      <c r="W32" s="31" t="n">
        <f aca="false">ROUND(BC54, 2)</f>
        <v>0</v>
      </c>
      <c r="X32" s="31"/>
      <c r="Y32" s="31"/>
      <c r="Z32" s="31"/>
      <c r="AA32" s="31"/>
      <c r="AB32" s="31"/>
      <c r="AC32" s="31"/>
      <c r="AD32" s="31"/>
      <c r="AE32" s="31"/>
      <c r="AK32" s="31" t="n">
        <v>0</v>
      </c>
      <c r="AL32" s="31"/>
      <c r="AM32" s="31"/>
      <c r="AN32" s="31"/>
      <c r="AO32" s="31"/>
      <c r="AR32" s="29"/>
      <c r="BE32" s="12"/>
    </row>
    <row r="33" s="28" customFormat="true" ht="14.25" hidden="true" customHeight="true" outlineLevel="0" collapsed="false">
      <c r="B33" s="29"/>
      <c r="F33" s="15" t="s">
        <v>48</v>
      </c>
      <c r="L33" s="30" t="n">
        <v>0</v>
      </c>
      <c r="M33" s="30"/>
      <c r="N33" s="30"/>
      <c r="O33" s="30"/>
      <c r="P33" s="30"/>
      <c r="W33" s="31" t="n">
        <f aca="false">ROUND(BD54, 2)</f>
        <v>0</v>
      </c>
      <c r="X33" s="31"/>
      <c r="Y33" s="31"/>
      <c r="Z33" s="31"/>
      <c r="AA33" s="31"/>
      <c r="AB33" s="31"/>
      <c r="AC33" s="31"/>
      <c r="AD33" s="31"/>
      <c r="AE33" s="31"/>
      <c r="AK33" s="31" t="n">
        <v>0</v>
      </c>
      <c r="AL33" s="31"/>
      <c r="AM33" s="31"/>
      <c r="AN33" s="31"/>
      <c r="AO33" s="31"/>
      <c r="AR33" s="29"/>
    </row>
    <row r="34" s="22" customFormat="true" ht="6.75" hidden="false" customHeight="true" outlineLevel="0" collapsed="false">
      <c r="B34" s="23"/>
      <c r="AR34" s="23"/>
    </row>
    <row r="35" s="22" customFormat="true" ht="25.5" hidden="false" customHeight="true" outlineLevel="0" collapsed="false">
      <c r="B35" s="23"/>
      <c r="C35" s="32"/>
      <c r="D35" s="33" t="s">
        <v>49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50</v>
      </c>
      <c r="U35" s="34"/>
      <c r="V35" s="34"/>
      <c r="W35" s="34"/>
      <c r="X35" s="36" t="s">
        <v>51</v>
      </c>
      <c r="Y35" s="36"/>
      <c r="Z35" s="36"/>
      <c r="AA35" s="36"/>
      <c r="AB35" s="36"/>
      <c r="AC35" s="34"/>
      <c r="AD35" s="34"/>
      <c r="AE35" s="34"/>
      <c r="AF35" s="34"/>
      <c r="AG35" s="34"/>
      <c r="AH35" s="34"/>
      <c r="AI35" s="34"/>
      <c r="AJ35" s="34"/>
      <c r="AK35" s="37" t="n">
        <f aca="false">SUM(AK26:AK33)</f>
        <v>0</v>
      </c>
      <c r="AL35" s="37"/>
      <c r="AM35" s="37"/>
      <c r="AN35" s="37"/>
      <c r="AO35" s="37"/>
      <c r="AP35" s="32"/>
      <c r="AQ35" s="32"/>
      <c r="AR35" s="23"/>
    </row>
    <row r="36" s="22" customFormat="true" ht="6.75" hidden="false" customHeight="true" outlineLevel="0" collapsed="false">
      <c r="B36" s="23"/>
      <c r="AR36" s="23"/>
    </row>
    <row r="37" s="22" customFormat="true" ht="6.75" hidden="false" customHeight="true" outlineLevel="0" collapsed="false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3"/>
    </row>
    <row r="41" s="22" customFormat="true" ht="6.75" hidden="false" customHeight="true" outlineLevel="0" collapsed="false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3"/>
    </row>
    <row r="42" s="22" customFormat="true" ht="24.75" hidden="false" customHeight="true" outlineLevel="0" collapsed="false">
      <c r="B42" s="23"/>
      <c r="C42" s="7" t="s">
        <v>52</v>
      </c>
      <c r="AR42" s="23"/>
    </row>
    <row r="43" s="22" customFormat="true" ht="6.75" hidden="false" customHeight="true" outlineLevel="0" collapsed="false">
      <c r="B43" s="23"/>
      <c r="AR43" s="23"/>
    </row>
    <row r="44" s="42" customFormat="true" ht="12" hidden="false" customHeight="true" outlineLevel="0" collapsed="false">
      <c r="B44" s="43"/>
      <c r="C44" s="15" t="s">
        <v>13</v>
      </c>
      <c r="L44" s="42" t="str">
        <f aca="false">K5</f>
        <v>2022_11b</v>
      </c>
      <c r="AR44" s="43"/>
    </row>
    <row r="45" s="44" customFormat="true" ht="36.75" hidden="false" customHeight="true" outlineLevel="0" collapsed="false">
      <c r="B45" s="45"/>
      <c r="C45" s="46" t="s">
        <v>16</v>
      </c>
      <c r="L45" s="47" t="str">
        <f aca="false">K6</f>
        <v>Sociální rehabilitace Prokopa Holého - vybavení nábytkem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R45" s="45"/>
    </row>
    <row r="46" s="22" customFormat="true" ht="6.75" hidden="false" customHeight="true" outlineLevel="0" collapsed="false">
      <c r="B46" s="23"/>
      <c r="AR46" s="23"/>
    </row>
    <row r="47" s="22" customFormat="true" ht="12" hidden="false" customHeight="true" outlineLevel="0" collapsed="false">
      <c r="B47" s="23"/>
      <c r="C47" s="15" t="s">
        <v>22</v>
      </c>
      <c r="L47" s="48" t="str">
        <f aca="false">IF(K8="","",K8)</f>
        <v>Prokopa Holéhe č.p.221</v>
      </c>
      <c r="AI47" s="15" t="s">
        <v>24</v>
      </c>
      <c r="AM47" s="49" t="n">
        <f aca="false">IF(AN8= "","",AN8)</f>
        <v>45632</v>
      </c>
      <c r="AN47" s="49"/>
      <c r="AR47" s="23"/>
    </row>
    <row r="48" s="22" customFormat="true" ht="6.75" hidden="false" customHeight="true" outlineLevel="0" collapsed="false">
      <c r="B48" s="23"/>
      <c r="AR48" s="23"/>
    </row>
    <row r="49" s="22" customFormat="true" ht="15" hidden="false" customHeight="true" outlineLevel="0" collapsed="false">
      <c r="B49" s="23"/>
      <c r="C49" s="15" t="s">
        <v>25</v>
      </c>
      <c r="L49" s="42" t="str">
        <f aca="false">IF(E11= "","",E11)</f>
        <v>Královehradecký kraj, odbor investic</v>
      </c>
      <c r="AI49" s="15" t="s">
        <v>31</v>
      </c>
      <c r="AM49" s="50" t="str">
        <f aca="false">IF(E17="","",E17)</f>
        <v>KAVA spol.s r.o.</v>
      </c>
      <c r="AN49" s="50"/>
      <c r="AO49" s="50"/>
      <c r="AP49" s="50"/>
      <c r="AR49" s="23"/>
      <c r="AS49" s="51" t="s">
        <v>53</v>
      </c>
      <c r="AT49" s="51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="22" customFormat="true" ht="15" hidden="false" customHeight="true" outlineLevel="0" collapsed="false">
      <c r="B50" s="23"/>
      <c r="C50" s="15" t="s">
        <v>29</v>
      </c>
      <c r="L50" s="42" t="str">
        <f aca="false">IF(E14= "Vyplň údaj","",E14)</f>
        <v/>
      </c>
      <c r="AI50" s="15" t="s">
        <v>34</v>
      </c>
      <c r="AM50" s="50" t="str">
        <f aca="false">IF(E20="","",E20)</f>
        <v>Ing.Štefan Sivák</v>
      </c>
      <c r="AN50" s="50"/>
      <c r="AO50" s="50"/>
      <c r="AP50" s="50"/>
      <c r="AR50" s="23"/>
      <c r="AS50" s="51"/>
      <c r="AT50" s="51"/>
      <c r="BD50" s="54"/>
    </row>
    <row r="51" s="22" customFormat="true" ht="10.5" hidden="false" customHeight="true" outlineLevel="0" collapsed="false">
      <c r="B51" s="23"/>
      <c r="AR51" s="23"/>
      <c r="AS51" s="51"/>
      <c r="AT51" s="51"/>
      <c r="BD51" s="54"/>
    </row>
    <row r="52" s="22" customFormat="true" ht="29.25" hidden="false" customHeight="true" outlineLevel="0" collapsed="false">
      <c r="B52" s="23"/>
      <c r="C52" s="55" t="s">
        <v>54</v>
      </c>
      <c r="D52" s="55"/>
      <c r="E52" s="55"/>
      <c r="F52" s="55"/>
      <c r="G52" s="55"/>
      <c r="H52" s="56"/>
      <c r="I52" s="57" t="s">
        <v>55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8" t="s">
        <v>56</v>
      </c>
      <c r="AH52" s="58"/>
      <c r="AI52" s="58"/>
      <c r="AJ52" s="58"/>
      <c r="AK52" s="58"/>
      <c r="AL52" s="58"/>
      <c r="AM52" s="58"/>
      <c r="AN52" s="57" t="s">
        <v>57</v>
      </c>
      <c r="AO52" s="57"/>
      <c r="AP52" s="57"/>
      <c r="AQ52" s="59" t="s">
        <v>58</v>
      </c>
      <c r="AR52" s="23"/>
      <c r="AS52" s="60" t="s">
        <v>59</v>
      </c>
      <c r="AT52" s="61" t="s">
        <v>60</v>
      </c>
      <c r="AU52" s="61" t="s">
        <v>61</v>
      </c>
      <c r="AV52" s="61" t="s">
        <v>62</v>
      </c>
      <c r="AW52" s="61" t="s">
        <v>63</v>
      </c>
      <c r="AX52" s="61" t="s">
        <v>64</v>
      </c>
      <c r="AY52" s="61" t="s">
        <v>65</v>
      </c>
      <c r="AZ52" s="61" t="s">
        <v>66</v>
      </c>
      <c r="BA52" s="61" t="s">
        <v>67</v>
      </c>
      <c r="BB52" s="61" t="s">
        <v>68</v>
      </c>
      <c r="BC52" s="61" t="s">
        <v>69</v>
      </c>
      <c r="BD52" s="62" t="s">
        <v>70</v>
      </c>
    </row>
    <row r="53" s="22" customFormat="true" ht="10.5" hidden="false" customHeight="true" outlineLevel="0" collapsed="false">
      <c r="B53" s="23"/>
      <c r="AR53" s="23"/>
      <c r="AS53" s="63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="64" customFormat="true" ht="32.25" hidden="false" customHeight="true" outlineLevel="0" collapsed="false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8" t="n">
        <f aca="false">ROUND(AG55,2)</f>
        <v>0</v>
      </c>
      <c r="AH54" s="68"/>
      <c r="AI54" s="68"/>
      <c r="AJ54" s="68"/>
      <c r="AK54" s="68"/>
      <c r="AL54" s="68"/>
      <c r="AM54" s="68"/>
      <c r="AN54" s="69" t="n">
        <f aca="false">SUM(AG54,AT54)</f>
        <v>0</v>
      </c>
      <c r="AO54" s="69"/>
      <c r="AP54" s="69"/>
      <c r="AQ54" s="70"/>
      <c r="AR54" s="65"/>
      <c r="AS54" s="71" t="n">
        <f aca="false">ROUND(AS55,2)</f>
        <v>0</v>
      </c>
      <c r="AT54" s="72" t="n">
        <f aca="false">ROUND(SUM(AV54:AW54),2)</f>
        <v>0</v>
      </c>
      <c r="AU54" s="73" t="n">
        <f aca="false">ROUND(AU55,5)</f>
        <v>0</v>
      </c>
      <c r="AV54" s="72" t="n">
        <f aca="false">ROUND(AZ54*L29,2)</f>
        <v>0</v>
      </c>
      <c r="AW54" s="72" t="n">
        <f aca="false">ROUND(BA54*L30,2)</f>
        <v>0</v>
      </c>
      <c r="AX54" s="72" t="n">
        <f aca="false">ROUND(BB54*L29,2)</f>
        <v>0</v>
      </c>
      <c r="AY54" s="72" t="n">
        <f aca="false">ROUND(BC54*L30,2)</f>
        <v>0</v>
      </c>
      <c r="AZ54" s="72" t="n">
        <f aca="false">ROUND(AZ55,2)</f>
        <v>0</v>
      </c>
      <c r="BA54" s="72" t="n">
        <f aca="false">ROUND(BA55,2)</f>
        <v>0</v>
      </c>
      <c r="BB54" s="72" t="n">
        <f aca="false">ROUND(BB55,2)</f>
        <v>0</v>
      </c>
      <c r="BC54" s="72" t="n">
        <f aca="false">ROUND(BC55,2)</f>
        <v>0</v>
      </c>
      <c r="BD54" s="74" t="n">
        <f aca="false">ROUND(BD55,2)</f>
        <v>0</v>
      </c>
      <c r="BS54" s="75" t="s">
        <v>72</v>
      </c>
      <c r="BT54" s="75" t="s">
        <v>73</v>
      </c>
      <c r="BV54" s="75" t="s">
        <v>74</v>
      </c>
      <c r="BW54" s="75" t="s">
        <v>4</v>
      </c>
      <c r="BX54" s="75" t="s">
        <v>75</v>
      </c>
      <c r="CL54" s="75" t="s">
        <v>19</v>
      </c>
    </row>
    <row r="55" s="87" customFormat="true" ht="24.75" hidden="false" customHeight="true" outlineLevel="0" collapsed="false">
      <c r="A55" s="76" t="s">
        <v>76</v>
      </c>
      <c r="B55" s="77"/>
      <c r="C55" s="78"/>
      <c r="D55" s="79" t="s">
        <v>14</v>
      </c>
      <c r="E55" s="79"/>
      <c r="F55" s="79"/>
      <c r="G55" s="79"/>
      <c r="H55" s="79"/>
      <c r="I55" s="80"/>
      <c r="J55" s="79" t="s">
        <v>17</v>
      </c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81" t="n">
        <f aca="false">'2022_11b - Sociální rehab...'!J28</f>
        <v>0</v>
      </c>
      <c r="AH55" s="81"/>
      <c r="AI55" s="81"/>
      <c r="AJ55" s="81"/>
      <c r="AK55" s="81"/>
      <c r="AL55" s="81"/>
      <c r="AM55" s="81"/>
      <c r="AN55" s="81" t="n">
        <f aca="false">SUM(AG55,AT55)</f>
        <v>0</v>
      </c>
      <c r="AO55" s="81"/>
      <c r="AP55" s="81"/>
      <c r="AQ55" s="82" t="s">
        <v>77</v>
      </c>
      <c r="AR55" s="77"/>
      <c r="AS55" s="83" t="n">
        <v>0</v>
      </c>
      <c r="AT55" s="84" t="n">
        <f aca="false">ROUND(SUM(AV55:AW55),2)</f>
        <v>0</v>
      </c>
      <c r="AU55" s="85" t="n">
        <f aca="false">'2022_11b - Sociální rehab...'!P75</f>
        <v>0</v>
      </c>
      <c r="AV55" s="84" t="n">
        <f aca="false">'2022_11b - Sociální rehab...'!J31</f>
        <v>0</v>
      </c>
      <c r="AW55" s="84" t="n">
        <f aca="false">'2022_11b - Sociální rehab...'!J32</f>
        <v>0</v>
      </c>
      <c r="AX55" s="84" t="n">
        <f aca="false">'2022_11b - Sociální rehab...'!J33</f>
        <v>0</v>
      </c>
      <c r="AY55" s="84" t="n">
        <f aca="false">'2022_11b - Sociální rehab...'!J34</f>
        <v>0</v>
      </c>
      <c r="AZ55" s="84" t="n">
        <f aca="false">'2022_11b - Sociální rehab...'!F31</f>
        <v>0</v>
      </c>
      <c r="BA55" s="84" t="n">
        <f aca="false">'2022_11b - Sociální rehab...'!F32</f>
        <v>0</v>
      </c>
      <c r="BB55" s="84" t="n">
        <f aca="false">'2022_11b - Sociální rehab...'!F33</f>
        <v>0</v>
      </c>
      <c r="BC55" s="84" t="n">
        <f aca="false">'2022_11b - Sociální rehab...'!F34</f>
        <v>0</v>
      </c>
      <c r="BD55" s="86" t="n">
        <f aca="false">'2022_11b - Sociální rehab...'!F35</f>
        <v>0</v>
      </c>
      <c r="BT55" s="88" t="s">
        <v>78</v>
      </c>
      <c r="BU55" s="88" t="s">
        <v>79</v>
      </c>
      <c r="BV55" s="88" t="s">
        <v>74</v>
      </c>
      <c r="BW55" s="88" t="s">
        <v>4</v>
      </c>
      <c r="BX55" s="88" t="s">
        <v>75</v>
      </c>
      <c r="CL55" s="88" t="s">
        <v>19</v>
      </c>
    </row>
    <row r="56" s="22" customFormat="true" ht="30" hidden="false" customHeight="true" outlineLevel="0" collapsed="false">
      <c r="B56" s="23"/>
      <c r="AR56" s="23"/>
    </row>
    <row r="57" s="22" customFormat="true" ht="6.75" hidden="false" customHeight="true" outlineLevel="0" collapsed="false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3"/>
    </row>
  </sheetData>
  <mergeCells count="42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</mergeCells>
  <hyperlinks>
    <hyperlink ref="A55" location="'2022_11b - Sociální rehab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2:BM22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3" activeCellId="0" sqref="F223"/>
    </sheetView>
  </sheetViews>
  <sheetFormatPr defaultColWidth="8.859375" defaultRowHeight="9.75" zeroHeight="false" outlineLevelRow="0" outlineLevelCol="0"/>
  <cols>
    <col collapsed="false" customWidth="true" hidden="false" outlineLevel="0" max="1" min="1" style="0" width="8.28"/>
    <col collapsed="false" customWidth="true" hidden="false" outlineLevel="0" max="2" min="2" style="0" width="1.15"/>
    <col collapsed="false" customWidth="true" hidden="false" outlineLevel="0" max="3" min="3" style="0" width="4.15"/>
    <col collapsed="false" customWidth="true" hidden="false" outlineLevel="0" max="4" min="4" style="0" width="4.28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1" min="10" style="0" width="22.28"/>
    <col collapsed="false" customWidth="true" hidden="false" outlineLevel="0" max="12" min="12" style="0" width="9.28"/>
    <col collapsed="false" customWidth="true" hidden="true" outlineLevel="0" max="13" min="13" style="0" width="10.85"/>
    <col collapsed="false" customWidth="true" hidden="true" outlineLevel="0" max="14" min="14" style="0" width="9.28"/>
    <col collapsed="false" customWidth="true" hidden="true" outlineLevel="0" max="20" min="15" style="0" width="14.15"/>
    <col collapsed="false" customWidth="true" hidden="true" outlineLevel="0" max="21" min="21" style="0" width="16.28"/>
    <col collapsed="false" customWidth="true" hidden="false" outlineLevel="0" max="22" min="22" style="0" width="12.28"/>
    <col collapsed="false" customWidth="true" hidden="false" outlineLevel="0" max="23" min="23" style="0" width="16.28"/>
    <col collapsed="false" customWidth="true" hidden="false" outlineLevel="0" max="24" min="24" style="0" width="12.28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8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8"/>
    <col collapsed="false" customWidth="true" hidden="true" outlineLevel="0" max="65" min="44" style="0" width="9.28"/>
  </cols>
  <sheetData>
    <row r="2" customFormat="false" ht="36.75" hidden="false" customHeight="true" outlineLevel="0" collapsed="false">
      <c r="L2" s="2" t="s">
        <v>5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4</v>
      </c>
    </row>
    <row r="3" customFormat="false" ht="6.7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80</v>
      </c>
    </row>
    <row r="4" customFormat="false" ht="24.75" hidden="false" customHeight="true" outlineLevel="0" collapsed="false">
      <c r="B4" s="6"/>
      <c r="D4" s="7" t="s">
        <v>81</v>
      </c>
      <c r="L4" s="6"/>
      <c r="M4" s="89" t="s">
        <v>10</v>
      </c>
      <c r="AT4" s="3" t="s">
        <v>3</v>
      </c>
    </row>
    <row r="5" customFormat="false" ht="6.75" hidden="false" customHeight="true" outlineLevel="0" collapsed="false"/>
    <row r="6" s="22" customFormat="true" ht="12" hidden="false" customHeight="true" outlineLevel="0" collapsed="false">
      <c r="B6" s="23"/>
      <c r="D6" s="15" t="s">
        <v>16</v>
      </c>
      <c r="L6" s="23"/>
    </row>
    <row r="7" s="22" customFormat="true" ht="16.5" hidden="false" customHeight="true" outlineLevel="0" collapsed="false">
      <c r="B7" s="23"/>
      <c r="E7" s="90" t="s">
        <v>17</v>
      </c>
      <c r="F7" s="90"/>
      <c r="G7" s="90"/>
      <c r="H7" s="90"/>
      <c r="L7" s="23"/>
    </row>
    <row r="8" s="22" customFormat="true" ht="9.75" hidden="false" customHeight="false" outlineLevel="0" collapsed="false">
      <c r="B8" s="23"/>
      <c r="L8" s="23"/>
    </row>
    <row r="9" s="22" customFormat="true" ht="12" hidden="false" customHeight="true" outlineLevel="0" collapsed="false">
      <c r="B9" s="23"/>
      <c r="D9" s="15" t="s">
        <v>18</v>
      </c>
      <c r="F9" s="16" t="s">
        <v>19</v>
      </c>
      <c r="I9" s="15" t="s">
        <v>20</v>
      </c>
      <c r="J9" s="16" t="s">
        <v>21</v>
      </c>
      <c r="L9" s="23"/>
    </row>
    <row r="10" s="22" customFormat="true" ht="12" hidden="false" customHeight="true" outlineLevel="0" collapsed="false">
      <c r="B10" s="23"/>
      <c r="D10" s="15" t="s">
        <v>22</v>
      </c>
      <c r="F10" s="16" t="s">
        <v>23</v>
      </c>
      <c r="I10" s="15" t="s">
        <v>24</v>
      </c>
      <c r="J10" s="91" t="n">
        <f aca="false">'Rekapitulace stavby'!AN8</f>
        <v>45632</v>
      </c>
      <c r="L10" s="23"/>
    </row>
    <row r="11" s="22" customFormat="true" ht="10.5" hidden="false" customHeight="true" outlineLevel="0" collapsed="false">
      <c r="B11" s="23"/>
      <c r="L11" s="23"/>
    </row>
    <row r="12" s="22" customFormat="true" ht="12" hidden="false" customHeight="true" outlineLevel="0" collapsed="false">
      <c r="B12" s="23"/>
      <c r="D12" s="15" t="s">
        <v>25</v>
      </c>
      <c r="I12" s="15" t="s">
        <v>26</v>
      </c>
      <c r="J12" s="16"/>
      <c r="L12" s="23"/>
    </row>
    <row r="13" s="22" customFormat="true" ht="18" hidden="false" customHeight="true" outlineLevel="0" collapsed="false">
      <c r="B13" s="23"/>
      <c r="E13" s="16" t="s">
        <v>27</v>
      </c>
      <c r="I13" s="15" t="s">
        <v>28</v>
      </c>
      <c r="J13" s="16"/>
      <c r="L13" s="23"/>
    </row>
    <row r="14" s="22" customFormat="true" ht="6.75" hidden="false" customHeight="true" outlineLevel="0" collapsed="false">
      <c r="B14" s="23"/>
      <c r="L14" s="23"/>
    </row>
    <row r="15" s="22" customFormat="true" ht="12" hidden="false" customHeight="true" outlineLevel="0" collapsed="false">
      <c r="B15" s="23"/>
      <c r="D15" s="15" t="s">
        <v>29</v>
      </c>
      <c r="I15" s="15" t="s">
        <v>26</v>
      </c>
      <c r="J15" s="92" t="str">
        <f aca="false">'Rekapitulace stavby'!AN13</f>
        <v>Vyplň údaj</v>
      </c>
      <c r="L15" s="23"/>
    </row>
    <row r="16" s="22" customFormat="true" ht="18" hidden="false" customHeight="true" outlineLevel="0" collapsed="false">
      <c r="B16" s="23"/>
      <c r="E16" s="93" t="str">
        <f aca="false">'Rekapitulace stavby'!E14</f>
        <v>Vyplň údaj</v>
      </c>
      <c r="F16" s="93"/>
      <c r="G16" s="93"/>
      <c r="H16" s="93"/>
      <c r="I16" s="15" t="s">
        <v>28</v>
      </c>
      <c r="J16" s="92" t="str">
        <f aca="false">'Rekapitulace stavby'!AN14</f>
        <v>Vyplň údaj</v>
      </c>
      <c r="L16" s="23"/>
    </row>
    <row r="17" s="22" customFormat="true" ht="6.75" hidden="false" customHeight="true" outlineLevel="0" collapsed="false">
      <c r="B17" s="23"/>
      <c r="L17" s="23"/>
    </row>
    <row r="18" s="22" customFormat="true" ht="12" hidden="false" customHeight="true" outlineLevel="0" collapsed="false">
      <c r="B18" s="23"/>
      <c r="D18" s="15" t="s">
        <v>31</v>
      </c>
      <c r="I18" s="15" t="s">
        <v>26</v>
      </c>
      <c r="J18" s="16"/>
      <c r="L18" s="23"/>
    </row>
    <row r="19" s="22" customFormat="true" ht="18" hidden="false" customHeight="true" outlineLevel="0" collapsed="false">
      <c r="B19" s="23"/>
      <c r="E19" s="16" t="s">
        <v>32</v>
      </c>
      <c r="I19" s="15" t="s">
        <v>28</v>
      </c>
      <c r="J19" s="16"/>
      <c r="L19" s="23"/>
    </row>
    <row r="20" s="22" customFormat="true" ht="6.75" hidden="false" customHeight="true" outlineLevel="0" collapsed="false">
      <c r="B20" s="23"/>
      <c r="L20" s="23"/>
    </row>
    <row r="21" s="22" customFormat="true" ht="12" hidden="false" customHeight="true" outlineLevel="0" collapsed="false">
      <c r="B21" s="23"/>
      <c r="D21" s="15" t="s">
        <v>34</v>
      </c>
      <c r="I21" s="15" t="s">
        <v>26</v>
      </c>
      <c r="J21" s="16" t="s">
        <v>35</v>
      </c>
      <c r="L21" s="23"/>
    </row>
    <row r="22" s="22" customFormat="true" ht="18" hidden="false" customHeight="true" outlineLevel="0" collapsed="false">
      <c r="B22" s="23"/>
      <c r="E22" s="16" t="s">
        <v>36</v>
      </c>
      <c r="I22" s="15" t="s">
        <v>28</v>
      </c>
      <c r="J22" s="16"/>
      <c r="L22" s="23"/>
    </row>
    <row r="23" s="22" customFormat="true" ht="6.75" hidden="false" customHeight="true" outlineLevel="0" collapsed="false">
      <c r="B23" s="23"/>
      <c r="L23" s="23"/>
    </row>
    <row r="24" s="22" customFormat="true" ht="12" hidden="false" customHeight="true" outlineLevel="0" collapsed="false">
      <c r="B24" s="23"/>
      <c r="D24" s="15" t="s">
        <v>37</v>
      </c>
      <c r="L24" s="23"/>
    </row>
    <row r="25" s="94" customFormat="true" ht="143.25" hidden="false" customHeight="true" outlineLevel="0" collapsed="false">
      <c r="B25" s="95"/>
      <c r="E25" s="20" t="s">
        <v>82</v>
      </c>
      <c r="F25" s="20"/>
      <c r="G25" s="20"/>
      <c r="H25" s="20"/>
      <c r="L25" s="95"/>
    </row>
    <row r="26" s="22" customFormat="true" ht="6.75" hidden="false" customHeight="true" outlineLevel="0" collapsed="false">
      <c r="B26" s="23"/>
      <c r="L26" s="23"/>
    </row>
    <row r="27" s="22" customFormat="true" ht="6.75" hidden="false" customHeight="true" outlineLevel="0" collapsed="false">
      <c r="B27" s="23"/>
      <c r="D27" s="52"/>
      <c r="E27" s="52"/>
      <c r="F27" s="52"/>
      <c r="G27" s="52"/>
      <c r="H27" s="52"/>
      <c r="I27" s="52"/>
      <c r="J27" s="52"/>
      <c r="K27" s="52"/>
      <c r="L27" s="23"/>
    </row>
    <row r="28" s="22" customFormat="true" ht="24.75" hidden="false" customHeight="true" outlineLevel="0" collapsed="false">
      <c r="B28" s="23"/>
      <c r="D28" s="96" t="s">
        <v>39</v>
      </c>
      <c r="J28" s="97" t="n">
        <f aca="false">ROUND(J75, 2)</f>
        <v>0</v>
      </c>
      <c r="L28" s="23"/>
    </row>
    <row r="29" s="22" customFormat="true" ht="6.75" hidden="false" customHeight="true" outlineLevel="0" collapsed="false">
      <c r="B29" s="23"/>
      <c r="D29" s="52"/>
      <c r="E29" s="52"/>
      <c r="F29" s="52"/>
      <c r="G29" s="52"/>
      <c r="H29" s="52"/>
      <c r="I29" s="52"/>
      <c r="J29" s="52"/>
      <c r="K29" s="52"/>
      <c r="L29" s="23"/>
    </row>
    <row r="30" s="22" customFormat="true" ht="14.25" hidden="false" customHeight="true" outlineLevel="0" collapsed="false">
      <c r="B30" s="23"/>
      <c r="F30" s="98" t="s">
        <v>41</v>
      </c>
      <c r="I30" s="98" t="s">
        <v>40</v>
      </c>
      <c r="J30" s="98" t="s">
        <v>42</v>
      </c>
      <c r="L30" s="23"/>
    </row>
    <row r="31" s="22" customFormat="true" ht="14.25" hidden="false" customHeight="true" outlineLevel="0" collapsed="false">
      <c r="B31" s="23"/>
      <c r="D31" s="99" t="s">
        <v>43</v>
      </c>
      <c r="E31" s="15" t="s">
        <v>44</v>
      </c>
      <c r="F31" s="100" t="n">
        <f aca="false">ROUND((SUM(BE75:BE224)),  2)</f>
        <v>0</v>
      </c>
      <c r="I31" s="101" t="n">
        <v>0.21</v>
      </c>
      <c r="J31" s="100" t="n">
        <f aca="false">ROUND(((SUM(BE75:BE224))*I31),  2)</f>
        <v>0</v>
      </c>
      <c r="L31" s="23"/>
    </row>
    <row r="32" s="22" customFormat="true" ht="14.25" hidden="false" customHeight="true" outlineLevel="0" collapsed="false">
      <c r="B32" s="23"/>
      <c r="E32" s="15" t="s">
        <v>45</v>
      </c>
      <c r="F32" s="100" t="n">
        <f aca="false">ROUND((SUM(BF75:BF224)),  2)</f>
        <v>0</v>
      </c>
      <c r="I32" s="101" t="n">
        <v>0.12</v>
      </c>
      <c r="J32" s="100" t="n">
        <f aca="false">ROUND(((SUM(BF75:BF224))*I32),  2)</f>
        <v>0</v>
      </c>
      <c r="L32" s="23"/>
    </row>
    <row r="33" s="22" customFormat="true" ht="14.25" hidden="true" customHeight="true" outlineLevel="0" collapsed="false">
      <c r="B33" s="23"/>
      <c r="E33" s="15" t="s">
        <v>46</v>
      </c>
      <c r="F33" s="100" t="n">
        <f aca="false">ROUND((SUM(BG75:BG224)),  2)</f>
        <v>0</v>
      </c>
      <c r="I33" s="101" t="n">
        <v>0.21</v>
      </c>
      <c r="J33" s="100" t="n">
        <f aca="false">0</f>
        <v>0</v>
      </c>
      <c r="L33" s="23"/>
    </row>
    <row r="34" s="22" customFormat="true" ht="14.25" hidden="true" customHeight="true" outlineLevel="0" collapsed="false">
      <c r="B34" s="23"/>
      <c r="E34" s="15" t="s">
        <v>47</v>
      </c>
      <c r="F34" s="100" t="n">
        <f aca="false">ROUND((SUM(BH75:BH224)),  2)</f>
        <v>0</v>
      </c>
      <c r="I34" s="101" t="n">
        <v>0.12</v>
      </c>
      <c r="J34" s="100" t="n">
        <f aca="false">0</f>
        <v>0</v>
      </c>
      <c r="L34" s="23"/>
    </row>
    <row r="35" s="22" customFormat="true" ht="14.25" hidden="true" customHeight="true" outlineLevel="0" collapsed="false">
      <c r="B35" s="23"/>
      <c r="E35" s="15" t="s">
        <v>48</v>
      </c>
      <c r="F35" s="100" t="n">
        <f aca="false">ROUND((SUM(BI75:BI224)),  2)</f>
        <v>0</v>
      </c>
      <c r="I35" s="101" t="n">
        <v>0</v>
      </c>
      <c r="J35" s="100" t="n">
        <f aca="false">0</f>
        <v>0</v>
      </c>
      <c r="L35" s="23"/>
    </row>
    <row r="36" s="22" customFormat="true" ht="6.75" hidden="false" customHeight="true" outlineLevel="0" collapsed="false">
      <c r="B36" s="23"/>
      <c r="L36" s="23"/>
    </row>
    <row r="37" s="22" customFormat="true" ht="24.75" hidden="false" customHeight="true" outlineLevel="0" collapsed="false">
      <c r="B37" s="23"/>
      <c r="C37" s="102"/>
      <c r="D37" s="103" t="s">
        <v>49</v>
      </c>
      <c r="E37" s="56"/>
      <c r="F37" s="56"/>
      <c r="G37" s="104" t="s">
        <v>50</v>
      </c>
      <c r="H37" s="105" t="s">
        <v>51</v>
      </c>
      <c r="I37" s="56"/>
      <c r="J37" s="106" t="n">
        <f aca="false">SUM(J28:J35)</f>
        <v>0</v>
      </c>
      <c r="K37" s="107"/>
      <c r="L37" s="23"/>
    </row>
    <row r="38" s="22" customFormat="true" ht="14.25" hidden="false" customHeight="true" outlineLevel="0" collapsed="false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23"/>
    </row>
    <row r="42" s="22" customFormat="true" ht="6.75" hidden="false" customHeight="true" outlineLevel="0" collapsed="false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23"/>
    </row>
    <row r="43" s="22" customFormat="true" ht="24.75" hidden="false" customHeight="true" outlineLevel="0" collapsed="false">
      <c r="B43" s="23"/>
      <c r="C43" s="7" t="s">
        <v>83</v>
      </c>
      <c r="L43" s="23"/>
    </row>
    <row r="44" s="22" customFormat="true" ht="6.75" hidden="false" customHeight="true" outlineLevel="0" collapsed="false">
      <c r="B44" s="23"/>
      <c r="L44" s="23"/>
    </row>
    <row r="45" s="22" customFormat="true" ht="12" hidden="false" customHeight="true" outlineLevel="0" collapsed="false">
      <c r="B45" s="23"/>
      <c r="C45" s="15" t="s">
        <v>16</v>
      </c>
      <c r="L45" s="23"/>
    </row>
    <row r="46" s="22" customFormat="true" ht="16.5" hidden="false" customHeight="true" outlineLevel="0" collapsed="false">
      <c r="B46" s="23"/>
      <c r="E46" s="90" t="str">
        <f aca="false">E7</f>
        <v>Sociální rehabilitace Prokopa Holého - vybavení nábytkem</v>
      </c>
      <c r="F46" s="90"/>
      <c r="G46" s="90"/>
      <c r="H46" s="90"/>
      <c r="L46" s="23"/>
    </row>
    <row r="47" s="22" customFormat="true" ht="6.75" hidden="false" customHeight="true" outlineLevel="0" collapsed="false">
      <c r="B47" s="23"/>
      <c r="L47" s="23"/>
    </row>
    <row r="48" s="22" customFormat="true" ht="12" hidden="false" customHeight="true" outlineLevel="0" collapsed="false">
      <c r="B48" s="23"/>
      <c r="C48" s="15" t="s">
        <v>22</v>
      </c>
      <c r="F48" s="16" t="str">
        <f aca="false">F10</f>
        <v>Prokopa Holéhe č.p.221</v>
      </c>
      <c r="I48" s="15" t="s">
        <v>24</v>
      </c>
      <c r="J48" s="91" t="n">
        <f aca="false">IF(J10="","",J10)</f>
        <v>45632</v>
      </c>
      <c r="L48" s="23"/>
    </row>
    <row r="49" s="22" customFormat="true" ht="6.75" hidden="false" customHeight="true" outlineLevel="0" collapsed="false">
      <c r="B49" s="23"/>
      <c r="L49" s="23"/>
    </row>
    <row r="50" s="22" customFormat="true" ht="15" hidden="false" customHeight="true" outlineLevel="0" collapsed="false">
      <c r="B50" s="23"/>
      <c r="C50" s="15" t="s">
        <v>25</v>
      </c>
      <c r="F50" s="16" t="str">
        <f aca="false">E13</f>
        <v>Královehradecký kraj, odbor investic</v>
      </c>
      <c r="I50" s="15" t="s">
        <v>31</v>
      </c>
      <c r="J50" s="108" t="str">
        <f aca="false">E19</f>
        <v>KAVA spol.s r.o.</v>
      </c>
      <c r="L50" s="23"/>
    </row>
    <row r="51" s="22" customFormat="true" ht="15" hidden="false" customHeight="true" outlineLevel="0" collapsed="false">
      <c r="B51" s="23"/>
      <c r="C51" s="15" t="s">
        <v>29</v>
      </c>
      <c r="F51" s="16" t="str">
        <f aca="false">IF(E16="","",E16)</f>
        <v>Vyplň údaj</v>
      </c>
      <c r="I51" s="15" t="s">
        <v>34</v>
      </c>
      <c r="J51" s="108" t="str">
        <f aca="false">E22</f>
        <v>Ing.Štefan Sivák</v>
      </c>
      <c r="L51" s="23"/>
    </row>
    <row r="52" s="22" customFormat="true" ht="9.75" hidden="false" customHeight="true" outlineLevel="0" collapsed="false">
      <c r="B52" s="23"/>
      <c r="L52" s="23"/>
    </row>
    <row r="53" s="22" customFormat="true" ht="29.25" hidden="false" customHeight="true" outlineLevel="0" collapsed="false">
      <c r="B53" s="23"/>
      <c r="C53" s="109" t="s">
        <v>84</v>
      </c>
      <c r="D53" s="102"/>
      <c r="E53" s="102"/>
      <c r="F53" s="102"/>
      <c r="G53" s="102"/>
      <c r="H53" s="102"/>
      <c r="I53" s="102"/>
      <c r="J53" s="110" t="s">
        <v>85</v>
      </c>
      <c r="K53" s="102"/>
      <c r="L53" s="23"/>
    </row>
    <row r="54" s="22" customFormat="true" ht="9.75" hidden="false" customHeight="true" outlineLevel="0" collapsed="false">
      <c r="B54" s="23"/>
      <c r="L54" s="23"/>
    </row>
    <row r="55" s="22" customFormat="true" ht="22.5" hidden="false" customHeight="true" outlineLevel="0" collapsed="false">
      <c r="B55" s="23"/>
      <c r="C55" s="111" t="s">
        <v>71</v>
      </c>
      <c r="J55" s="97" t="n">
        <f aca="false">J75</f>
        <v>0</v>
      </c>
      <c r="L55" s="23"/>
      <c r="AU55" s="3" t="s">
        <v>86</v>
      </c>
    </row>
    <row r="56" s="112" customFormat="true" ht="24.75" hidden="false" customHeight="true" outlineLevel="0" collapsed="false">
      <c r="B56" s="113"/>
      <c r="D56" s="114" t="s">
        <v>87</v>
      </c>
      <c r="E56" s="115"/>
      <c r="F56" s="115"/>
      <c r="G56" s="115"/>
      <c r="H56" s="115"/>
      <c r="I56" s="115"/>
      <c r="J56" s="116" t="n">
        <f aca="false">J76</f>
        <v>0</v>
      </c>
      <c r="L56" s="113"/>
    </row>
    <row r="57" s="117" customFormat="true" ht="19.5" hidden="false" customHeight="true" outlineLevel="0" collapsed="false">
      <c r="B57" s="118"/>
      <c r="D57" s="119" t="s">
        <v>88</v>
      </c>
      <c r="E57" s="120"/>
      <c r="F57" s="120"/>
      <c r="G57" s="120"/>
      <c r="H57" s="120"/>
      <c r="I57" s="120"/>
      <c r="J57" s="121" t="n">
        <f aca="false">J77</f>
        <v>0</v>
      </c>
      <c r="L57" s="118"/>
    </row>
    <row r="58" s="22" customFormat="true" ht="21.75" hidden="false" customHeight="true" outlineLevel="0" collapsed="false">
      <c r="B58" s="23"/>
      <c r="L58" s="23"/>
    </row>
    <row r="59" s="22" customFormat="true" ht="6.75" hidden="false" customHeight="true" outlineLevel="0" collapsed="false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23"/>
    </row>
    <row r="63" s="22" customFormat="true" ht="6.75" hidden="false" customHeight="true" outlineLevel="0" collapsed="false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23"/>
    </row>
    <row r="64" s="22" customFormat="true" ht="24.75" hidden="false" customHeight="true" outlineLevel="0" collapsed="false">
      <c r="B64" s="23"/>
      <c r="C64" s="7" t="s">
        <v>89</v>
      </c>
      <c r="L64" s="23"/>
    </row>
    <row r="65" s="22" customFormat="true" ht="6.75" hidden="false" customHeight="true" outlineLevel="0" collapsed="false">
      <c r="B65" s="23"/>
      <c r="L65" s="23"/>
    </row>
    <row r="66" s="22" customFormat="true" ht="12" hidden="false" customHeight="true" outlineLevel="0" collapsed="false">
      <c r="B66" s="23"/>
      <c r="C66" s="15" t="s">
        <v>16</v>
      </c>
      <c r="L66" s="23"/>
    </row>
    <row r="67" s="22" customFormat="true" ht="16.5" hidden="false" customHeight="true" outlineLevel="0" collapsed="false">
      <c r="B67" s="23"/>
      <c r="E67" s="90" t="str">
        <f aca="false">E7</f>
        <v>Sociální rehabilitace Prokopa Holého - vybavení nábytkem</v>
      </c>
      <c r="F67" s="90"/>
      <c r="G67" s="90"/>
      <c r="H67" s="90"/>
      <c r="L67" s="23"/>
    </row>
    <row r="68" s="22" customFormat="true" ht="6.75" hidden="false" customHeight="true" outlineLevel="0" collapsed="false">
      <c r="B68" s="23"/>
      <c r="L68" s="23"/>
    </row>
    <row r="69" s="22" customFormat="true" ht="12" hidden="false" customHeight="true" outlineLevel="0" collapsed="false">
      <c r="B69" s="23"/>
      <c r="C69" s="15" t="s">
        <v>22</v>
      </c>
      <c r="F69" s="16" t="str">
        <f aca="false">F10</f>
        <v>Prokopa Holéhe č.p.221</v>
      </c>
      <c r="I69" s="15" t="s">
        <v>24</v>
      </c>
      <c r="J69" s="91" t="n">
        <f aca="false">IF(J10="","",J10)</f>
        <v>45632</v>
      </c>
      <c r="L69" s="23"/>
    </row>
    <row r="70" s="22" customFormat="true" ht="6.75" hidden="false" customHeight="true" outlineLevel="0" collapsed="false">
      <c r="B70" s="23"/>
      <c r="L70" s="23"/>
    </row>
    <row r="71" s="22" customFormat="true" ht="15" hidden="false" customHeight="true" outlineLevel="0" collapsed="false">
      <c r="B71" s="23"/>
      <c r="C71" s="15" t="s">
        <v>25</v>
      </c>
      <c r="F71" s="16" t="str">
        <f aca="false">E13</f>
        <v>Královehradecký kraj, odbor investic</v>
      </c>
      <c r="I71" s="15" t="s">
        <v>31</v>
      </c>
      <c r="J71" s="108" t="str">
        <f aca="false">E19</f>
        <v>KAVA spol.s r.o.</v>
      </c>
      <c r="L71" s="23"/>
    </row>
    <row r="72" s="22" customFormat="true" ht="15" hidden="false" customHeight="true" outlineLevel="0" collapsed="false">
      <c r="B72" s="23"/>
      <c r="C72" s="15" t="s">
        <v>29</v>
      </c>
      <c r="F72" s="16" t="str">
        <f aca="false">IF(E16="","",E16)</f>
        <v>Vyplň údaj</v>
      </c>
      <c r="I72" s="15" t="s">
        <v>34</v>
      </c>
      <c r="J72" s="108" t="str">
        <f aca="false">E22</f>
        <v>Ing.Štefan Sivák</v>
      </c>
      <c r="L72" s="23"/>
    </row>
    <row r="73" s="22" customFormat="true" ht="9.75" hidden="false" customHeight="true" outlineLevel="0" collapsed="false">
      <c r="B73" s="23"/>
      <c r="L73" s="23"/>
    </row>
    <row r="74" s="122" customFormat="true" ht="29.25" hidden="false" customHeight="true" outlineLevel="0" collapsed="false">
      <c r="B74" s="123"/>
      <c r="C74" s="124" t="s">
        <v>90</v>
      </c>
      <c r="D74" s="125" t="s">
        <v>58</v>
      </c>
      <c r="E74" s="125" t="s">
        <v>54</v>
      </c>
      <c r="F74" s="125" t="s">
        <v>55</v>
      </c>
      <c r="G74" s="125" t="s">
        <v>91</v>
      </c>
      <c r="H74" s="125" t="s">
        <v>92</v>
      </c>
      <c r="I74" s="125" t="s">
        <v>93</v>
      </c>
      <c r="J74" s="125" t="s">
        <v>85</v>
      </c>
      <c r="K74" s="126" t="s">
        <v>94</v>
      </c>
      <c r="L74" s="123"/>
      <c r="M74" s="60"/>
      <c r="N74" s="61" t="s">
        <v>43</v>
      </c>
      <c r="O74" s="61" t="s">
        <v>95</v>
      </c>
      <c r="P74" s="61" t="s">
        <v>96</v>
      </c>
      <c r="Q74" s="61" t="s">
        <v>97</v>
      </c>
      <c r="R74" s="61" t="s">
        <v>98</v>
      </c>
      <c r="S74" s="61" t="s">
        <v>99</v>
      </c>
      <c r="T74" s="62" t="s">
        <v>100</v>
      </c>
    </row>
    <row r="75" s="22" customFormat="true" ht="22.5" hidden="false" customHeight="true" outlineLevel="0" collapsed="false">
      <c r="B75" s="23"/>
      <c r="C75" s="66" t="s">
        <v>101</v>
      </c>
      <c r="J75" s="127" t="n">
        <f aca="false">BK75</f>
        <v>0</v>
      </c>
      <c r="L75" s="23"/>
      <c r="M75" s="63"/>
      <c r="N75" s="52"/>
      <c r="O75" s="52"/>
      <c r="P75" s="128" t="n">
        <f aca="false">P76</f>
        <v>0</v>
      </c>
      <c r="Q75" s="52"/>
      <c r="R75" s="128" t="n">
        <f aca="false">R76</f>
        <v>0</v>
      </c>
      <c r="S75" s="52"/>
      <c r="T75" s="129" t="n">
        <f aca="false">T76</f>
        <v>0</v>
      </c>
      <c r="AT75" s="3" t="s">
        <v>72</v>
      </c>
      <c r="AU75" s="3" t="s">
        <v>86</v>
      </c>
      <c r="BK75" s="130" t="n">
        <f aca="false">BK76</f>
        <v>0</v>
      </c>
    </row>
    <row r="76" s="131" customFormat="true" ht="25.5" hidden="false" customHeight="true" outlineLevel="0" collapsed="false">
      <c r="B76" s="132"/>
      <c r="D76" s="133" t="s">
        <v>72</v>
      </c>
      <c r="E76" s="134" t="s">
        <v>102</v>
      </c>
      <c r="F76" s="134" t="s">
        <v>102</v>
      </c>
      <c r="I76" s="135"/>
      <c r="J76" s="136" t="n">
        <f aca="false">BK76</f>
        <v>0</v>
      </c>
      <c r="L76" s="132"/>
      <c r="M76" s="137"/>
      <c r="P76" s="138" t="n">
        <f aca="false">P77</f>
        <v>0</v>
      </c>
      <c r="R76" s="138" t="n">
        <f aca="false">R77</f>
        <v>0</v>
      </c>
      <c r="T76" s="139" t="n">
        <f aca="false">T77</f>
        <v>0</v>
      </c>
      <c r="AR76" s="133" t="s">
        <v>80</v>
      </c>
      <c r="AT76" s="140" t="s">
        <v>72</v>
      </c>
      <c r="AU76" s="140" t="s">
        <v>73</v>
      </c>
      <c r="AY76" s="133" t="s">
        <v>103</v>
      </c>
      <c r="BK76" s="141" t="n">
        <f aca="false">BK77</f>
        <v>0</v>
      </c>
    </row>
    <row r="77" s="131" customFormat="true" ht="22.5" hidden="false" customHeight="true" outlineLevel="0" collapsed="false">
      <c r="B77" s="132"/>
      <c r="D77" s="133" t="s">
        <v>72</v>
      </c>
      <c r="E77" s="142" t="s">
        <v>104</v>
      </c>
      <c r="F77" s="142" t="s">
        <v>105</v>
      </c>
      <c r="I77" s="135"/>
      <c r="J77" s="143" t="n">
        <f aca="false">BK77</f>
        <v>0</v>
      </c>
      <c r="L77" s="132"/>
      <c r="M77" s="137"/>
      <c r="P77" s="138" t="n">
        <f aca="false">SUM(P78:P224)</f>
        <v>0</v>
      </c>
      <c r="R77" s="138" t="n">
        <f aca="false">SUM(R78:R224)</f>
        <v>0</v>
      </c>
      <c r="T77" s="139" t="n">
        <f aca="false">SUM(T78:T224)</f>
        <v>0</v>
      </c>
      <c r="AR77" s="133" t="s">
        <v>80</v>
      </c>
      <c r="AT77" s="140" t="s">
        <v>72</v>
      </c>
      <c r="AU77" s="140" t="s">
        <v>78</v>
      </c>
      <c r="AY77" s="133" t="s">
        <v>103</v>
      </c>
      <c r="BK77" s="141" t="n">
        <f aca="false">SUM(BK78:BK224)</f>
        <v>0</v>
      </c>
    </row>
    <row r="78" s="22" customFormat="true" ht="55.5" hidden="false" customHeight="true" outlineLevel="0" collapsed="false">
      <c r="B78" s="144"/>
      <c r="C78" s="145" t="s">
        <v>78</v>
      </c>
      <c r="D78" s="145" t="s">
        <v>106</v>
      </c>
      <c r="E78" s="146" t="s">
        <v>107</v>
      </c>
      <c r="F78" s="147" t="s">
        <v>108</v>
      </c>
      <c r="G78" s="148" t="s">
        <v>109</v>
      </c>
      <c r="H78" s="149" t="n">
        <v>3</v>
      </c>
      <c r="I78" s="150"/>
      <c r="J78" s="151" t="n">
        <f aca="false">ROUND(I78*H78,2)</f>
        <v>0</v>
      </c>
      <c r="K78" s="147" t="s">
        <v>110</v>
      </c>
      <c r="L78" s="23"/>
      <c r="M78" s="152"/>
      <c r="N78" s="153" t="s">
        <v>44</v>
      </c>
      <c r="P78" s="154" t="n">
        <f aca="false">O78*H78</f>
        <v>0</v>
      </c>
      <c r="Q78" s="154" t="n">
        <v>0</v>
      </c>
      <c r="R78" s="154" t="n">
        <f aca="false">Q78*H78</f>
        <v>0</v>
      </c>
      <c r="S78" s="154" t="n">
        <v>0</v>
      </c>
      <c r="T78" s="155" t="n">
        <f aca="false">S78*H78</f>
        <v>0</v>
      </c>
      <c r="AR78" s="156" t="s">
        <v>111</v>
      </c>
      <c r="AT78" s="156" t="s">
        <v>106</v>
      </c>
      <c r="AU78" s="156" t="s">
        <v>80</v>
      </c>
      <c r="AY78" s="3" t="s">
        <v>103</v>
      </c>
      <c r="BE78" s="157" t="n">
        <f aca="false">IF(N78="základní",J78,0)</f>
        <v>0</v>
      </c>
      <c r="BF78" s="157" t="n">
        <f aca="false">IF(N78="snížená",J78,0)</f>
        <v>0</v>
      </c>
      <c r="BG78" s="157" t="n">
        <f aca="false">IF(N78="zákl. přenesená",J78,0)</f>
        <v>0</v>
      </c>
      <c r="BH78" s="157" t="n">
        <f aca="false">IF(N78="sníž. přenesená",J78,0)</f>
        <v>0</v>
      </c>
      <c r="BI78" s="157" t="n">
        <f aca="false">IF(N78="nulová",J78,0)</f>
        <v>0</v>
      </c>
      <c r="BJ78" s="3" t="s">
        <v>78</v>
      </c>
      <c r="BK78" s="157" t="n">
        <f aca="false">ROUND(I78*H78,2)</f>
        <v>0</v>
      </c>
      <c r="BL78" s="3" t="s">
        <v>111</v>
      </c>
      <c r="BM78" s="156" t="s">
        <v>112</v>
      </c>
    </row>
    <row r="79" s="22" customFormat="true" ht="38.25" hidden="false" customHeight="false" outlineLevel="0" collapsed="false">
      <c r="B79" s="23"/>
      <c r="D79" s="158" t="s">
        <v>113</v>
      </c>
      <c r="F79" s="159" t="s">
        <v>114</v>
      </c>
      <c r="I79" s="160"/>
      <c r="L79" s="23"/>
      <c r="M79" s="161"/>
      <c r="T79" s="54"/>
      <c r="AT79" s="3" t="s">
        <v>113</v>
      </c>
      <c r="AU79" s="3" t="s">
        <v>80</v>
      </c>
    </row>
    <row r="80" s="22" customFormat="true" ht="28.5" hidden="false" customHeight="false" outlineLevel="0" collapsed="false">
      <c r="B80" s="23"/>
      <c r="D80" s="158" t="s">
        <v>115</v>
      </c>
      <c r="F80" s="162" t="s">
        <v>116</v>
      </c>
      <c r="I80" s="160"/>
      <c r="L80" s="23"/>
      <c r="M80" s="161"/>
      <c r="T80" s="54"/>
      <c r="AT80" s="3" t="s">
        <v>115</v>
      </c>
      <c r="AU80" s="3" t="s">
        <v>80</v>
      </c>
    </row>
    <row r="81" s="22" customFormat="true" ht="48.75" hidden="false" customHeight="true" outlineLevel="0" collapsed="false">
      <c r="B81" s="144"/>
      <c r="C81" s="145" t="s">
        <v>80</v>
      </c>
      <c r="D81" s="145" t="s">
        <v>106</v>
      </c>
      <c r="E81" s="146" t="s">
        <v>117</v>
      </c>
      <c r="F81" s="147" t="s">
        <v>118</v>
      </c>
      <c r="G81" s="148" t="s">
        <v>109</v>
      </c>
      <c r="H81" s="149" t="n">
        <v>3</v>
      </c>
      <c r="I81" s="150"/>
      <c r="J81" s="151" t="n">
        <f aca="false">ROUND(I81*H81,2)</f>
        <v>0</v>
      </c>
      <c r="K81" s="147" t="s">
        <v>110</v>
      </c>
      <c r="L81" s="23"/>
      <c r="M81" s="152"/>
      <c r="N81" s="153" t="s">
        <v>44</v>
      </c>
      <c r="P81" s="154" t="n">
        <f aca="false">O81*H81</f>
        <v>0</v>
      </c>
      <c r="Q81" s="154" t="n">
        <v>0</v>
      </c>
      <c r="R81" s="154" t="n">
        <f aca="false">Q81*H81</f>
        <v>0</v>
      </c>
      <c r="S81" s="154" t="n">
        <v>0</v>
      </c>
      <c r="T81" s="155" t="n">
        <f aca="false">S81*H81</f>
        <v>0</v>
      </c>
      <c r="AR81" s="156" t="s">
        <v>111</v>
      </c>
      <c r="AT81" s="156" t="s">
        <v>106</v>
      </c>
      <c r="AU81" s="156" t="s">
        <v>80</v>
      </c>
      <c r="AY81" s="3" t="s">
        <v>103</v>
      </c>
      <c r="BE81" s="157" t="n">
        <f aca="false">IF(N81="základní",J81,0)</f>
        <v>0</v>
      </c>
      <c r="BF81" s="157" t="n">
        <f aca="false">IF(N81="snížená",J81,0)</f>
        <v>0</v>
      </c>
      <c r="BG81" s="157" t="n">
        <f aca="false">IF(N81="zákl. přenesená",J81,0)</f>
        <v>0</v>
      </c>
      <c r="BH81" s="157" t="n">
        <f aca="false">IF(N81="sníž. přenesená",J81,0)</f>
        <v>0</v>
      </c>
      <c r="BI81" s="157" t="n">
        <f aca="false">IF(N81="nulová",J81,0)</f>
        <v>0</v>
      </c>
      <c r="BJ81" s="3" t="s">
        <v>78</v>
      </c>
      <c r="BK81" s="157" t="n">
        <f aca="false">ROUND(I81*H81,2)</f>
        <v>0</v>
      </c>
      <c r="BL81" s="3" t="s">
        <v>111</v>
      </c>
      <c r="BM81" s="156" t="s">
        <v>119</v>
      </c>
    </row>
    <row r="82" s="22" customFormat="true" ht="38.25" hidden="false" customHeight="false" outlineLevel="0" collapsed="false">
      <c r="B82" s="23"/>
      <c r="D82" s="158" t="s">
        <v>113</v>
      </c>
      <c r="F82" s="159" t="s">
        <v>120</v>
      </c>
      <c r="I82" s="160"/>
      <c r="L82" s="23"/>
      <c r="M82" s="161"/>
      <c r="T82" s="54"/>
      <c r="AT82" s="3" t="s">
        <v>113</v>
      </c>
      <c r="AU82" s="3" t="s">
        <v>80</v>
      </c>
    </row>
    <row r="83" s="22" customFormat="true" ht="28.5" hidden="false" customHeight="false" outlineLevel="0" collapsed="false">
      <c r="B83" s="23"/>
      <c r="D83" s="158" t="s">
        <v>115</v>
      </c>
      <c r="F83" s="162" t="s">
        <v>116</v>
      </c>
      <c r="I83" s="160"/>
      <c r="L83" s="23"/>
      <c r="M83" s="161"/>
      <c r="T83" s="54"/>
      <c r="AT83" s="3" t="s">
        <v>115</v>
      </c>
      <c r="AU83" s="3" t="s">
        <v>80</v>
      </c>
    </row>
    <row r="84" s="22" customFormat="true" ht="55.5" hidden="false" customHeight="true" outlineLevel="0" collapsed="false">
      <c r="B84" s="144"/>
      <c r="C84" s="145" t="s">
        <v>121</v>
      </c>
      <c r="D84" s="145" t="s">
        <v>106</v>
      </c>
      <c r="E84" s="146" t="s">
        <v>122</v>
      </c>
      <c r="F84" s="147" t="s">
        <v>123</v>
      </c>
      <c r="G84" s="148" t="s">
        <v>109</v>
      </c>
      <c r="H84" s="149" t="n">
        <v>1</v>
      </c>
      <c r="I84" s="150"/>
      <c r="J84" s="151" t="n">
        <f aca="false">ROUND(I84*H84,2)</f>
        <v>0</v>
      </c>
      <c r="K84" s="147" t="s">
        <v>110</v>
      </c>
      <c r="L84" s="23"/>
      <c r="M84" s="152"/>
      <c r="N84" s="153" t="s">
        <v>44</v>
      </c>
      <c r="P84" s="154" t="n">
        <f aca="false">O84*H84</f>
        <v>0</v>
      </c>
      <c r="Q84" s="154" t="n">
        <v>0</v>
      </c>
      <c r="R84" s="154" t="n">
        <f aca="false">Q84*H84</f>
        <v>0</v>
      </c>
      <c r="S84" s="154" t="n">
        <v>0</v>
      </c>
      <c r="T84" s="155" t="n">
        <f aca="false">S84*H84</f>
        <v>0</v>
      </c>
      <c r="AR84" s="156" t="s">
        <v>111</v>
      </c>
      <c r="AT84" s="156" t="s">
        <v>106</v>
      </c>
      <c r="AU84" s="156" t="s">
        <v>80</v>
      </c>
      <c r="AY84" s="3" t="s">
        <v>103</v>
      </c>
      <c r="BE84" s="157" t="n">
        <f aca="false">IF(N84="základní",J84,0)</f>
        <v>0</v>
      </c>
      <c r="BF84" s="157" t="n">
        <f aca="false">IF(N84="snížená",J84,0)</f>
        <v>0</v>
      </c>
      <c r="BG84" s="157" t="n">
        <f aca="false">IF(N84="zákl. přenesená",J84,0)</f>
        <v>0</v>
      </c>
      <c r="BH84" s="157" t="n">
        <f aca="false">IF(N84="sníž. přenesená",J84,0)</f>
        <v>0</v>
      </c>
      <c r="BI84" s="157" t="n">
        <f aca="false">IF(N84="nulová",J84,0)</f>
        <v>0</v>
      </c>
      <c r="BJ84" s="3" t="s">
        <v>78</v>
      </c>
      <c r="BK84" s="157" t="n">
        <f aca="false">ROUND(I84*H84,2)</f>
        <v>0</v>
      </c>
      <c r="BL84" s="3" t="s">
        <v>111</v>
      </c>
      <c r="BM84" s="156" t="s">
        <v>124</v>
      </c>
    </row>
    <row r="85" s="22" customFormat="true" ht="38.25" hidden="false" customHeight="false" outlineLevel="0" collapsed="false">
      <c r="B85" s="23"/>
      <c r="D85" s="158" t="s">
        <v>113</v>
      </c>
      <c r="F85" s="159" t="s">
        <v>125</v>
      </c>
      <c r="I85" s="160"/>
      <c r="L85" s="23"/>
      <c r="M85" s="161"/>
      <c r="T85" s="54"/>
      <c r="AT85" s="3" t="s">
        <v>113</v>
      </c>
      <c r="AU85" s="3" t="s">
        <v>80</v>
      </c>
    </row>
    <row r="86" s="22" customFormat="true" ht="28.5" hidden="false" customHeight="false" outlineLevel="0" collapsed="false">
      <c r="B86" s="23"/>
      <c r="D86" s="158" t="s">
        <v>115</v>
      </c>
      <c r="F86" s="162" t="s">
        <v>116</v>
      </c>
      <c r="I86" s="160"/>
      <c r="L86" s="23"/>
      <c r="M86" s="161"/>
      <c r="T86" s="54"/>
      <c r="AT86" s="3" t="s">
        <v>115</v>
      </c>
      <c r="AU86" s="3" t="s">
        <v>80</v>
      </c>
    </row>
    <row r="87" s="22" customFormat="true" ht="37.5" hidden="false" customHeight="true" outlineLevel="0" collapsed="false">
      <c r="B87" s="144"/>
      <c r="C87" s="145" t="s">
        <v>126</v>
      </c>
      <c r="D87" s="145" t="s">
        <v>106</v>
      </c>
      <c r="E87" s="146" t="s">
        <v>127</v>
      </c>
      <c r="F87" s="147" t="s">
        <v>128</v>
      </c>
      <c r="G87" s="148" t="s">
        <v>109</v>
      </c>
      <c r="H87" s="149" t="n">
        <v>1</v>
      </c>
      <c r="I87" s="150"/>
      <c r="J87" s="151" t="n">
        <f aca="false">ROUND(I87*H87,2)</f>
        <v>0</v>
      </c>
      <c r="K87" s="147" t="s">
        <v>110</v>
      </c>
      <c r="L87" s="23"/>
      <c r="M87" s="152"/>
      <c r="N87" s="153" t="s">
        <v>44</v>
      </c>
      <c r="P87" s="154" t="n">
        <f aca="false">O87*H87</f>
        <v>0</v>
      </c>
      <c r="Q87" s="154" t="n">
        <v>0</v>
      </c>
      <c r="R87" s="154" t="n">
        <f aca="false">Q87*H87</f>
        <v>0</v>
      </c>
      <c r="S87" s="154" t="n">
        <v>0</v>
      </c>
      <c r="T87" s="155" t="n">
        <f aca="false">S87*H87</f>
        <v>0</v>
      </c>
      <c r="AR87" s="156" t="s">
        <v>111</v>
      </c>
      <c r="AT87" s="156" t="s">
        <v>106</v>
      </c>
      <c r="AU87" s="156" t="s">
        <v>80</v>
      </c>
      <c r="AY87" s="3" t="s">
        <v>103</v>
      </c>
      <c r="BE87" s="157" t="n">
        <f aca="false">IF(N87="základní",J87,0)</f>
        <v>0</v>
      </c>
      <c r="BF87" s="157" t="n">
        <f aca="false">IF(N87="snížená",J87,0)</f>
        <v>0</v>
      </c>
      <c r="BG87" s="157" t="n">
        <f aca="false">IF(N87="zákl. přenesená",J87,0)</f>
        <v>0</v>
      </c>
      <c r="BH87" s="157" t="n">
        <f aca="false">IF(N87="sníž. přenesená",J87,0)</f>
        <v>0</v>
      </c>
      <c r="BI87" s="157" t="n">
        <f aca="false">IF(N87="nulová",J87,0)</f>
        <v>0</v>
      </c>
      <c r="BJ87" s="3" t="s">
        <v>78</v>
      </c>
      <c r="BK87" s="157" t="n">
        <f aca="false">ROUND(I87*H87,2)</f>
        <v>0</v>
      </c>
      <c r="BL87" s="3" t="s">
        <v>111</v>
      </c>
      <c r="BM87" s="156" t="s">
        <v>129</v>
      </c>
    </row>
    <row r="88" s="22" customFormat="true" ht="28.5" hidden="false" customHeight="false" outlineLevel="0" collapsed="false">
      <c r="B88" s="23"/>
      <c r="D88" s="158" t="s">
        <v>113</v>
      </c>
      <c r="F88" s="159" t="s">
        <v>130</v>
      </c>
      <c r="I88" s="160"/>
      <c r="L88" s="23"/>
      <c r="M88" s="161"/>
      <c r="T88" s="54"/>
      <c r="AT88" s="3" t="s">
        <v>113</v>
      </c>
      <c r="AU88" s="3" t="s">
        <v>80</v>
      </c>
    </row>
    <row r="89" s="22" customFormat="true" ht="28.5" hidden="false" customHeight="false" outlineLevel="0" collapsed="false">
      <c r="B89" s="23"/>
      <c r="D89" s="158" t="s">
        <v>115</v>
      </c>
      <c r="F89" s="162" t="s">
        <v>116</v>
      </c>
      <c r="I89" s="160"/>
      <c r="L89" s="23"/>
      <c r="M89" s="161"/>
      <c r="T89" s="54"/>
      <c r="AT89" s="3" t="s">
        <v>115</v>
      </c>
      <c r="AU89" s="3" t="s">
        <v>80</v>
      </c>
    </row>
    <row r="90" s="22" customFormat="true" ht="37.5" hidden="false" customHeight="true" outlineLevel="0" collapsed="false">
      <c r="B90" s="144"/>
      <c r="C90" s="145" t="s">
        <v>131</v>
      </c>
      <c r="D90" s="145" t="s">
        <v>106</v>
      </c>
      <c r="E90" s="146" t="s">
        <v>132</v>
      </c>
      <c r="F90" s="147" t="s">
        <v>133</v>
      </c>
      <c r="G90" s="148" t="s">
        <v>109</v>
      </c>
      <c r="H90" s="149" t="n">
        <v>1</v>
      </c>
      <c r="I90" s="150"/>
      <c r="J90" s="151" t="n">
        <f aca="false">ROUND(I90*H90,2)</f>
        <v>0</v>
      </c>
      <c r="K90" s="147" t="s">
        <v>110</v>
      </c>
      <c r="L90" s="23"/>
      <c r="M90" s="152"/>
      <c r="N90" s="153" t="s">
        <v>44</v>
      </c>
      <c r="P90" s="154" t="n">
        <f aca="false">O90*H90</f>
        <v>0</v>
      </c>
      <c r="Q90" s="154" t="n">
        <v>0</v>
      </c>
      <c r="R90" s="154" t="n">
        <f aca="false">Q90*H90</f>
        <v>0</v>
      </c>
      <c r="S90" s="154" t="n">
        <v>0</v>
      </c>
      <c r="T90" s="155" t="n">
        <f aca="false">S90*H90</f>
        <v>0</v>
      </c>
      <c r="AR90" s="156" t="s">
        <v>111</v>
      </c>
      <c r="AT90" s="156" t="s">
        <v>106</v>
      </c>
      <c r="AU90" s="156" t="s">
        <v>80</v>
      </c>
      <c r="AY90" s="3" t="s">
        <v>103</v>
      </c>
      <c r="BE90" s="157" t="n">
        <f aca="false">IF(N90="základní",J90,0)</f>
        <v>0</v>
      </c>
      <c r="BF90" s="157" t="n">
        <f aca="false">IF(N90="snížená",J90,0)</f>
        <v>0</v>
      </c>
      <c r="BG90" s="157" t="n">
        <f aca="false">IF(N90="zákl. přenesená",J90,0)</f>
        <v>0</v>
      </c>
      <c r="BH90" s="157" t="n">
        <f aca="false">IF(N90="sníž. přenesená",J90,0)</f>
        <v>0</v>
      </c>
      <c r="BI90" s="157" t="n">
        <f aca="false">IF(N90="nulová",J90,0)</f>
        <v>0</v>
      </c>
      <c r="BJ90" s="3" t="s">
        <v>78</v>
      </c>
      <c r="BK90" s="157" t="n">
        <f aca="false">ROUND(I90*H90,2)</f>
        <v>0</v>
      </c>
      <c r="BL90" s="3" t="s">
        <v>111</v>
      </c>
      <c r="BM90" s="156" t="s">
        <v>134</v>
      </c>
    </row>
    <row r="91" s="22" customFormat="true" ht="28.5" hidden="false" customHeight="false" outlineLevel="0" collapsed="false">
      <c r="B91" s="23"/>
      <c r="D91" s="158" t="s">
        <v>113</v>
      </c>
      <c r="F91" s="159" t="s">
        <v>135</v>
      </c>
      <c r="I91" s="160"/>
      <c r="L91" s="23"/>
      <c r="M91" s="161"/>
      <c r="T91" s="54"/>
      <c r="AT91" s="3" t="s">
        <v>113</v>
      </c>
      <c r="AU91" s="3" t="s">
        <v>80</v>
      </c>
    </row>
    <row r="92" s="22" customFormat="true" ht="28.5" hidden="false" customHeight="false" outlineLevel="0" collapsed="false">
      <c r="B92" s="23"/>
      <c r="D92" s="158" t="s">
        <v>115</v>
      </c>
      <c r="F92" s="162" t="s">
        <v>116</v>
      </c>
      <c r="I92" s="160"/>
      <c r="L92" s="23"/>
      <c r="M92" s="161"/>
      <c r="T92" s="54"/>
      <c r="AT92" s="3" t="s">
        <v>115</v>
      </c>
      <c r="AU92" s="3" t="s">
        <v>80</v>
      </c>
    </row>
    <row r="93" s="22" customFormat="true" ht="37.5" hidden="false" customHeight="true" outlineLevel="0" collapsed="false">
      <c r="B93" s="144"/>
      <c r="C93" s="145" t="s">
        <v>136</v>
      </c>
      <c r="D93" s="145" t="s">
        <v>106</v>
      </c>
      <c r="E93" s="146" t="s">
        <v>137</v>
      </c>
      <c r="F93" s="147" t="s">
        <v>138</v>
      </c>
      <c r="G93" s="148" t="s">
        <v>109</v>
      </c>
      <c r="H93" s="149" t="n">
        <v>1</v>
      </c>
      <c r="I93" s="150"/>
      <c r="J93" s="151" t="n">
        <f aca="false">ROUND(I93*H93,2)</f>
        <v>0</v>
      </c>
      <c r="K93" s="147" t="s">
        <v>110</v>
      </c>
      <c r="L93" s="23"/>
      <c r="M93" s="152"/>
      <c r="N93" s="153" t="s">
        <v>44</v>
      </c>
      <c r="P93" s="154" t="n">
        <f aca="false">O93*H93</f>
        <v>0</v>
      </c>
      <c r="Q93" s="154" t="n">
        <v>0</v>
      </c>
      <c r="R93" s="154" t="n">
        <f aca="false">Q93*H93</f>
        <v>0</v>
      </c>
      <c r="S93" s="154" t="n">
        <v>0</v>
      </c>
      <c r="T93" s="155" t="n">
        <f aca="false">S93*H93</f>
        <v>0</v>
      </c>
      <c r="AR93" s="156" t="s">
        <v>111</v>
      </c>
      <c r="AT93" s="156" t="s">
        <v>106</v>
      </c>
      <c r="AU93" s="156" t="s">
        <v>80</v>
      </c>
      <c r="AY93" s="3" t="s">
        <v>103</v>
      </c>
      <c r="BE93" s="157" t="n">
        <f aca="false">IF(N93="základní",J93,0)</f>
        <v>0</v>
      </c>
      <c r="BF93" s="157" t="n">
        <f aca="false">IF(N93="snížená",J93,0)</f>
        <v>0</v>
      </c>
      <c r="BG93" s="157" t="n">
        <f aca="false">IF(N93="zákl. přenesená",J93,0)</f>
        <v>0</v>
      </c>
      <c r="BH93" s="157" t="n">
        <f aca="false">IF(N93="sníž. přenesená",J93,0)</f>
        <v>0</v>
      </c>
      <c r="BI93" s="157" t="n">
        <f aca="false">IF(N93="nulová",J93,0)</f>
        <v>0</v>
      </c>
      <c r="BJ93" s="3" t="s">
        <v>78</v>
      </c>
      <c r="BK93" s="157" t="n">
        <f aca="false">ROUND(I93*H93,2)</f>
        <v>0</v>
      </c>
      <c r="BL93" s="3" t="s">
        <v>111</v>
      </c>
      <c r="BM93" s="156" t="s">
        <v>139</v>
      </c>
    </row>
    <row r="94" s="22" customFormat="true" ht="28.5" hidden="false" customHeight="false" outlineLevel="0" collapsed="false">
      <c r="B94" s="23"/>
      <c r="D94" s="158" t="s">
        <v>113</v>
      </c>
      <c r="F94" s="159" t="s">
        <v>140</v>
      </c>
      <c r="I94" s="160"/>
      <c r="L94" s="23"/>
      <c r="M94" s="161"/>
      <c r="T94" s="54"/>
      <c r="AT94" s="3" t="s">
        <v>113</v>
      </c>
      <c r="AU94" s="3" t="s">
        <v>80</v>
      </c>
    </row>
    <row r="95" s="22" customFormat="true" ht="28.5" hidden="false" customHeight="false" outlineLevel="0" collapsed="false">
      <c r="B95" s="23"/>
      <c r="D95" s="158" t="s">
        <v>115</v>
      </c>
      <c r="F95" s="162" t="s">
        <v>116</v>
      </c>
      <c r="I95" s="160"/>
      <c r="L95" s="23"/>
      <c r="M95" s="161"/>
      <c r="T95" s="54"/>
      <c r="AT95" s="3" t="s">
        <v>115</v>
      </c>
      <c r="AU95" s="3" t="s">
        <v>80</v>
      </c>
    </row>
    <row r="96" s="22" customFormat="true" ht="66.75" hidden="false" customHeight="true" outlineLevel="0" collapsed="false">
      <c r="B96" s="144"/>
      <c r="C96" s="145" t="s">
        <v>141</v>
      </c>
      <c r="D96" s="145" t="s">
        <v>106</v>
      </c>
      <c r="E96" s="146" t="s">
        <v>142</v>
      </c>
      <c r="F96" s="147" t="s">
        <v>143</v>
      </c>
      <c r="G96" s="148" t="s">
        <v>109</v>
      </c>
      <c r="H96" s="149" t="n">
        <v>1</v>
      </c>
      <c r="I96" s="150"/>
      <c r="J96" s="151" t="n">
        <f aca="false">ROUND(I96*H96,2)</f>
        <v>0</v>
      </c>
      <c r="K96" s="147" t="s">
        <v>110</v>
      </c>
      <c r="L96" s="23"/>
      <c r="M96" s="152"/>
      <c r="N96" s="153" t="s">
        <v>44</v>
      </c>
      <c r="P96" s="154" t="n">
        <f aca="false">O96*H96</f>
        <v>0</v>
      </c>
      <c r="Q96" s="154" t="n">
        <v>0</v>
      </c>
      <c r="R96" s="154" t="n">
        <f aca="false">Q96*H96</f>
        <v>0</v>
      </c>
      <c r="S96" s="154" t="n">
        <v>0</v>
      </c>
      <c r="T96" s="155" t="n">
        <f aca="false">S96*H96</f>
        <v>0</v>
      </c>
      <c r="AR96" s="156" t="s">
        <v>111</v>
      </c>
      <c r="AT96" s="156" t="s">
        <v>106</v>
      </c>
      <c r="AU96" s="156" t="s">
        <v>80</v>
      </c>
      <c r="AY96" s="3" t="s">
        <v>103</v>
      </c>
      <c r="BE96" s="157" t="n">
        <f aca="false">IF(N96="základní",J96,0)</f>
        <v>0</v>
      </c>
      <c r="BF96" s="157" t="n">
        <f aca="false">IF(N96="snížená",J96,0)</f>
        <v>0</v>
      </c>
      <c r="BG96" s="157" t="n">
        <f aca="false">IF(N96="zákl. přenesená",J96,0)</f>
        <v>0</v>
      </c>
      <c r="BH96" s="157" t="n">
        <f aca="false">IF(N96="sníž. přenesená",J96,0)</f>
        <v>0</v>
      </c>
      <c r="BI96" s="157" t="n">
        <f aca="false">IF(N96="nulová",J96,0)</f>
        <v>0</v>
      </c>
      <c r="BJ96" s="3" t="s">
        <v>78</v>
      </c>
      <c r="BK96" s="157" t="n">
        <f aca="false">ROUND(I96*H96,2)</f>
        <v>0</v>
      </c>
      <c r="BL96" s="3" t="s">
        <v>111</v>
      </c>
      <c r="BM96" s="156" t="s">
        <v>144</v>
      </c>
    </row>
    <row r="97" s="22" customFormat="true" ht="57" hidden="false" customHeight="false" outlineLevel="0" collapsed="false">
      <c r="B97" s="23"/>
      <c r="D97" s="158" t="s">
        <v>113</v>
      </c>
      <c r="F97" s="159" t="s">
        <v>145</v>
      </c>
      <c r="I97" s="160"/>
      <c r="L97" s="23"/>
      <c r="M97" s="161"/>
      <c r="T97" s="54"/>
      <c r="AT97" s="3" t="s">
        <v>113</v>
      </c>
      <c r="AU97" s="3" t="s">
        <v>80</v>
      </c>
    </row>
    <row r="98" s="22" customFormat="true" ht="28.5" hidden="false" customHeight="false" outlineLevel="0" collapsed="false">
      <c r="B98" s="23"/>
      <c r="D98" s="158" t="s">
        <v>115</v>
      </c>
      <c r="F98" s="162" t="s">
        <v>116</v>
      </c>
      <c r="I98" s="160"/>
      <c r="L98" s="23"/>
      <c r="M98" s="161"/>
      <c r="T98" s="54"/>
      <c r="AT98" s="3" t="s">
        <v>115</v>
      </c>
      <c r="AU98" s="3" t="s">
        <v>80</v>
      </c>
    </row>
    <row r="99" s="22" customFormat="true" ht="44.25" hidden="false" customHeight="true" outlineLevel="0" collapsed="false">
      <c r="B99" s="144"/>
      <c r="C99" s="145" t="s">
        <v>146</v>
      </c>
      <c r="D99" s="145" t="s">
        <v>106</v>
      </c>
      <c r="E99" s="146" t="s">
        <v>147</v>
      </c>
      <c r="F99" s="147" t="s">
        <v>148</v>
      </c>
      <c r="G99" s="148" t="s">
        <v>109</v>
      </c>
      <c r="H99" s="149" t="n">
        <v>8</v>
      </c>
      <c r="I99" s="150"/>
      <c r="J99" s="151" t="n">
        <f aca="false">ROUND(I99*H99,2)</f>
        <v>0</v>
      </c>
      <c r="K99" s="147" t="s">
        <v>110</v>
      </c>
      <c r="L99" s="23"/>
      <c r="M99" s="152"/>
      <c r="N99" s="153" t="s">
        <v>44</v>
      </c>
      <c r="P99" s="154" t="n">
        <f aca="false">O99*H99</f>
        <v>0</v>
      </c>
      <c r="Q99" s="154" t="n">
        <v>0</v>
      </c>
      <c r="R99" s="154" t="n">
        <f aca="false">Q99*H99</f>
        <v>0</v>
      </c>
      <c r="S99" s="154" t="n">
        <v>0</v>
      </c>
      <c r="T99" s="155" t="n">
        <f aca="false">S99*H99</f>
        <v>0</v>
      </c>
      <c r="AR99" s="156" t="s">
        <v>111</v>
      </c>
      <c r="AT99" s="156" t="s">
        <v>106</v>
      </c>
      <c r="AU99" s="156" t="s">
        <v>80</v>
      </c>
      <c r="AY99" s="3" t="s">
        <v>103</v>
      </c>
      <c r="BE99" s="157" t="n">
        <f aca="false">IF(N99="základní",J99,0)</f>
        <v>0</v>
      </c>
      <c r="BF99" s="157" t="n">
        <f aca="false">IF(N99="snížená",J99,0)</f>
        <v>0</v>
      </c>
      <c r="BG99" s="157" t="n">
        <f aca="false">IF(N99="zákl. přenesená",J99,0)</f>
        <v>0</v>
      </c>
      <c r="BH99" s="157" t="n">
        <f aca="false">IF(N99="sníž. přenesená",J99,0)</f>
        <v>0</v>
      </c>
      <c r="BI99" s="157" t="n">
        <f aca="false">IF(N99="nulová",J99,0)</f>
        <v>0</v>
      </c>
      <c r="BJ99" s="3" t="s">
        <v>78</v>
      </c>
      <c r="BK99" s="157" t="n">
        <f aca="false">ROUND(I99*H99,2)</f>
        <v>0</v>
      </c>
      <c r="BL99" s="3" t="s">
        <v>111</v>
      </c>
      <c r="BM99" s="156" t="s">
        <v>149</v>
      </c>
    </row>
    <row r="100" s="22" customFormat="true" ht="38.25" hidden="false" customHeight="false" outlineLevel="0" collapsed="false">
      <c r="B100" s="23"/>
      <c r="D100" s="158" t="s">
        <v>113</v>
      </c>
      <c r="F100" s="159" t="s">
        <v>150</v>
      </c>
      <c r="I100" s="160"/>
      <c r="L100" s="23"/>
      <c r="M100" s="161"/>
      <c r="T100" s="54"/>
      <c r="AT100" s="3" t="s">
        <v>113</v>
      </c>
      <c r="AU100" s="3" t="s">
        <v>80</v>
      </c>
    </row>
    <row r="101" s="22" customFormat="true" ht="28.5" hidden="false" customHeight="false" outlineLevel="0" collapsed="false">
      <c r="B101" s="23"/>
      <c r="D101" s="158" t="s">
        <v>115</v>
      </c>
      <c r="F101" s="162" t="s">
        <v>116</v>
      </c>
      <c r="I101" s="160"/>
      <c r="L101" s="23"/>
      <c r="M101" s="161"/>
      <c r="T101" s="54"/>
      <c r="AT101" s="3" t="s">
        <v>115</v>
      </c>
      <c r="AU101" s="3" t="s">
        <v>80</v>
      </c>
    </row>
    <row r="102" s="22" customFormat="true" ht="66.75" hidden="false" customHeight="true" outlineLevel="0" collapsed="false">
      <c r="B102" s="144"/>
      <c r="C102" s="145" t="s">
        <v>151</v>
      </c>
      <c r="D102" s="145" t="s">
        <v>106</v>
      </c>
      <c r="E102" s="146" t="s">
        <v>152</v>
      </c>
      <c r="F102" s="147" t="s">
        <v>153</v>
      </c>
      <c r="G102" s="148" t="s">
        <v>109</v>
      </c>
      <c r="H102" s="149" t="n">
        <v>1</v>
      </c>
      <c r="I102" s="150"/>
      <c r="J102" s="151" t="n">
        <f aca="false">ROUND(I102*H102,2)</f>
        <v>0</v>
      </c>
      <c r="K102" s="147" t="s">
        <v>110</v>
      </c>
      <c r="L102" s="23"/>
      <c r="M102" s="152"/>
      <c r="N102" s="153" t="s">
        <v>44</v>
      </c>
      <c r="P102" s="154" t="n">
        <f aca="false">O102*H102</f>
        <v>0</v>
      </c>
      <c r="Q102" s="154" t="n">
        <v>0</v>
      </c>
      <c r="R102" s="154" t="n">
        <f aca="false">Q102*H102</f>
        <v>0</v>
      </c>
      <c r="S102" s="154" t="n">
        <v>0</v>
      </c>
      <c r="T102" s="155" t="n">
        <f aca="false">S102*H102</f>
        <v>0</v>
      </c>
      <c r="AR102" s="156" t="s">
        <v>111</v>
      </c>
      <c r="AT102" s="156" t="s">
        <v>106</v>
      </c>
      <c r="AU102" s="156" t="s">
        <v>80</v>
      </c>
      <c r="AY102" s="3" t="s">
        <v>103</v>
      </c>
      <c r="BE102" s="157" t="n">
        <f aca="false">IF(N102="základní",J102,0)</f>
        <v>0</v>
      </c>
      <c r="BF102" s="157" t="n">
        <f aca="false">IF(N102="snížená",J102,0)</f>
        <v>0</v>
      </c>
      <c r="BG102" s="157" t="n">
        <f aca="false">IF(N102="zákl. přenesená",J102,0)</f>
        <v>0</v>
      </c>
      <c r="BH102" s="157" t="n">
        <f aca="false">IF(N102="sníž. přenesená",J102,0)</f>
        <v>0</v>
      </c>
      <c r="BI102" s="157" t="n">
        <f aca="false">IF(N102="nulová",J102,0)</f>
        <v>0</v>
      </c>
      <c r="BJ102" s="3" t="s">
        <v>78</v>
      </c>
      <c r="BK102" s="157" t="n">
        <f aca="false">ROUND(I102*H102,2)</f>
        <v>0</v>
      </c>
      <c r="BL102" s="3" t="s">
        <v>111</v>
      </c>
      <c r="BM102" s="156" t="s">
        <v>154</v>
      </c>
    </row>
    <row r="103" s="22" customFormat="true" ht="57" hidden="false" customHeight="false" outlineLevel="0" collapsed="false">
      <c r="B103" s="23"/>
      <c r="D103" s="158" t="s">
        <v>113</v>
      </c>
      <c r="F103" s="159" t="s">
        <v>155</v>
      </c>
      <c r="I103" s="160"/>
      <c r="L103" s="23"/>
      <c r="M103" s="161"/>
      <c r="T103" s="54"/>
      <c r="AT103" s="3" t="s">
        <v>113</v>
      </c>
      <c r="AU103" s="3" t="s">
        <v>80</v>
      </c>
    </row>
    <row r="104" s="22" customFormat="true" ht="28.5" hidden="false" customHeight="false" outlineLevel="0" collapsed="false">
      <c r="B104" s="23"/>
      <c r="D104" s="158" t="s">
        <v>115</v>
      </c>
      <c r="F104" s="162" t="s">
        <v>116</v>
      </c>
      <c r="I104" s="160"/>
      <c r="L104" s="23"/>
      <c r="M104" s="161"/>
      <c r="T104" s="54"/>
      <c r="AT104" s="3" t="s">
        <v>115</v>
      </c>
      <c r="AU104" s="3" t="s">
        <v>80</v>
      </c>
    </row>
    <row r="105" s="22" customFormat="true" ht="55.5" hidden="false" customHeight="true" outlineLevel="0" collapsed="false">
      <c r="B105" s="144"/>
      <c r="C105" s="145" t="s">
        <v>156</v>
      </c>
      <c r="D105" s="145" t="s">
        <v>106</v>
      </c>
      <c r="E105" s="146" t="s">
        <v>157</v>
      </c>
      <c r="F105" s="147" t="s">
        <v>158</v>
      </c>
      <c r="G105" s="148" t="s">
        <v>109</v>
      </c>
      <c r="H105" s="149" t="n">
        <v>3</v>
      </c>
      <c r="I105" s="150"/>
      <c r="J105" s="151" t="n">
        <f aca="false">ROUND(I105*H105,2)</f>
        <v>0</v>
      </c>
      <c r="K105" s="147" t="s">
        <v>110</v>
      </c>
      <c r="L105" s="23"/>
      <c r="M105" s="152"/>
      <c r="N105" s="153" t="s">
        <v>44</v>
      </c>
      <c r="P105" s="154" t="n">
        <f aca="false">O105*H105</f>
        <v>0</v>
      </c>
      <c r="Q105" s="154" t="n">
        <v>0</v>
      </c>
      <c r="R105" s="154" t="n">
        <f aca="false">Q105*H105</f>
        <v>0</v>
      </c>
      <c r="S105" s="154" t="n">
        <v>0</v>
      </c>
      <c r="T105" s="155" t="n">
        <f aca="false">S105*H105</f>
        <v>0</v>
      </c>
      <c r="AR105" s="156" t="s">
        <v>111</v>
      </c>
      <c r="AT105" s="156" t="s">
        <v>106</v>
      </c>
      <c r="AU105" s="156" t="s">
        <v>80</v>
      </c>
      <c r="AY105" s="3" t="s">
        <v>103</v>
      </c>
      <c r="BE105" s="157" t="n">
        <f aca="false">IF(N105="základní",J105,0)</f>
        <v>0</v>
      </c>
      <c r="BF105" s="157" t="n">
        <f aca="false">IF(N105="snížená",J105,0)</f>
        <v>0</v>
      </c>
      <c r="BG105" s="157" t="n">
        <f aca="false">IF(N105="zákl. přenesená",J105,0)</f>
        <v>0</v>
      </c>
      <c r="BH105" s="157" t="n">
        <f aca="false">IF(N105="sníž. přenesená",J105,0)</f>
        <v>0</v>
      </c>
      <c r="BI105" s="157" t="n">
        <f aca="false">IF(N105="nulová",J105,0)</f>
        <v>0</v>
      </c>
      <c r="BJ105" s="3" t="s">
        <v>78</v>
      </c>
      <c r="BK105" s="157" t="n">
        <f aca="false">ROUND(I105*H105,2)</f>
        <v>0</v>
      </c>
      <c r="BL105" s="3" t="s">
        <v>111</v>
      </c>
      <c r="BM105" s="156" t="s">
        <v>159</v>
      </c>
    </row>
    <row r="106" s="22" customFormat="true" ht="38.25" hidden="false" customHeight="false" outlineLevel="0" collapsed="false">
      <c r="B106" s="23"/>
      <c r="D106" s="158" t="s">
        <v>113</v>
      </c>
      <c r="F106" s="159" t="s">
        <v>160</v>
      </c>
      <c r="I106" s="160"/>
      <c r="L106" s="23"/>
      <c r="M106" s="161"/>
      <c r="T106" s="54"/>
      <c r="AT106" s="3" t="s">
        <v>113</v>
      </c>
      <c r="AU106" s="3" t="s">
        <v>80</v>
      </c>
    </row>
    <row r="107" s="22" customFormat="true" ht="28.5" hidden="false" customHeight="false" outlineLevel="0" collapsed="false">
      <c r="B107" s="23"/>
      <c r="D107" s="158" t="s">
        <v>115</v>
      </c>
      <c r="F107" s="162" t="s">
        <v>116</v>
      </c>
      <c r="I107" s="160"/>
      <c r="L107" s="23"/>
      <c r="M107" s="161"/>
      <c r="T107" s="54"/>
      <c r="AT107" s="3" t="s">
        <v>115</v>
      </c>
      <c r="AU107" s="3" t="s">
        <v>80</v>
      </c>
    </row>
    <row r="108" s="22" customFormat="true" ht="66.75" hidden="false" customHeight="true" outlineLevel="0" collapsed="false">
      <c r="B108" s="144"/>
      <c r="C108" s="145" t="s">
        <v>161</v>
      </c>
      <c r="D108" s="145" t="s">
        <v>106</v>
      </c>
      <c r="E108" s="146" t="s">
        <v>162</v>
      </c>
      <c r="F108" s="147" t="s">
        <v>163</v>
      </c>
      <c r="G108" s="148" t="s">
        <v>109</v>
      </c>
      <c r="H108" s="149" t="n">
        <v>6</v>
      </c>
      <c r="I108" s="150"/>
      <c r="J108" s="151" t="n">
        <f aca="false">ROUND(I108*H108,2)</f>
        <v>0</v>
      </c>
      <c r="K108" s="147" t="s">
        <v>110</v>
      </c>
      <c r="L108" s="23"/>
      <c r="M108" s="152"/>
      <c r="N108" s="153" t="s">
        <v>44</v>
      </c>
      <c r="P108" s="154" t="n">
        <f aca="false">O108*H108</f>
        <v>0</v>
      </c>
      <c r="Q108" s="154" t="n">
        <v>0</v>
      </c>
      <c r="R108" s="154" t="n">
        <f aca="false">Q108*H108</f>
        <v>0</v>
      </c>
      <c r="S108" s="154" t="n">
        <v>0</v>
      </c>
      <c r="T108" s="155" t="n">
        <f aca="false">S108*H108</f>
        <v>0</v>
      </c>
      <c r="AR108" s="156" t="s">
        <v>111</v>
      </c>
      <c r="AT108" s="156" t="s">
        <v>106</v>
      </c>
      <c r="AU108" s="156" t="s">
        <v>80</v>
      </c>
      <c r="AY108" s="3" t="s">
        <v>103</v>
      </c>
      <c r="BE108" s="157" t="n">
        <f aca="false">IF(N108="základní",J108,0)</f>
        <v>0</v>
      </c>
      <c r="BF108" s="157" t="n">
        <f aca="false">IF(N108="snížená",J108,0)</f>
        <v>0</v>
      </c>
      <c r="BG108" s="157" t="n">
        <f aca="false">IF(N108="zákl. přenesená",J108,0)</f>
        <v>0</v>
      </c>
      <c r="BH108" s="157" t="n">
        <f aca="false">IF(N108="sníž. přenesená",J108,0)</f>
        <v>0</v>
      </c>
      <c r="BI108" s="157" t="n">
        <f aca="false">IF(N108="nulová",J108,0)</f>
        <v>0</v>
      </c>
      <c r="BJ108" s="3" t="s">
        <v>78</v>
      </c>
      <c r="BK108" s="157" t="n">
        <f aca="false">ROUND(I108*H108,2)</f>
        <v>0</v>
      </c>
      <c r="BL108" s="3" t="s">
        <v>111</v>
      </c>
      <c r="BM108" s="156" t="s">
        <v>164</v>
      </c>
    </row>
    <row r="109" s="22" customFormat="true" ht="48" hidden="false" customHeight="false" outlineLevel="0" collapsed="false">
      <c r="B109" s="23"/>
      <c r="D109" s="158" t="s">
        <v>113</v>
      </c>
      <c r="F109" s="159" t="s">
        <v>165</v>
      </c>
      <c r="I109" s="160"/>
      <c r="L109" s="23"/>
      <c r="M109" s="161"/>
      <c r="T109" s="54"/>
      <c r="AT109" s="3" t="s">
        <v>113</v>
      </c>
      <c r="AU109" s="3" t="s">
        <v>80</v>
      </c>
    </row>
    <row r="110" s="22" customFormat="true" ht="28.5" hidden="false" customHeight="false" outlineLevel="0" collapsed="false">
      <c r="B110" s="23"/>
      <c r="D110" s="158" t="s">
        <v>115</v>
      </c>
      <c r="F110" s="162" t="s">
        <v>116</v>
      </c>
      <c r="I110" s="160"/>
      <c r="L110" s="23"/>
      <c r="M110" s="161"/>
      <c r="T110" s="54"/>
      <c r="AT110" s="3" t="s">
        <v>115</v>
      </c>
      <c r="AU110" s="3" t="s">
        <v>80</v>
      </c>
    </row>
    <row r="111" s="22" customFormat="true" ht="48.75" hidden="false" customHeight="true" outlineLevel="0" collapsed="false">
      <c r="B111" s="144"/>
      <c r="C111" s="145" t="s">
        <v>8</v>
      </c>
      <c r="D111" s="145" t="s">
        <v>106</v>
      </c>
      <c r="E111" s="146" t="s">
        <v>166</v>
      </c>
      <c r="F111" s="147" t="s">
        <v>167</v>
      </c>
      <c r="G111" s="148" t="s">
        <v>109</v>
      </c>
      <c r="H111" s="149" t="n">
        <v>6</v>
      </c>
      <c r="I111" s="150"/>
      <c r="J111" s="151" t="n">
        <f aca="false">ROUND(I111*H111,2)</f>
        <v>0</v>
      </c>
      <c r="K111" s="147" t="s">
        <v>110</v>
      </c>
      <c r="L111" s="23"/>
      <c r="M111" s="152"/>
      <c r="N111" s="153" t="s">
        <v>44</v>
      </c>
      <c r="P111" s="154" t="n">
        <f aca="false">O111*H111</f>
        <v>0</v>
      </c>
      <c r="Q111" s="154" t="n">
        <v>0</v>
      </c>
      <c r="R111" s="154" t="n">
        <f aca="false">Q111*H111</f>
        <v>0</v>
      </c>
      <c r="S111" s="154" t="n">
        <v>0</v>
      </c>
      <c r="T111" s="155" t="n">
        <f aca="false">S111*H111</f>
        <v>0</v>
      </c>
      <c r="AR111" s="156" t="s">
        <v>111</v>
      </c>
      <c r="AT111" s="156" t="s">
        <v>106</v>
      </c>
      <c r="AU111" s="156" t="s">
        <v>80</v>
      </c>
      <c r="AY111" s="3" t="s">
        <v>103</v>
      </c>
      <c r="BE111" s="157" t="n">
        <f aca="false">IF(N111="základní",J111,0)</f>
        <v>0</v>
      </c>
      <c r="BF111" s="157" t="n">
        <f aca="false">IF(N111="snížená",J111,0)</f>
        <v>0</v>
      </c>
      <c r="BG111" s="157" t="n">
        <f aca="false">IF(N111="zákl. přenesená",J111,0)</f>
        <v>0</v>
      </c>
      <c r="BH111" s="157" t="n">
        <f aca="false">IF(N111="sníž. přenesená",J111,0)</f>
        <v>0</v>
      </c>
      <c r="BI111" s="157" t="n">
        <f aca="false">IF(N111="nulová",J111,0)</f>
        <v>0</v>
      </c>
      <c r="BJ111" s="3" t="s">
        <v>78</v>
      </c>
      <c r="BK111" s="157" t="n">
        <f aca="false">ROUND(I111*H111,2)</f>
        <v>0</v>
      </c>
      <c r="BL111" s="3" t="s">
        <v>111</v>
      </c>
      <c r="BM111" s="156" t="s">
        <v>168</v>
      </c>
    </row>
    <row r="112" s="22" customFormat="true" ht="28.5" hidden="false" customHeight="false" outlineLevel="0" collapsed="false">
      <c r="B112" s="23"/>
      <c r="D112" s="158" t="s">
        <v>113</v>
      </c>
      <c r="F112" s="159" t="s">
        <v>169</v>
      </c>
      <c r="I112" s="160"/>
      <c r="L112" s="23"/>
      <c r="M112" s="161"/>
      <c r="T112" s="54"/>
      <c r="AT112" s="3" t="s">
        <v>113</v>
      </c>
      <c r="AU112" s="3" t="s">
        <v>80</v>
      </c>
    </row>
    <row r="113" s="22" customFormat="true" ht="28.5" hidden="false" customHeight="false" outlineLevel="0" collapsed="false">
      <c r="B113" s="23"/>
      <c r="D113" s="158" t="s">
        <v>115</v>
      </c>
      <c r="F113" s="162" t="s">
        <v>116</v>
      </c>
      <c r="I113" s="160"/>
      <c r="L113" s="23"/>
      <c r="M113" s="161"/>
      <c r="T113" s="54"/>
      <c r="AT113" s="3" t="s">
        <v>115</v>
      </c>
      <c r="AU113" s="3" t="s">
        <v>80</v>
      </c>
    </row>
    <row r="114" s="22" customFormat="true" ht="48.75" hidden="false" customHeight="true" outlineLevel="0" collapsed="false">
      <c r="B114" s="144"/>
      <c r="C114" s="145" t="s">
        <v>170</v>
      </c>
      <c r="D114" s="145" t="s">
        <v>106</v>
      </c>
      <c r="E114" s="146" t="s">
        <v>171</v>
      </c>
      <c r="F114" s="147" t="s">
        <v>172</v>
      </c>
      <c r="G114" s="148" t="s">
        <v>109</v>
      </c>
      <c r="H114" s="149" t="n">
        <v>6</v>
      </c>
      <c r="I114" s="150"/>
      <c r="J114" s="151" t="n">
        <f aca="false">ROUND(I114*H114,2)</f>
        <v>0</v>
      </c>
      <c r="K114" s="147" t="s">
        <v>110</v>
      </c>
      <c r="L114" s="23"/>
      <c r="M114" s="152"/>
      <c r="N114" s="153" t="s">
        <v>44</v>
      </c>
      <c r="P114" s="154" t="n">
        <f aca="false">O114*H114</f>
        <v>0</v>
      </c>
      <c r="Q114" s="154" t="n">
        <v>0</v>
      </c>
      <c r="R114" s="154" t="n">
        <f aca="false">Q114*H114</f>
        <v>0</v>
      </c>
      <c r="S114" s="154" t="n">
        <v>0</v>
      </c>
      <c r="T114" s="155" t="n">
        <f aca="false">S114*H114</f>
        <v>0</v>
      </c>
      <c r="AR114" s="156" t="s">
        <v>111</v>
      </c>
      <c r="AT114" s="156" t="s">
        <v>106</v>
      </c>
      <c r="AU114" s="156" t="s">
        <v>80</v>
      </c>
      <c r="AY114" s="3" t="s">
        <v>103</v>
      </c>
      <c r="BE114" s="157" t="n">
        <f aca="false">IF(N114="základní",J114,0)</f>
        <v>0</v>
      </c>
      <c r="BF114" s="157" t="n">
        <f aca="false">IF(N114="snížená",J114,0)</f>
        <v>0</v>
      </c>
      <c r="BG114" s="157" t="n">
        <f aca="false">IF(N114="zákl. přenesená",J114,0)</f>
        <v>0</v>
      </c>
      <c r="BH114" s="157" t="n">
        <f aca="false">IF(N114="sníž. přenesená",J114,0)</f>
        <v>0</v>
      </c>
      <c r="BI114" s="157" t="n">
        <f aca="false">IF(N114="nulová",J114,0)</f>
        <v>0</v>
      </c>
      <c r="BJ114" s="3" t="s">
        <v>78</v>
      </c>
      <c r="BK114" s="157" t="n">
        <f aca="false">ROUND(I114*H114,2)</f>
        <v>0</v>
      </c>
      <c r="BL114" s="3" t="s">
        <v>111</v>
      </c>
      <c r="BM114" s="156" t="s">
        <v>173</v>
      </c>
    </row>
    <row r="115" s="22" customFormat="true" ht="28.5" hidden="false" customHeight="false" outlineLevel="0" collapsed="false">
      <c r="B115" s="23"/>
      <c r="D115" s="158" t="s">
        <v>113</v>
      </c>
      <c r="F115" s="159" t="s">
        <v>174</v>
      </c>
      <c r="I115" s="160"/>
      <c r="L115" s="23"/>
      <c r="M115" s="161"/>
      <c r="T115" s="54"/>
      <c r="AT115" s="3" t="s">
        <v>113</v>
      </c>
      <c r="AU115" s="3" t="s">
        <v>80</v>
      </c>
    </row>
    <row r="116" s="22" customFormat="true" ht="28.5" hidden="false" customHeight="false" outlineLevel="0" collapsed="false">
      <c r="B116" s="23"/>
      <c r="D116" s="158" t="s">
        <v>115</v>
      </c>
      <c r="F116" s="162" t="s">
        <v>116</v>
      </c>
      <c r="I116" s="160"/>
      <c r="L116" s="23"/>
      <c r="M116" s="161"/>
      <c r="T116" s="54"/>
      <c r="AT116" s="3" t="s">
        <v>115</v>
      </c>
      <c r="AU116" s="3" t="s">
        <v>80</v>
      </c>
    </row>
    <row r="117" s="22" customFormat="true" ht="55.5" hidden="false" customHeight="true" outlineLevel="0" collapsed="false">
      <c r="B117" s="144"/>
      <c r="C117" s="145" t="s">
        <v>175</v>
      </c>
      <c r="D117" s="145" t="s">
        <v>106</v>
      </c>
      <c r="E117" s="146" t="s">
        <v>176</v>
      </c>
      <c r="F117" s="147" t="s">
        <v>177</v>
      </c>
      <c r="G117" s="148" t="s">
        <v>109</v>
      </c>
      <c r="H117" s="149" t="n">
        <v>6</v>
      </c>
      <c r="I117" s="150"/>
      <c r="J117" s="151" t="n">
        <f aca="false">ROUND(I117*H117,2)</f>
        <v>0</v>
      </c>
      <c r="K117" s="147" t="s">
        <v>110</v>
      </c>
      <c r="L117" s="23"/>
      <c r="M117" s="152"/>
      <c r="N117" s="153" t="s">
        <v>44</v>
      </c>
      <c r="P117" s="154" t="n">
        <f aca="false">O117*H117</f>
        <v>0</v>
      </c>
      <c r="Q117" s="154" t="n">
        <v>0</v>
      </c>
      <c r="R117" s="154" t="n">
        <f aca="false">Q117*H117</f>
        <v>0</v>
      </c>
      <c r="S117" s="154" t="n">
        <v>0</v>
      </c>
      <c r="T117" s="155" t="n">
        <f aca="false">S117*H117</f>
        <v>0</v>
      </c>
      <c r="AR117" s="156" t="s">
        <v>111</v>
      </c>
      <c r="AT117" s="156" t="s">
        <v>106</v>
      </c>
      <c r="AU117" s="156" t="s">
        <v>80</v>
      </c>
      <c r="AY117" s="3" t="s">
        <v>103</v>
      </c>
      <c r="BE117" s="157" t="n">
        <f aca="false">IF(N117="základní",J117,0)</f>
        <v>0</v>
      </c>
      <c r="BF117" s="157" t="n">
        <f aca="false">IF(N117="snížená",J117,0)</f>
        <v>0</v>
      </c>
      <c r="BG117" s="157" t="n">
        <f aca="false">IF(N117="zákl. přenesená",J117,0)</f>
        <v>0</v>
      </c>
      <c r="BH117" s="157" t="n">
        <f aca="false">IF(N117="sníž. přenesená",J117,0)</f>
        <v>0</v>
      </c>
      <c r="BI117" s="157" t="n">
        <f aca="false">IF(N117="nulová",J117,0)</f>
        <v>0</v>
      </c>
      <c r="BJ117" s="3" t="s">
        <v>78</v>
      </c>
      <c r="BK117" s="157" t="n">
        <f aca="false">ROUND(I117*H117,2)</f>
        <v>0</v>
      </c>
      <c r="BL117" s="3" t="s">
        <v>111</v>
      </c>
      <c r="BM117" s="156" t="s">
        <v>178</v>
      </c>
    </row>
    <row r="118" s="22" customFormat="true" ht="38.25" hidden="false" customHeight="false" outlineLevel="0" collapsed="false">
      <c r="B118" s="23"/>
      <c r="D118" s="158" t="s">
        <v>113</v>
      </c>
      <c r="F118" s="159" t="s">
        <v>177</v>
      </c>
      <c r="I118" s="160"/>
      <c r="L118" s="23"/>
      <c r="M118" s="161"/>
      <c r="T118" s="54"/>
      <c r="AT118" s="3" t="s">
        <v>113</v>
      </c>
      <c r="AU118" s="3" t="s">
        <v>80</v>
      </c>
    </row>
    <row r="119" s="22" customFormat="true" ht="28.5" hidden="false" customHeight="false" outlineLevel="0" collapsed="false">
      <c r="B119" s="23"/>
      <c r="D119" s="158" t="s">
        <v>115</v>
      </c>
      <c r="F119" s="162" t="s">
        <v>116</v>
      </c>
      <c r="I119" s="160"/>
      <c r="L119" s="23"/>
      <c r="M119" s="161"/>
      <c r="T119" s="54"/>
      <c r="AT119" s="3" t="s">
        <v>115</v>
      </c>
      <c r="AU119" s="3" t="s">
        <v>80</v>
      </c>
    </row>
    <row r="120" s="22" customFormat="true" ht="37.5" hidden="false" customHeight="true" outlineLevel="0" collapsed="false">
      <c r="B120" s="144"/>
      <c r="C120" s="145" t="s">
        <v>179</v>
      </c>
      <c r="D120" s="145" t="s">
        <v>106</v>
      </c>
      <c r="E120" s="146" t="s">
        <v>180</v>
      </c>
      <c r="F120" s="147" t="s">
        <v>181</v>
      </c>
      <c r="G120" s="148" t="s">
        <v>109</v>
      </c>
      <c r="H120" s="149" t="n">
        <v>6</v>
      </c>
      <c r="I120" s="150"/>
      <c r="J120" s="151" t="n">
        <f aca="false">ROUND(I120*H120,2)</f>
        <v>0</v>
      </c>
      <c r="K120" s="147" t="s">
        <v>110</v>
      </c>
      <c r="L120" s="23"/>
      <c r="M120" s="152"/>
      <c r="N120" s="153" t="s">
        <v>44</v>
      </c>
      <c r="P120" s="154" t="n">
        <f aca="false">O120*H120</f>
        <v>0</v>
      </c>
      <c r="Q120" s="154" t="n">
        <v>0</v>
      </c>
      <c r="R120" s="154" t="n">
        <f aca="false">Q120*H120</f>
        <v>0</v>
      </c>
      <c r="S120" s="154" t="n">
        <v>0</v>
      </c>
      <c r="T120" s="155" t="n">
        <f aca="false">S120*H120</f>
        <v>0</v>
      </c>
      <c r="AR120" s="156" t="s">
        <v>111</v>
      </c>
      <c r="AT120" s="156" t="s">
        <v>106</v>
      </c>
      <c r="AU120" s="156" t="s">
        <v>80</v>
      </c>
      <c r="AY120" s="3" t="s">
        <v>103</v>
      </c>
      <c r="BE120" s="157" t="n">
        <f aca="false">IF(N120="základní",J120,0)</f>
        <v>0</v>
      </c>
      <c r="BF120" s="157" t="n">
        <f aca="false">IF(N120="snížená",J120,0)</f>
        <v>0</v>
      </c>
      <c r="BG120" s="157" t="n">
        <f aca="false">IF(N120="zákl. přenesená",J120,0)</f>
        <v>0</v>
      </c>
      <c r="BH120" s="157" t="n">
        <f aca="false">IF(N120="sníž. přenesená",J120,0)</f>
        <v>0</v>
      </c>
      <c r="BI120" s="157" t="n">
        <f aca="false">IF(N120="nulová",J120,0)</f>
        <v>0</v>
      </c>
      <c r="BJ120" s="3" t="s">
        <v>78</v>
      </c>
      <c r="BK120" s="157" t="n">
        <f aca="false">ROUND(I120*H120,2)</f>
        <v>0</v>
      </c>
      <c r="BL120" s="3" t="s">
        <v>111</v>
      </c>
      <c r="BM120" s="156" t="s">
        <v>182</v>
      </c>
    </row>
    <row r="121" s="22" customFormat="true" ht="28.5" hidden="false" customHeight="false" outlineLevel="0" collapsed="false">
      <c r="B121" s="23"/>
      <c r="D121" s="158" t="s">
        <v>113</v>
      </c>
      <c r="F121" s="159" t="s">
        <v>183</v>
      </c>
      <c r="I121" s="160"/>
      <c r="L121" s="23"/>
      <c r="M121" s="161"/>
      <c r="T121" s="54"/>
      <c r="AT121" s="3" t="s">
        <v>113</v>
      </c>
      <c r="AU121" s="3" t="s">
        <v>80</v>
      </c>
    </row>
    <row r="122" s="22" customFormat="true" ht="28.5" hidden="false" customHeight="false" outlineLevel="0" collapsed="false">
      <c r="B122" s="23"/>
      <c r="D122" s="158" t="s">
        <v>115</v>
      </c>
      <c r="F122" s="162" t="s">
        <v>116</v>
      </c>
      <c r="I122" s="160"/>
      <c r="L122" s="23"/>
      <c r="M122" s="161"/>
      <c r="T122" s="54"/>
      <c r="AT122" s="3" t="s">
        <v>115</v>
      </c>
      <c r="AU122" s="3" t="s">
        <v>80</v>
      </c>
    </row>
    <row r="123" s="22" customFormat="true" ht="55.5" hidden="false" customHeight="true" outlineLevel="0" collapsed="false">
      <c r="B123" s="144"/>
      <c r="C123" s="145" t="s">
        <v>111</v>
      </c>
      <c r="D123" s="145" t="s">
        <v>106</v>
      </c>
      <c r="E123" s="146" t="s">
        <v>184</v>
      </c>
      <c r="F123" s="147" t="s">
        <v>185</v>
      </c>
      <c r="G123" s="148" t="s">
        <v>109</v>
      </c>
      <c r="H123" s="149" t="n">
        <v>1</v>
      </c>
      <c r="I123" s="150"/>
      <c r="J123" s="151" t="n">
        <f aca="false">ROUND(I123*H123,2)</f>
        <v>0</v>
      </c>
      <c r="K123" s="147" t="s">
        <v>110</v>
      </c>
      <c r="L123" s="23"/>
      <c r="M123" s="152"/>
      <c r="N123" s="153" t="s">
        <v>44</v>
      </c>
      <c r="P123" s="154" t="n">
        <f aca="false">O123*H123</f>
        <v>0</v>
      </c>
      <c r="Q123" s="154" t="n">
        <v>0</v>
      </c>
      <c r="R123" s="154" t="n">
        <f aca="false">Q123*H123</f>
        <v>0</v>
      </c>
      <c r="S123" s="154" t="n">
        <v>0</v>
      </c>
      <c r="T123" s="155" t="n">
        <f aca="false">S123*H123</f>
        <v>0</v>
      </c>
      <c r="AR123" s="156" t="s">
        <v>111</v>
      </c>
      <c r="AT123" s="156" t="s">
        <v>106</v>
      </c>
      <c r="AU123" s="156" t="s">
        <v>80</v>
      </c>
      <c r="AY123" s="3" t="s">
        <v>103</v>
      </c>
      <c r="BE123" s="157" t="n">
        <f aca="false">IF(N123="základní",J123,0)</f>
        <v>0</v>
      </c>
      <c r="BF123" s="157" t="n">
        <f aca="false">IF(N123="snížená",J123,0)</f>
        <v>0</v>
      </c>
      <c r="BG123" s="157" t="n">
        <f aca="false">IF(N123="zákl. přenesená",J123,0)</f>
        <v>0</v>
      </c>
      <c r="BH123" s="157" t="n">
        <f aca="false">IF(N123="sníž. přenesená",J123,0)</f>
        <v>0</v>
      </c>
      <c r="BI123" s="157" t="n">
        <f aca="false">IF(N123="nulová",J123,0)</f>
        <v>0</v>
      </c>
      <c r="BJ123" s="3" t="s">
        <v>78</v>
      </c>
      <c r="BK123" s="157" t="n">
        <f aca="false">ROUND(I123*H123,2)</f>
        <v>0</v>
      </c>
      <c r="BL123" s="3" t="s">
        <v>111</v>
      </c>
      <c r="BM123" s="156" t="s">
        <v>186</v>
      </c>
    </row>
    <row r="124" s="22" customFormat="true" ht="38.25" hidden="false" customHeight="false" outlineLevel="0" collapsed="false">
      <c r="B124" s="23"/>
      <c r="D124" s="158" t="s">
        <v>113</v>
      </c>
      <c r="F124" s="159" t="s">
        <v>185</v>
      </c>
      <c r="I124" s="160"/>
      <c r="L124" s="23"/>
      <c r="M124" s="161"/>
      <c r="T124" s="54"/>
      <c r="AT124" s="3" t="s">
        <v>113</v>
      </c>
      <c r="AU124" s="3" t="s">
        <v>80</v>
      </c>
    </row>
    <row r="125" s="22" customFormat="true" ht="28.5" hidden="false" customHeight="false" outlineLevel="0" collapsed="false">
      <c r="B125" s="23"/>
      <c r="D125" s="158" t="s">
        <v>115</v>
      </c>
      <c r="F125" s="162" t="s">
        <v>116</v>
      </c>
      <c r="I125" s="160"/>
      <c r="L125" s="23"/>
      <c r="M125" s="161"/>
      <c r="T125" s="54"/>
      <c r="AT125" s="3" t="s">
        <v>115</v>
      </c>
      <c r="AU125" s="3" t="s">
        <v>80</v>
      </c>
    </row>
    <row r="126" s="22" customFormat="true" ht="48.75" hidden="false" customHeight="true" outlineLevel="0" collapsed="false">
      <c r="B126" s="144"/>
      <c r="C126" s="145" t="s">
        <v>187</v>
      </c>
      <c r="D126" s="145" t="s">
        <v>106</v>
      </c>
      <c r="E126" s="146" t="s">
        <v>188</v>
      </c>
      <c r="F126" s="147" t="s">
        <v>189</v>
      </c>
      <c r="G126" s="148" t="s">
        <v>109</v>
      </c>
      <c r="H126" s="149" t="n">
        <v>1</v>
      </c>
      <c r="I126" s="150"/>
      <c r="J126" s="151" t="n">
        <f aca="false">ROUND(I126*H126,2)</f>
        <v>0</v>
      </c>
      <c r="K126" s="147" t="s">
        <v>110</v>
      </c>
      <c r="L126" s="23"/>
      <c r="M126" s="152"/>
      <c r="N126" s="153" t="s">
        <v>44</v>
      </c>
      <c r="P126" s="154" t="n">
        <f aca="false">O126*H126</f>
        <v>0</v>
      </c>
      <c r="Q126" s="154" t="n">
        <v>0</v>
      </c>
      <c r="R126" s="154" t="n">
        <f aca="false">Q126*H126</f>
        <v>0</v>
      </c>
      <c r="S126" s="154" t="n">
        <v>0</v>
      </c>
      <c r="T126" s="155" t="n">
        <f aca="false">S126*H126</f>
        <v>0</v>
      </c>
      <c r="AR126" s="156" t="s">
        <v>111</v>
      </c>
      <c r="AT126" s="156" t="s">
        <v>106</v>
      </c>
      <c r="AU126" s="156" t="s">
        <v>80</v>
      </c>
      <c r="AY126" s="3" t="s">
        <v>103</v>
      </c>
      <c r="BE126" s="157" t="n">
        <f aca="false">IF(N126="základní",J126,0)</f>
        <v>0</v>
      </c>
      <c r="BF126" s="157" t="n">
        <f aca="false">IF(N126="snížená",J126,0)</f>
        <v>0</v>
      </c>
      <c r="BG126" s="157" t="n">
        <f aca="false">IF(N126="zákl. přenesená",J126,0)</f>
        <v>0</v>
      </c>
      <c r="BH126" s="157" t="n">
        <f aca="false">IF(N126="sníž. přenesená",J126,0)</f>
        <v>0</v>
      </c>
      <c r="BI126" s="157" t="n">
        <f aca="false">IF(N126="nulová",J126,0)</f>
        <v>0</v>
      </c>
      <c r="BJ126" s="3" t="s">
        <v>78</v>
      </c>
      <c r="BK126" s="157" t="n">
        <f aca="false">ROUND(I126*H126,2)</f>
        <v>0</v>
      </c>
      <c r="BL126" s="3" t="s">
        <v>111</v>
      </c>
      <c r="BM126" s="156" t="s">
        <v>190</v>
      </c>
    </row>
    <row r="127" s="22" customFormat="true" ht="28.5" hidden="false" customHeight="false" outlineLevel="0" collapsed="false">
      <c r="B127" s="23"/>
      <c r="D127" s="158" t="s">
        <v>113</v>
      </c>
      <c r="F127" s="159" t="s">
        <v>191</v>
      </c>
      <c r="I127" s="160"/>
      <c r="L127" s="23"/>
      <c r="M127" s="161"/>
      <c r="T127" s="54"/>
      <c r="AT127" s="3" t="s">
        <v>113</v>
      </c>
      <c r="AU127" s="3" t="s">
        <v>80</v>
      </c>
    </row>
    <row r="128" s="22" customFormat="true" ht="28.5" hidden="false" customHeight="false" outlineLevel="0" collapsed="false">
      <c r="B128" s="23"/>
      <c r="D128" s="158" t="s">
        <v>115</v>
      </c>
      <c r="F128" s="162" t="s">
        <v>116</v>
      </c>
      <c r="I128" s="160"/>
      <c r="L128" s="23"/>
      <c r="M128" s="161"/>
      <c r="T128" s="54"/>
      <c r="AT128" s="3" t="s">
        <v>115</v>
      </c>
      <c r="AU128" s="3" t="s">
        <v>80</v>
      </c>
    </row>
    <row r="129" s="22" customFormat="true" ht="44.25" hidden="false" customHeight="true" outlineLevel="0" collapsed="false">
      <c r="B129" s="144"/>
      <c r="C129" s="145" t="s">
        <v>192</v>
      </c>
      <c r="D129" s="145" t="s">
        <v>106</v>
      </c>
      <c r="E129" s="146" t="s">
        <v>193</v>
      </c>
      <c r="F129" s="147" t="s">
        <v>194</v>
      </c>
      <c r="G129" s="148" t="s">
        <v>109</v>
      </c>
      <c r="H129" s="149" t="n">
        <v>7</v>
      </c>
      <c r="I129" s="150"/>
      <c r="J129" s="151" t="n">
        <f aca="false">ROUND(I129*H129,2)</f>
        <v>0</v>
      </c>
      <c r="K129" s="147" t="s">
        <v>110</v>
      </c>
      <c r="L129" s="23"/>
      <c r="M129" s="152"/>
      <c r="N129" s="153" t="s">
        <v>44</v>
      </c>
      <c r="P129" s="154" t="n">
        <f aca="false">O129*H129</f>
        <v>0</v>
      </c>
      <c r="Q129" s="154" t="n">
        <v>0</v>
      </c>
      <c r="R129" s="154" t="n">
        <f aca="false">Q129*H129</f>
        <v>0</v>
      </c>
      <c r="S129" s="154" t="n">
        <v>0</v>
      </c>
      <c r="T129" s="155" t="n">
        <f aca="false">S129*H129</f>
        <v>0</v>
      </c>
      <c r="AR129" s="156" t="s">
        <v>111</v>
      </c>
      <c r="AT129" s="156" t="s">
        <v>106</v>
      </c>
      <c r="AU129" s="156" t="s">
        <v>80</v>
      </c>
      <c r="AY129" s="3" t="s">
        <v>103</v>
      </c>
      <c r="BE129" s="157" t="n">
        <f aca="false">IF(N129="základní",J129,0)</f>
        <v>0</v>
      </c>
      <c r="BF129" s="157" t="n">
        <f aca="false">IF(N129="snížená",J129,0)</f>
        <v>0</v>
      </c>
      <c r="BG129" s="157" t="n">
        <f aca="false">IF(N129="zákl. přenesená",J129,0)</f>
        <v>0</v>
      </c>
      <c r="BH129" s="157" t="n">
        <f aca="false">IF(N129="sníž. přenesená",J129,0)</f>
        <v>0</v>
      </c>
      <c r="BI129" s="157" t="n">
        <f aca="false">IF(N129="nulová",J129,0)</f>
        <v>0</v>
      </c>
      <c r="BJ129" s="3" t="s">
        <v>78</v>
      </c>
      <c r="BK129" s="157" t="n">
        <f aca="false">ROUND(I129*H129,2)</f>
        <v>0</v>
      </c>
      <c r="BL129" s="3" t="s">
        <v>111</v>
      </c>
      <c r="BM129" s="156" t="s">
        <v>195</v>
      </c>
    </row>
    <row r="130" s="22" customFormat="true" ht="28.5" hidden="false" customHeight="false" outlineLevel="0" collapsed="false">
      <c r="B130" s="23"/>
      <c r="D130" s="158" t="s">
        <v>113</v>
      </c>
      <c r="F130" s="159" t="s">
        <v>196</v>
      </c>
      <c r="I130" s="160"/>
      <c r="L130" s="23"/>
      <c r="M130" s="161"/>
      <c r="T130" s="54"/>
      <c r="AT130" s="3" t="s">
        <v>113</v>
      </c>
      <c r="AU130" s="3" t="s">
        <v>80</v>
      </c>
    </row>
    <row r="131" s="22" customFormat="true" ht="28.5" hidden="false" customHeight="false" outlineLevel="0" collapsed="false">
      <c r="B131" s="23"/>
      <c r="D131" s="158" t="s">
        <v>115</v>
      </c>
      <c r="F131" s="162" t="s">
        <v>116</v>
      </c>
      <c r="I131" s="160"/>
      <c r="L131" s="23"/>
      <c r="M131" s="161"/>
      <c r="T131" s="54"/>
      <c r="AT131" s="3" t="s">
        <v>115</v>
      </c>
      <c r="AU131" s="3" t="s">
        <v>80</v>
      </c>
    </row>
    <row r="132" s="22" customFormat="true" ht="48.75" hidden="false" customHeight="true" outlineLevel="0" collapsed="false">
      <c r="B132" s="144"/>
      <c r="C132" s="145" t="s">
        <v>197</v>
      </c>
      <c r="D132" s="145" t="s">
        <v>106</v>
      </c>
      <c r="E132" s="146" t="s">
        <v>198</v>
      </c>
      <c r="F132" s="147" t="s">
        <v>199</v>
      </c>
      <c r="G132" s="148" t="s">
        <v>109</v>
      </c>
      <c r="H132" s="149" t="n">
        <v>6</v>
      </c>
      <c r="I132" s="150"/>
      <c r="J132" s="151" t="n">
        <f aca="false">ROUND(I132*H132,2)</f>
        <v>0</v>
      </c>
      <c r="K132" s="147" t="s">
        <v>110</v>
      </c>
      <c r="L132" s="23"/>
      <c r="M132" s="152"/>
      <c r="N132" s="153" t="s">
        <v>44</v>
      </c>
      <c r="P132" s="154" t="n">
        <f aca="false">O132*H132</f>
        <v>0</v>
      </c>
      <c r="Q132" s="154" t="n">
        <v>0</v>
      </c>
      <c r="R132" s="154" t="n">
        <f aca="false">Q132*H132</f>
        <v>0</v>
      </c>
      <c r="S132" s="154" t="n">
        <v>0</v>
      </c>
      <c r="T132" s="155" t="n">
        <f aca="false">S132*H132</f>
        <v>0</v>
      </c>
      <c r="AR132" s="156" t="s">
        <v>111</v>
      </c>
      <c r="AT132" s="156" t="s">
        <v>106</v>
      </c>
      <c r="AU132" s="156" t="s">
        <v>80</v>
      </c>
      <c r="AY132" s="3" t="s">
        <v>103</v>
      </c>
      <c r="BE132" s="157" t="n">
        <f aca="false">IF(N132="základní",J132,0)</f>
        <v>0</v>
      </c>
      <c r="BF132" s="157" t="n">
        <f aca="false">IF(N132="snížená",J132,0)</f>
        <v>0</v>
      </c>
      <c r="BG132" s="157" t="n">
        <f aca="false">IF(N132="zákl. přenesená",J132,0)</f>
        <v>0</v>
      </c>
      <c r="BH132" s="157" t="n">
        <f aca="false">IF(N132="sníž. přenesená",J132,0)</f>
        <v>0</v>
      </c>
      <c r="BI132" s="157" t="n">
        <f aca="false">IF(N132="nulová",J132,0)</f>
        <v>0</v>
      </c>
      <c r="BJ132" s="3" t="s">
        <v>78</v>
      </c>
      <c r="BK132" s="157" t="n">
        <f aca="false">ROUND(I132*H132,2)</f>
        <v>0</v>
      </c>
      <c r="BL132" s="3" t="s">
        <v>111</v>
      </c>
      <c r="BM132" s="156" t="s">
        <v>200</v>
      </c>
    </row>
    <row r="133" s="22" customFormat="true" ht="28.5" hidden="false" customHeight="false" outlineLevel="0" collapsed="false">
      <c r="B133" s="23"/>
      <c r="D133" s="158" t="s">
        <v>113</v>
      </c>
      <c r="F133" s="159" t="s">
        <v>201</v>
      </c>
      <c r="I133" s="160"/>
      <c r="L133" s="23"/>
      <c r="M133" s="161"/>
      <c r="T133" s="54"/>
      <c r="AT133" s="3" t="s">
        <v>113</v>
      </c>
      <c r="AU133" s="3" t="s">
        <v>80</v>
      </c>
    </row>
    <row r="134" s="22" customFormat="true" ht="28.5" hidden="false" customHeight="false" outlineLevel="0" collapsed="false">
      <c r="B134" s="23"/>
      <c r="D134" s="158" t="s">
        <v>115</v>
      </c>
      <c r="F134" s="162" t="s">
        <v>116</v>
      </c>
      <c r="I134" s="160"/>
      <c r="L134" s="23"/>
      <c r="M134" s="161"/>
      <c r="T134" s="54"/>
      <c r="AT134" s="3" t="s">
        <v>115</v>
      </c>
      <c r="AU134" s="3" t="s">
        <v>80</v>
      </c>
    </row>
    <row r="135" s="22" customFormat="true" ht="66.75" hidden="false" customHeight="true" outlineLevel="0" collapsed="false">
      <c r="B135" s="144"/>
      <c r="C135" s="145" t="s">
        <v>202</v>
      </c>
      <c r="D135" s="145" t="s">
        <v>106</v>
      </c>
      <c r="E135" s="146" t="s">
        <v>203</v>
      </c>
      <c r="F135" s="147" t="s">
        <v>204</v>
      </c>
      <c r="G135" s="148" t="s">
        <v>109</v>
      </c>
      <c r="H135" s="149" t="n">
        <v>2</v>
      </c>
      <c r="I135" s="150"/>
      <c r="J135" s="151" t="n">
        <f aca="false">ROUND(I135*H135,2)</f>
        <v>0</v>
      </c>
      <c r="K135" s="147" t="s">
        <v>110</v>
      </c>
      <c r="L135" s="23"/>
      <c r="M135" s="152"/>
      <c r="N135" s="153" t="s">
        <v>44</v>
      </c>
      <c r="P135" s="154" t="n">
        <f aca="false">O135*H135</f>
        <v>0</v>
      </c>
      <c r="Q135" s="154" t="n">
        <v>0</v>
      </c>
      <c r="R135" s="154" t="n">
        <f aca="false">Q135*H135</f>
        <v>0</v>
      </c>
      <c r="S135" s="154" t="n">
        <v>0</v>
      </c>
      <c r="T135" s="155" t="n">
        <f aca="false">S135*H135</f>
        <v>0</v>
      </c>
      <c r="AR135" s="156" t="s">
        <v>111</v>
      </c>
      <c r="AT135" s="156" t="s">
        <v>106</v>
      </c>
      <c r="AU135" s="156" t="s">
        <v>80</v>
      </c>
      <c r="AY135" s="3" t="s">
        <v>103</v>
      </c>
      <c r="BE135" s="157" t="n">
        <f aca="false">IF(N135="základní",J135,0)</f>
        <v>0</v>
      </c>
      <c r="BF135" s="157" t="n">
        <f aca="false">IF(N135="snížená",J135,0)</f>
        <v>0</v>
      </c>
      <c r="BG135" s="157" t="n">
        <f aca="false">IF(N135="zákl. přenesená",J135,0)</f>
        <v>0</v>
      </c>
      <c r="BH135" s="157" t="n">
        <f aca="false">IF(N135="sníž. přenesená",J135,0)</f>
        <v>0</v>
      </c>
      <c r="BI135" s="157" t="n">
        <f aca="false">IF(N135="nulová",J135,0)</f>
        <v>0</v>
      </c>
      <c r="BJ135" s="3" t="s">
        <v>78</v>
      </c>
      <c r="BK135" s="157" t="n">
        <f aca="false">ROUND(I135*H135,2)</f>
        <v>0</v>
      </c>
      <c r="BL135" s="3" t="s">
        <v>111</v>
      </c>
      <c r="BM135" s="156" t="s">
        <v>205</v>
      </c>
    </row>
    <row r="136" s="22" customFormat="true" ht="48" hidden="false" customHeight="false" outlineLevel="0" collapsed="false">
      <c r="B136" s="23"/>
      <c r="D136" s="158" t="s">
        <v>113</v>
      </c>
      <c r="F136" s="159" t="s">
        <v>206</v>
      </c>
      <c r="I136" s="160"/>
      <c r="L136" s="23"/>
      <c r="M136" s="161"/>
      <c r="T136" s="54"/>
      <c r="AT136" s="3" t="s">
        <v>113</v>
      </c>
      <c r="AU136" s="3" t="s">
        <v>80</v>
      </c>
    </row>
    <row r="137" s="22" customFormat="true" ht="28.5" hidden="false" customHeight="false" outlineLevel="0" collapsed="false">
      <c r="B137" s="23"/>
      <c r="D137" s="158" t="s">
        <v>115</v>
      </c>
      <c r="F137" s="162" t="s">
        <v>116</v>
      </c>
      <c r="I137" s="160"/>
      <c r="L137" s="23"/>
      <c r="M137" s="161"/>
      <c r="T137" s="54"/>
      <c r="AT137" s="3" t="s">
        <v>115</v>
      </c>
      <c r="AU137" s="3" t="s">
        <v>80</v>
      </c>
    </row>
    <row r="138" s="22" customFormat="true" ht="48.75" hidden="false" customHeight="true" outlineLevel="0" collapsed="false">
      <c r="B138" s="144"/>
      <c r="C138" s="145" t="s">
        <v>7</v>
      </c>
      <c r="D138" s="145" t="s">
        <v>106</v>
      </c>
      <c r="E138" s="146" t="s">
        <v>207</v>
      </c>
      <c r="F138" s="147" t="s">
        <v>208</v>
      </c>
      <c r="G138" s="148" t="s">
        <v>109</v>
      </c>
      <c r="H138" s="149" t="n">
        <v>4</v>
      </c>
      <c r="I138" s="150"/>
      <c r="J138" s="151" t="n">
        <f aca="false">ROUND(I138*H138,2)</f>
        <v>0</v>
      </c>
      <c r="K138" s="147" t="s">
        <v>110</v>
      </c>
      <c r="L138" s="23"/>
      <c r="M138" s="152"/>
      <c r="N138" s="153" t="s">
        <v>44</v>
      </c>
      <c r="P138" s="154" t="n">
        <f aca="false">O138*H138</f>
        <v>0</v>
      </c>
      <c r="Q138" s="154" t="n">
        <v>0</v>
      </c>
      <c r="R138" s="154" t="n">
        <f aca="false">Q138*H138</f>
        <v>0</v>
      </c>
      <c r="S138" s="154" t="n">
        <v>0</v>
      </c>
      <c r="T138" s="155" t="n">
        <f aca="false">S138*H138</f>
        <v>0</v>
      </c>
      <c r="AR138" s="156" t="s">
        <v>111</v>
      </c>
      <c r="AT138" s="156" t="s">
        <v>106</v>
      </c>
      <c r="AU138" s="156" t="s">
        <v>80</v>
      </c>
      <c r="AY138" s="3" t="s">
        <v>103</v>
      </c>
      <c r="BE138" s="157" t="n">
        <f aca="false">IF(N138="základní",J138,0)</f>
        <v>0</v>
      </c>
      <c r="BF138" s="157" t="n">
        <f aca="false">IF(N138="snížená",J138,0)</f>
        <v>0</v>
      </c>
      <c r="BG138" s="157" t="n">
        <f aca="false">IF(N138="zákl. přenesená",J138,0)</f>
        <v>0</v>
      </c>
      <c r="BH138" s="157" t="n">
        <f aca="false">IF(N138="sníž. přenesená",J138,0)</f>
        <v>0</v>
      </c>
      <c r="BI138" s="157" t="n">
        <f aca="false">IF(N138="nulová",J138,0)</f>
        <v>0</v>
      </c>
      <c r="BJ138" s="3" t="s">
        <v>78</v>
      </c>
      <c r="BK138" s="157" t="n">
        <f aca="false">ROUND(I138*H138,2)</f>
        <v>0</v>
      </c>
      <c r="BL138" s="3" t="s">
        <v>111</v>
      </c>
      <c r="BM138" s="156" t="s">
        <v>209</v>
      </c>
    </row>
    <row r="139" s="22" customFormat="true" ht="28.5" hidden="false" customHeight="false" outlineLevel="0" collapsed="false">
      <c r="B139" s="23"/>
      <c r="D139" s="158" t="s">
        <v>113</v>
      </c>
      <c r="F139" s="159" t="s">
        <v>210</v>
      </c>
      <c r="I139" s="160"/>
      <c r="L139" s="23"/>
      <c r="M139" s="161"/>
      <c r="T139" s="54"/>
      <c r="AT139" s="3" t="s">
        <v>113</v>
      </c>
      <c r="AU139" s="3" t="s">
        <v>80</v>
      </c>
    </row>
    <row r="140" s="22" customFormat="true" ht="28.5" hidden="false" customHeight="false" outlineLevel="0" collapsed="false">
      <c r="B140" s="23"/>
      <c r="D140" s="158" t="s">
        <v>115</v>
      </c>
      <c r="F140" s="162" t="s">
        <v>116</v>
      </c>
      <c r="I140" s="160"/>
      <c r="L140" s="23"/>
      <c r="M140" s="161"/>
      <c r="T140" s="54"/>
      <c r="AT140" s="3" t="s">
        <v>115</v>
      </c>
      <c r="AU140" s="3" t="s">
        <v>80</v>
      </c>
    </row>
    <row r="141" s="22" customFormat="true" ht="66.75" hidden="false" customHeight="true" outlineLevel="0" collapsed="false">
      <c r="B141" s="144"/>
      <c r="C141" s="145" t="s">
        <v>211</v>
      </c>
      <c r="D141" s="145" t="s">
        <v>106</v>
      </c>
      <c r="E141" s="146" t="s">
        <v>212</v>
      </c>
      <c r="F141" s="147" t="s">
        <v>213</v>
      </c>
      <c r="G141" s="148" t="s">
        <v>109</v>
      </c>
      <c r="H141" s="149" t="n">
        <v>2</v>
      </c>
      <c r="I141" s="150"/>
      <c r="J141" s="151" t="n">
        <f aca="false">ROUND(I141*H141,2)</f>
        <v>0</v>
      </c>
      <c r="K141" s="147" t="s">
        <v>110</v>
      </c>
      <c r="L141" s="23"/>
      <c r="M141" s="152"/>
      <c r="N141" s="153" t="s">
        <v>44</v>
      </c>
      <c r="P141" s="154" t="n">
        <f aca="false">O141*H141</f>
        <v>0</v>
      </c>
      <c r="Q141" s="154" t="n">
        <v>0</v>
      </c>
      <c r="R141" s="154" t="n">
        <f aca="false">Q141*H141</f>
        <v>0</v>
      </c>
      <c r="S141" s="154" t="n">
        <v>0</v>
      </c>
      <c r="T141" s="155" t="n">
        <f aca="false">S141*H141</f>
        <v>0</v>
      </c>
      <c r="AR141" s="156" t="s">
        <v>111</v>
      </c>
      <c r="AT141" s="156" t="s">
        <v>106</v>
      </c>
      <c r="AU141" s="156" t="s">
        <v>80</v>
      </c>
      <c r="AY141" s="3" t="s">
        <v>103</v>
      </c>
      <c r="BE141" s="157" t="n">
        <f aca="false">IF(N141="základní",J141,0)</f>
        <v>0</v>
      </c>
      <c r="BF141" s="157" t="n">
        <f aca="false">IF(N141="snížená",J141,0)</f>
        <v>0</v>
      </c>
      <c r="BG141" s="157" t="n">
        <f aca="false">IF(N141="zákl. přenesená",J141,0)</f>
        <v>0</v>
      </c>
      <c r="BH141" s="157" t="n">
        <f aca="false">IF(N141="sníž. přenesená",J141,0)</f>
        <v>0</v>
      </c>
      <c r="BI141" s="157" t="n">
        <f aca="false">IF(N141="nulová",J141,0)</f>
        <v>0</v>
      </c>
      <c r="BJ141" s="3" t="s">
        <v>78</v>
      </c>
      <c r="BK141" s="157" t="n">
        <f aca="false">ROUND(I141*H141,2)</f>
        <v>0</v>
      </c>
      <c r="BL141" s="3" t="s">
        <v>111</v>
      </c>
      <c r="BM141" s="156" t="s">
        <v>214</v>
      </c>
    </row>
    <row r="142" s="22" customFormat="true" ht="57" hidden="false" customHeight="false" outlineLevel="0" collapsed="false">
      <c r="B142" s="23"/>
      <c r="D142" s="158" t="s">
        <v>113</v>
      </c>
      <c r="F142" s="159" t="s">
        <v>215</v>
      </c>
      <c r="I142" s="160"/>
      <c r="L142" s="23"/>
      <c r="M142" s="161"/>
      <c r="T142" s="54"/>
      <c r="AT142" s="3" t="s">
        <v>113</v>
      </c>
      <c r="AU142" s="3" t="s">
        <v>80</v>
      </c>
    </row>
    <row r="143" s="22" customFormat="true" ht="28.5" hidden="false" customHeight="false" outlineLevel="0" collapsed="false">
      <c r="B143" s="23"/>
      <c r="D143" s="158" t="s">
        <v>115</v>
      </c>
      <c r="F143" s="162" t="s">
        <v>116</v>
      </c>
      <c r="I143" s="160"/>
      <c r="L143" s="23"/>
      <c r="M143" s="161"/>
      <c r="T143" s="54"/>
      <c r="AT143" s="3" t="s">
        <v>115</v>
      </c>
      <c r="AU143" s="3" t="s">
        <v>80</v>
      </c>
    </row>
    <row r="144" s="22" customFormat="true" ht="75.75" hidden="false" customHeight="true" outlineLevel="0" collapsed="false">
      <c r="B144" s="144"/>
      <c r="C144" s="145" t="s">
        <v>216</v>
      </c>
      <c r="D144" s="145" t="s">
        <v>106</v>
      </c>
      <c r="E144" s="146" t="s">
        <v>217</v>
      </c>
      <c r="F144" s="147" t="s">
        <v>218</v>
      </c>
      <c r="G144" s="148" t="s">
        <v>109</v>
      </c>
      <c r="H144" s="149" t="n">
        <v>1</v>
      </c>
      <c r="I144" s="150"/>
      <c r="J144" s="151" t="n">
        <f aca="false">ROUND(I144*H144,2)</f>
        <v>0</v>
      </c>
      <c r="K144" s="147" t="s">
        <v>110</v>
      </c>
      <c r="L144" s="23"/>
      <c r="M144" s="152"/>
      <c r="N144" s="153" t="s">
        <v>44</v>
      </c>
      <c r="P144" s="154" t="n">
        <f aca="false">O144*H144</f>
        <v>0</v>
      </c>
      <c r="Q144" s="154" t="n">
        <v>0</v>
      </c>
      <c r="R144" s="154" t="n">
        <f aca="false">Q144*H144</f>
        <v>0</v>
      </c>
      <c r="S144" s="154" t="n">
        <v>0</v>
      </c>
      <c r="T144" s="155" t="n">
        <f aca="false">S144*H144</f>
        <v>0</v>
      </c>
      <c r="AR144" s="156" t="s">
        <v>111</v>
      </c>
      <c r="AT144" s="156" t="s">
        <v>106</v>
      </c>
      <c r="AU144" s="156" t="s">
        <v>80</v>
      </c>
      <c r="AY144" s="3" t="s">
        <v>103</v>
      </c>
      <c r="BE144" s="157" t="n">
        <f aca="false">IF(N144="základní",J144,0)</f>
        <v>0</v>
      </c>
      <c r="BF144" s="157" t="n">
        <f aca="false">IF(N144="snížená",J144,0)</f>
        <v>0</v>
      </c>
      <c r="BG144" s="157" t="n">
        <f aca="false">IF(N144="zákl. přenesená",J144,0)</f>
        <v>0</v>
      </c>
      <c r="BH144" s="157" t="n">
        <f aca="false">IF(N144="sníž. přenesená",J144,0)</f>
        <v>0</v>
      </c>
      <c r="BI144" s="157" t="n">
        <f aca="false">IF(N144="nulová",J144,0)</f>
        <v>0</v>
      </c>
      <c r="BJ144" s="3" t="s">
        <v>78</v>
      </c>
      <c r="BK144" s="157" t="n">
        <f aca="false">ROUND(I144*H144,2)</f>
        <v>0</v>
      </c>
      <c r="BL144" s="3" t="s">
        <v>111</v>
      </c>
      <c r="BM144" s="156" t="s">
        <v>219</v>
      </c>
    </row>
    <row r="145" s="22" customFormat="true" ht="48" hidden="false" customHeight="false" outlineLevel="0" collapsed="false">
      <c r="B145" s="23"/>
      <c r="D145" s="158" t="s">
        <v>113</v>
      </c>
      <c r="F145" s="159" t="s">
        <v>220</v>
      </c>
      <c r="I145" s="160"/>
      <c r="L145" s="23"/>
      <c r="M145" s="161"/>
      <c r="T145" s="54"/>
      <c r="AT145" s="3" t="s">
        <v>113</v>
      </c>
      <c r="AU145" s="3" t="s">
        <v>80</v>
      </c>
    </row>
    <row r="146" s="22" customFormat="true" ht="28.5" hidden="false" customHeight="false" outlineLevel="0" collapsed="false">
      <c r="B146" s="23"/>
      <c r="D146" s="158" t="s">
        <v>115</v>
      </c>
      <c r="F146" s="162" t="s">
        <v>116</v>
      </c>
      <c r="I146" s="160"/>
      <c r="L146" s="23"/>
      <c r="M146" s="161"/>
      <c r="T146" s="54"/>
      <c r="AT146" s="3" t="s">
        <v>115</v>
      </c>
      <c r="AU146" s="3" t="s">
        <v>80</v>
      </c>
    </row>
    <row r="147" s="22" customFormat="true" ht="75.75" hidden="false" customHeight="true" outlineLevel="0" collapsed="false">
      <c r="B147" s="144"/>
      <c r="C147" s="145" t="s">
        <v>221</v>
      </c>
      <c r="D147" s="145" t="s">
        <v>106</v>
      </c>
      <c r="E147" s="146" t="s">
        <v>222</v>
      </c>
      <c r="F147" s="147" t="s">
        <v>223</v>
      </c>
      <c r="G147" s="148" t="s">
        <v>109</v>
      </c>
      <c r="H147" s="149" t="n">
        <v>1</v>
      </c>
      <c r="I147" s="150"/>
      <c r="J147" s="151" t="n">
        <f aca="false">ROUND(I147*H147,2)</f>
        <v>0</v>
      </c>
      <c r="K147" s="147" t="s">
        <v>110</v>
      </c>
      <c r="L147" s="23"/>
      <c r="M147" s="152"/>
      <c r="N147" s="153" t="s">
        <v>44</v>
      </c>
      <c r="P147" s="154" t="n">
        <f aca="false">O147*H147</f>
        <v>0</v>
      </c>
      <c r="Q147" s="154" t="n">
        <v>0</v>
      </c>
      <c r="R147" s="154" t="n">
        <f aca="false">Q147*H147</f>
        <v>0</v>
      </c>
      <c r="S147" s="154" t="n">
        <v>0</v>
      </c>
      <c r="T147" s="155" t="n">
        <f aca="false">S147*H147</f>
        <v>0</v>
      </c>
      <c r="AR147" s="156" t="s">
        <v>111</v>
      </c>
      <c r="AT147" s="156" t="s">
        <v>106</v>
      </c>
      <c r="AU147" s="156" t="s">
        <v>80</v>
      </c>
      <c r="AY147" s="3" t="s">
        <v>103</v>
      </c>
      <c r="BE147" s="157" t="n">
        <f aca="false">IF(N147="základní",J147,0)</f>
        <v>0</v>
      </c>
      <c r="BF147" s="157" t="n">
        <f aca="false">IF(N147="snížená",J147,0)</f>
        <v>0</v>
      </c>
      <c r="BG147" s="157" t="n">
        <f aca="false">IF(N147="zákl. přenesená",J147,0)</f>
        <v>0</v>
      </c>
      <c r="BH147" s="157" t="n">
        <f aca="false">IF(N147="sníž. přenesená",J147,0)</f>
        <v>0</v>
      </c>
      <c r="BI147" s="157" t="n">
        <f aca="false">IF(N147="nulová",J147,0)</f>
        <v>0</v>
      </c>
      <c r="BJ147" s="3" t="s">
        <v>78</v>
      </c>
      <c r="BK147" s="157" t="n">
        <f aca="false">ROUND(I147*H147,2)</f>
        <v>0</v>
      </c>
      <c r="BL147" s="3" t="s">
        <v>111</v>
      </c>
      <c r="BM147" s="156" t="s">
        <v>224</v>
      </c>
    </row>
    <row r="148" s="22" customFormat="true" ht="48" hidden="false" customHeight="false" outlineLevel="0" collapsed="false">
      <c r="B148" s="23"/>
      <c r="D148" s="158" t="s">
        <v>113</v>
      </c>
      <c r="F148" s="159" t="s">
        <v>225</v>
      </c>
      <c r="I148" s="160"/>
      <c r="L148" s="23"/>
      <c r="M148" s="161"/>
      <c r="T148" s="54"/>
      <c r="AT148" s="3" t="s">
        <v>113</v>
      </c>
      <c r="AU148" s="3" t="s">
        <v>80</v>
      </c>
    </row>
    <row r="149" s="22" customFormat="true" ht="28.5" hidden="false" customHeight="false" outlineLevel="0" collapsed="false">
      <c r="B149" s="23"/>
      <c r="D149" s="158" t="s">
        <v>115</v>
      </c>
      <c r="F149" s="162" t="s">
        <v>116</v>
      </c>
      <c r="I149" s="160"/>
      <c r="L149" s="23"/>
      <c r="M149" s="161"/>
      <c r="T149" s="54"/>
      <c r="AT149" s="3" t="s">
        <v>115</v>
      </c>
      <c r="AU149" s="3" t="s">
        <v>80</v>
      </c>
    </row>
    <row r="150" s="22" customFormat="true" ht="66.75" hidden="false" customHeight="true" outlineLevel="0" collapsed="false">
      <c r="B150" s="144"/>
      <c r="C150" s="145" t="s">
        <v>226</v>
      </c>
      <c r="D150" s="145" t="s">
        <v>106</v>
      </c>
      <c r="E150" s="146" t="s">
        <v>227</v>
      </c>
      <c r="F150" s="147" t="s">
        <v>228</v>
      </c>
      <c r="G150" s="148" t="s">
        <v>109</v>
      </c>
      <c r="H150" s="149" t="n">
        <v>8</v>
      </c>
      <c r="I150" s="150"/>
      <c r="J150" s="151" t="n">
        <f aca="false">ROUND(I150*H150,2)</f>
        <v>0</v>
      </c>
      <c r="K150" s="147" t="s">
        <v>110</v>
      </c>
      <c r="L150" s="23"/>
      <c r="M150" s="152"/>
      <c r="N150" s="153" t="s">
        <v>44</v>
      </c>
      <c r="P150" s="154" t="n">
        <f aca="false">O150*H150</f>
        <v>0</v>
      </c>
      <c r="Q150" s="154" t="n">
        <v>0</v>
      </c>
      <c r="R150" s="154" t="n">
        <f aca="false">Q150*H150</f>
        <v>0</v>
      </c>
      <c r="S150" s="154" t="n">
        <v>0</v>
      </c>
      <c r="T150" s="155" t="n">
        <f aca="false">S150*H150</f>
        <v>0</v>
      </c>
      <c r="AR150" s="156" t="s">
        <v>111</v>
      </c>
      <c r="AT150" s="156" t="s">
        <v>106</v>
      </c>
      <c r="AU150" s="156" t="s">
        <v>80</v>
      </c>
      <c r="AY150" s="3" t="s">
        <v>103</v>
      </c>
      <c r="BE150" s="157" t="n">
        <f aca="false">IF(N150="základní",J150,0)</f>
        <v>0</v>
      </c>
      <c r="BF150" s="157" t="n">
        <f aca="false">IF(N150="snížená",J150,0)</f>
        <v>0</v>
      </c>
      <c r="BG150" s="157" t="n">
        <f aca="false">IF(N150="zákl. přenesená",J150,0)</f>
        <v>0</v>
      </c>
      <c r="BH150" s="157" t="n">
        <f aca="false">IF(N150="sníž. přenesená",J150,0)</f>
        <v>0</v>
      </c>
      <c r="BI150" s="157" t="n">
        <f aca="false">IF(N150="nulová",J150,0)</f>
        <v>0</v>
      </c>
      <c r="BJ150" s="3" t="s">
        <v>78</v>
      </c>
      <c r="BK150" s="157" t="n">
        <f aca="false">ROUND(I150*H150,2)</f>
        <v>0</v>
      </c>
      <c r="BL150" s="3" t="s">
        <v>111</v>
      </c>
      <c r="BM150" s="156" t="s">
        <v>229</v>
      </c>
    </row>
    <row r="151" s="22" customFormat="true" ht="57" hidden="false" customHeight="false" outlineLevel="0" collapsed="false">
      <c r="B151" s="23"/>
      <c r="D151" s="158" t="s">
        <v>113</v>
      </c>
      <c r="F151" s="159" t="s">
        <v>230</v>
      </c>
      <c r="I151" s="160"/>
      <c r="L151" s="23"/>
      <c r="M151" s="161"/>
      <c r="T151" s="54"/>
      <c r="AT151" s="3" t="s">
        <v>113</v>
      </c>
      <c r="AU151" s="3" t="s">
        <v>80</v>
      </c>
    </row>
    <row r="152" s="22" customFormat="true" ht="28.5" hidden="false" customHeight="false" outlineLevel="0" collapsed="false">
      <c r="B152" s="23"/>
      <c r="D152" s="158" t="s">
        <v>115</v>
      </c>
      <c r="F152" s="162" t="s">
        <v>116</v>
      </c>
      <c r="I152" s="160"/>
      <c r="L152" s="23"/>
      <c r="M152" s="161"/>
      <c r="T152" s="54"/>
      <c r="AT152" s="3" t="s">
        <v>115</v>
      </c>
      <c r="AU152" s="3" t="s">
        <v>80</v>
      </c>
    </row>
    <row r="153" s="22" customFormat="true" ht="66.75" hidden="false" customHeight="true" outlineLevel="0" collapsed="false">
      <c r="B153" s="144"/>
      <c r="C153" s="145" t="s">
        <v>231</v>
      </c>
      <c r="D153" s="145" t="s">
        <v>106</v>
      </c>
      <c r="E153" s="146" t="s">
        <v>232</v>
      </c>
      <c r="F153" s="147" t="s">
        <v>233</v>
      </c>
      <c r="G153" s="148" t="s">
        <v>109</v>
      </c>
      <c r="H153" s="149" t="n">
        <v>1</v>
      </c>
      <c r="I153" s="150"/>
      <c r="J153" s="151" t="n">
        <f aca="false">ROUND(I153*H153,2)</f>
        <v>0</v>
      </c>
      <c r="K153" s="147" t="s">
        <v>110</v>
      </c>
      <c r="L153" s="23"/>
      <c r="M153" s="152"/>
      <c r="N153" s="153" t="s">
        <v>44</v>
      </c>
      <c r="P153" s="154" t="n">
        <f aca="false">O153*H153</f>
        <v>0</v>
      </c>
      <c r="Q153" s="154" t="n">
        <v>0</v>
      </c>
      <c r="R153" s="154" t="n">
        <f aca="false">Q153*H153</f>
        <v>0</v>
      </c>
      <c r="S153" s="154" t="n">
        <v>0</v>
      </c>
      <c r="T153" s="155" t="n">
        <f aca="false">S153*H153</f>
        <v>0</v>
      </c>
      <c r="AR153" s="156" t="s">
        <v>111</v>
      </c>
      <c r="AT153" s="156" t="s">
        <v>106</v>
      </c>
      <c r="AU153" s="156" t="s">
        <v>80</v>
      </c>
      <c r="AY153" s="3" t="s">
        <v>103</v>
      </c>
      <c r="BE153" s="157" t="n">
        <f aca="false">IF(N153="základní",J153,0)</f>
        <v>0</v>
      </c>
      <c r="BF153" s="157" t="n">
        <f aca="false">IF(N153="snížená",J153,0)</f>
        <v>0</v>
      </c>
      <c r="BG153" s="157" t="n">
        <f aca="false">IF(N153="zákl. přenesená",J153,0)</f>
        <v>0</v>
      </c>
      <c r="BH153" s="157" t="n">
        <f aca="false">IF(N153="sníž. přenesená",J153,0)</f>
        <v>0</v>
      </c>
      <c r="BI153" s="157" t="n">
        <f aca="false">IF(N153="nulová",J153,0)</f>
        <v>0</v>
      </c>
      <c r="BJ153" s="3" t="s">
        <v>78</v>
      </c>
      <c r="BK153" s="157" t="n">
        <f aca="false">ROUND(I153*H153,2)</f>
        <v>0</v>
      </c>
      <c r="BL153" s="3" t="s">
        <v>111</v>
      </c>
      <c r="BM153" s="156" t="s">
        <v>234</v>
      </c>
    </row>
    <row r="154" s="22" customFormat="true" ht="48" hidden="false" customHeight="false" outlineLevel="0" collapsed="false">
      <c r="B154" s="23"/>
      <c r="D154" s="158" t="s">
        <v>113</v>
      </c>
      <c r="F154" s="159" t="s">
        <v>235</v>
      </c>
      <c r="I154" s="160"/>
      <c r="L154" s="23"/>
      <c r="M154" s="161"/>
      <c r="T154" s="54"/>
      <c r="AT154" s="3" t="s">
        <v>113</v>
      </c>
      <c r="AU154" s="3" t="s">
        <v>80</v>
      </c>
    </row>
    <row r="155" s="22" customFormat="true" ht="28.5" hidden="false" customHeight="false" outlineLevel="0" collapsed="false">
      <c r="B155" s="23"/>
      <c r="D155" s="158" t="s">
        <v>115</v>
      </c>
      <c r="F155" s="162" t="s">
        <v>116</v>
      </c>
      <c r="I155" s="160"/>
      <c r="L155" s="23"/>
      <c r="M155" s="161"/>
      <c r="T155" s="54"/>
      <c r="AT155" s="3" t="s">
        <v>115</v>
      </c>
      <c r="AU155" s="3" t="s">
        <v>80</v>
      </c>
    </row>
    <row r="156" s="22" customFormat="true" ht="37.5" hidden="false" customHeight="true" outlineLevel="0" collapsed="false">
      <c r="B156" s="144"/>
      <c r="C156" s="145" t="s">
        <v>236</v>
      </c>
      <c r="D156" s="145" t="s">
        <v>106</v>
      </c>
      <c r="E156" s="146" t="s">
        <v>237</v>
      </c>
      <c r="F156" s="147" t="s">
        <v>238</v>
      </c>
      <c r="G156" s="148" t="s">
        <v>109</v>
      </c>
      <c r="H156" s="149" t="n">
        <v>12</v>
      </c>
      <c r="I156" s="150"/>
      <c r="J156" s="151" t="n">
        <f aca="false">ROUND(I156*H156,2)</f>
        <v>0</v>
      </c>
      <c r="K156" s="147" t="s">
        <v>110</v>
      </c>
      <c r="L156" s="23"/>
      <c r="M156" s="152"/>
      <c r="N156" s="153" t="s">
        <v>44</v>
      </c>
      <c r="P156" s="154" t="n">
        <f aca="false">O156*H156</f>
        <v>0</v>
      </c>
      <c r="Q156" s="154" t="n">
        <v>0</v>
      </c>
      <c r="R156" s="154" t="n">
        <f aca="false">Q156*H156</f>
        <v>0</v>
      </c>
      <c r="S156" s="154" t="n">
        <v>0</v>
      </c>
      <c r="T156" s="155" t="n">
        <f aca="false">S156*H156</f>
        <v>0</v>
      </c>
      <c r="AR156" s="156" t="s">
        <v>111</v>
      </c>
      <c r="AT156" s="156" t="s">
        <v>106</v>
      </c>
      <c r="AU156" s="156" t="s">
        <v>80</v>
      </c>
      <c r="AY156" s="3" t="s">
        <v>103</v>
      </c>
      <c r="BE156" s="157" t="n">
        <f aca="false">IF(N156="základní",J156,0)</f>
        <v>0</v>
      </c>
      <c r="BF156" s="157" t="n">
        <f aca="false">IF(N156="snížená",J156,0)</f>
        <v>0</v>
      </c>
      <c r="BG156" s="157" t="n">
        <f aca="false">IF(N156="zákl. přenesená",J156,0)</f>
        <v>0</v>
      </c>
      <c r="BH156" s="157" t="n">
        <f aca="false">IF(N156="sníž. přenesená",J156,0)</f>
        <v>0</v>
      </c>
      <c r="BI156" s="157" t="n">
        <f aca="false">IF(N156="nulová",J156,0)</f>
        <v>0</v>
      </c>
      <c r="BJ156" s="3" t="s">
        <v>78</v>
      </c>
      <c r="BK156" s="157" t="n">
        <f aca="false">ROUND(I156*H156,2)</f>
        <v>0</v>
      </c>
      <c r="BL156" s="3" t="s">
        <v>111</v>
      </c>
      <c r="BM156" s="156" t="s">
        <v>239</v>
      </c>
    </row>
    <row r="157" s="22" customFormat="true" ht="28.5" hidden="false" customHeight="false" outlineLevel="0" collapsed="false">
      <c r="B157" s="23"/>
      <c r="D157" s="158" t="s">
        <v>113</v>
      </c>
      <c r="F157" s="159" t="s">
        <v>240</v>
      </c>
      <c r="I157" s="160"/>
      <c r="L157" s="23"/>
      <c r="M157" s="161"/>
      <c r="T157" s="54"/>
      <c r="AT157" s="3" t="s">
        <v>113</v>
      </c>
      <c r="AU157" s="3" t="s">
        <v>80</v>
      </c>
    </row>
    <row r="158" s="22" customFormat="true" ht="28.5" hidden="false" customHeight="false" outlineLevel="0" collapsed="false">
      <c r="B158" s="23"/>
      <c r="D158" s="158" t="s">
        <v>115</v>
      </c>
      <c r="F158" s="162" t="s">
        <v>116</v>
      </c>
      <c r="I158" s="160"/>
      <c r="L158" s="23"/>
      <c r="M158" s="161"/>
      <c r="T158" s="54"/>
      <c r="AT158" s="3" t="s">
        <v>115</v>
      </c>
      <c r="AU158" s="3" t="s">
        <v>80</v>
      </c>
    </row>
    <row r="159" s="22" customFormat="true" ht="37.5" hidden="false" customHeight="true" outlineLevel="0" collapsed="false">
      <c r="B159" s="144"/>
      <c r="C159" s="145" t="s">
        <v>241</v>
      </c>
      <c r="D159" s="145" t="s">
        <v>106</v>
      </c>
      <c r="E159" s="146" t="s">
        <v>242</v>
      </c>
      <c r="F159" s="147" t="s">
        <v>243</v>
      </c>
      <c r="G159" s="148" t="s">
        <v>109</v>
      </c>
      <c r="H159" s="149" t="n">
        <v>2</v>
      </c>
      <c r="I159" s="150"/>
      <c r="J159" s="151" t="n">
        <f aca="false">ROUND(I159*H159,2)</f>
        <v>0</v>
      </c>
      <c r="K159" s="147" t="s">
        <v>110</v>
      </c>
      <c r="L159" s="23"/>
      <c r="M159" s="152"/>
      <c r="N159" s="153" t="s">
        <v>44</v>
      </c>
      <c r="P159" s="154" t="n">
        <f aca="false">O159*H159</f>
        <v>0</v>
      </c>
      <c r="Q159" s="154" t="n">
        <v>0</v>
      </c>
      <c r="R159" s="154" t="n">
        <f aca="false">Q159*H159</f>
        <v>0</v>
      </c>
      <c r="S159" s="154" t="n">
        <v>0</v>
      </c>
      <c r="T159" s="155" t="n">
        <f aca="false">S159*H159</f>
        <v>0</v>
      </c>
      <c r="AR159" s="156" t="s">
        <v>111</v>
      </c>
      <c r="AT159" s="156" t="s">
        <v>106</v>
      </c>
      <c r="AU159" s="156" t="s">
        <v>80</v>
      </c>
      <c r="AY159" s="3" t="s">
        <v>103</v>
      </c>
      <c r="BE159" s="157" t="n">
        <f aca="false">IF(N159="základní",J159,0)</f>
        <v>0</v>
      </c>
      <c r="BF159" s="157" t="n">
        <f aca="false">IF(N159="snížená",J159,0)</f>
        <v>0</v>
      </c>
      <c r="BG159" s="157" t="n">
        <f aca="false">IF(N159="zákl. přenesená",J159,0)</f>
        <v>0</v>
      </c>
      <c r="BH159" s="157" t="n">
        <f aca="false">IF(N159="sníž. přenesená",J159,0)</f>
        <v>0</v>
      </c>
      <c r="BI159" s="157" t="n">
        <f aca="false">IF(N159="nulová",J159,0)</f>
        <v>0</v>
      </c>
      <c r="BJ159" s="3" t="s">
        <v>78</v>
      </c>
      <c r="BK159" s="157" t="n">
        <f aca="false">ROUND(I159*H159,2)</f>
        <v>0</v>
      </c>
      <c r="BL159" s="3" t="s">
        <v>111</v>
      </c>
      <c r="BM159" s="156" t="s">
        <v>244</v>
      </c>
    </row>
    <row r="160" s="22" customFormat="true" ht="28.5" hidden="false" customHeight="false" outlineLevel="0" collapsed="false">
      <c r="B160" s="23"/>
      <c r="D160" s="158" t="s">
        <v>113</v>
      </c>
      <c r="F160" s="159" t="s">
        <v>243</v>
      </c>
      <c r="I160" s="160"/>
      <c r="L160" s="23"/>
      <c r="M160" s="161"/>
      <c r="T160" s="54"/>
      <c r="AT160" s="3" t="s">
        <v>113</v>
      </c>
      <c r="AU160" s="3" t="s">
        <v>80</v>
      </c>
    </row>
    <row r="161" s="22" customFormat="true" ht="28.5" hidden="false" customHeight="false" outlineLevel="0" collapsed="false">
      <c r="B161" s="23"/>
      <c r="D161" s="158" t="s">
        <v>115</v>
      </c>
      <c r="F161" s="162" t="s">
        <v>116</v>
      </c>
      <c r="I161" s="160"/>
      <c r="L161" s="23"/>
      <c r="M161" s="161"/>
      <c r="T161" s="54"/>
      <c r="AT161" s="3" t="s">
        <v>115</v>
      </c>
      <c r="AU161" s="3" t="s">
        <v>80</v>
      </c>
    </row>
    <row r="162" s="22" customFormat="true" ht="44.25" hidden="false" customHeight="true" outlineLevel="0" collapsed="false">
      <c r="B162" s="144"/>
      <c r="C162" s="145" t="s">
        <v>245</v>
      </c>
      <c r="D162" s="145" t="s">
        <v>106</v>
      </c>
      <c r="E162" s="146" t="s">
        <v>246</v>
      </c>
      <c r="F162" s="147" t="s">
        <v>247</v>
      </c>
      <c r="G162" s="148" t="s">
        <v>109</v>
      </c>
      <c r="H162" s="149" t="n">
        <v>1</v>
      </c>
      <c r="I162" s="150"/>
      <c r="J162" s="151" t="n">
        <f aca="false">ROUND(I162*H162,2)</f>
        <v>0</v>
      </c>
      <c r="K162" s="147" t="s">
        <v>110</v>
      </c>
      <c r="L162" s="23"/>
      <c r="M162" s="152"/>
      <c r="N162" s="153" t="s">
        <v>44</v>
      </c>
      <c r="P162" s="154" t="n">
        <f aca="false">O162*H162</f>
        <v>0</v>
      </c>
      <c r="Q162" s="154" t="n">
        <v>0</v>
      </c>
      <c r="R162" s="154" t="n">
        <f aca="false">Q162*H162</f>
        <v>0</v>
      </c>
      <c r="S162" s="154" t="n">
        <v>0</v>
      </c>
      <c r="T162" s="155" t="n">
        <f aca="false">S162*H162</f>
        <v>0</v>
      </c>
      <c r="AR162" s="156" t="s">
        <v>111</v>
      </c>
      <c r="AT162" s="156" t="s">
        <v>106</v>
      </c>
      <c r="AU162" s="156" t="s">
        <v>80</v>
      </c>
      <c r="AY162" s="3" t="s">
        <v>103</v>
      </c>
      <c r="BE162" s="157" t="n">
        <f aca="false">IF(N162="základní",J162,0)</f>
        <v>0</v>
      </c>
      <c r="BF162" s="157" t="n">
        <f aca="false">IF(N162="snížená",J162,0)</f>
        <v>0</v>
      </c>
      <c r="BG162" s="157" t="n">
        <f aca="false">IF(N162="zákl. přenesená",J162,0)</f>
        <v>0</v>
      </c>
      <c r="BH162" s="157" t="n">
        <f aca="false">IF(N162="sníž. přenesená",J162,0)</f>
        <v>0</v>
      </c>
      <c r="BI162" s="157" t="n">
        <f aca="false">IF(N162="nulová",J162,0)</f>
        <v>0</v>
      </c>
      <c r="BJ162" s="3" t="s">
        <v>78</v>
      </c>
      <c r="BK162" s="157" t="n">
        <f aca="false">ROUND(I162*H162,2)</f>
        <v>0</v>
      </c>
      <c r="BL162" s="3" t="s">
        <v>111</v>
      </c>
      <c r="BM162" s="156" t="s">
        <v>248</v>
      </c>
    </row>
    <row r="163" s="22" customFormat="true" ht="28.5" hidden="false" customHeight="false" outlineLevel="0" collapsed="false">
      <c r="B163" s="23"/>
      <c r="D163" s="158" t="s">
        <v>113</v>
      </c>
      <c r="F163" s="159" t="s">
        <v>249</v>
      </c>
      <c r="I163" s="160"/>
      <c r="L163" s="23"/>
      <c r="M163" s="161"/>
      <c r="T163" s="54"/>
      <c r="AT163" s="3" t="s">
        <v>113</v>
      </c>
      <c r="AU163" s="3" t="s">
        <v>80</v>
      </c>
    </row>
    <row r="164" s="22" customFormat="true" ht="28.5" hidden="false" customHeight="false" outlineLevel="0" collapsed="false">
      <c r="B164" s="23"/>
      <c r="D164" s="158" t="s">
        <v>115</v>
      </c>
      <c r="F164" s="162" t="s">
        <v>116</v>
      </c>
      <c r="I164" s="160"/>
      <c r="L164" s="23"/>
      <c r="M164" s="161"/>
      <c r="T164" s="54"/>
      <c r="AT164" s="3" t="s">
        <v>115</v>
      </c>
      <c r="AU164" s="3" t="s">
        <v>80</v>
      </c>
    </row>
    <row r="165" s="22" customFormat="true" ht="37.5" hidden="false" customHeight="true" outlineLevel="0" collapsed="false">
      <c r="B165" s="144"/>
      <c r="C165" s="145" t="s">
        <v>250</v>
      </c>
      <c r="D165" s="145" t="s">
        <v>106</v>
      </c>
      <c r="E165" s="146" t="s">
        <v>251</v>
      </c>
      <c r="F165" s="147" t="s">
        <v>252</v>
      </c>
      <c r="G165" s="148" t="s">
        <v>109</v>
      </c>
      <c r="H165" s="149" t="n">
        <v>11</v>
      </c>
      <c r="I165" s="150"/>
      <c r="J165" s="151" t="n">
        <f aca="false">ROUND(I165*H165,2)</f>
        <v>0</v>
      </c>
      <c r="K165" s="147" t="s">
        <v>110</v>
      </c>
      <c r="L165" s="23"/>
      <c r="M165" s="152"/>
      <c r="N165" s="153" t="s">
        <v>44</v>
      </c>
      <c r="P165" s="154" t="n">
        <f aca="false">O165*H165</f>
        <v>0</v>
      </c>
      <c r="Q165" s="154" t="n">
        <v>0</v>
      </c>
      <c r="R165" s="154" t="n">
        <f aca="false">Q165*H165</f>
        <v>0</v>
      </c>
      <c r="S165" s="154" t="n">
        <v>0</v>
      </c>
      <c r="T165" s="155" t="n">
        <f aca="false">S165*H165</f>
        <v>0</v>
      </c>
      <c r="AR165" s="156" t="s">
        <v>111</v>
      </c>
      <c r="AT165" s="156" t="s">
        <v>106</v>
      </c>
      <c r="AU165" s="156" t="s">
        <v>80</v>
      </c>
      <c r="AY165" s="3" t="s">
        <v>103</v>
      </c>
      <c r="BE165" s="157" t="n">
        <f aca="false">IF(N165="základní",J165,0)</f>
        <v>0</v>
      </c>
      <c r="BF165" s="157" t="n">
        <f aca="false">IF(N165="snížená",J165,0)</f>
        <v>0</v>
      </c>
      <c r="BG165" s="157" t="n">
        <f aca="false">IF(N165="zákl. přenesená",J165,0)</f>
        <v>0</v>
      </c>
      <c r="BH165" s="157" t="n">
        <f aca="false">IF(N165="sníž. přenesená",J165,0)</f>
        <v>0</v>
      </c>
      <c r="BI165" s="157" t="n">
        <f aca="false">IF(N165="nulová",J165,0)</f>
        <v>0</v>
      </c>
      <c r="BJ165" s="3" t="s">
        <v>78</v>
      </c>
      <c r="BK165" s="157" t="n">
        <f aca="false">ROUND(I165*H165,2)</f>
        <v>0</v>
      </c>
      <c r="BL165" s="3" t="s">
        <v>111</v>
      </c>
      <c r="BM165" s="156" t="s">
        <v>253</v>
      </c>
    </row>
    <row r="166" s="22" customFormat="true" ht="28.5" hidden="false" customHeight="false" outlineLevel="0" collapsed="false">
      <c r="B166" s="23"/>
      <c r="D166" s="158" t="s">
        <v>113</v>
      </c>
      <c r="F166" s="159" t="s">
        <v>252</v>
      </c>
      <c r="I166" s="160"/>
      <c r="L166" s="23"/>
      <c r="M166" s="161"/>
      <c r="T166" s="54"/>
      <c r="AT166" s="3" t="s">
        <v>113</v>
      </c>
      <c r="AU166" s="3" t="s">
        <v>80</v>
      </c>
    </row>
    <row r="167" s="22" customFormat="true" ht="28.5" hidden="false" customHeight="false" outlineLevel="0" collapsed="false">
      <c r="B167" s="23"/>
      <c r="D167" s="158" t="s">
        <v>115</v>
      </c>
      <c r="F167" s="162" t="s">
        <v>116</v>
      </c>
      <c r="I167" s="160"/>
      <c r="L167" s="23"/>
      <c r="M167" s="161"/>
      <c r="T167" s="54"/>
      <c r="AT167" s="3" t="s">
        <v>115</v>
      </c>
      <c r="AU167" s="3" t="s">
        <v>80</v>
      </c>
    </row>
    <row r="168" s="22" customFormat="true" ht="62.25" hidden="false" customHeight="true" outlineLevel="0" collapsed="false">
      <c r="B168" s="144"/>
      <c r="C168" s="145" t="s">
        <v>254</v>
      </c>
      <c r="D168" s="145" t="s">
        <v>106</v>
      </c>
      <c r="E168" s="146" t="s">
        <v>255</v>
      </c>
      <c r="F168" s="147" t="s">
        <v>256</v>
      </c>
      <c r="G168" s="148" t="s">
        <v>109</v>
      </c>
      <c r="H168" s="149" t="n">
        <v>1</v>
      </c>
      <c r="I168" s="150"/>
      <c r="J168" s="151" t="n">
        <f aca="false">ROUND(I168*H168,2)</f>
        <v>0</v>
      </c>
      <c r="K168" s="147" t="s">
        <v>110</v>
      </c>
      <c r="L168" s="23"/>
      <c r="M168" s="152"/>
      <c r="N168" s="153" t="s">
        <v>44</v>
      </c>
      <c r="P168" s="154" t="n">
        <f aca="false">O168*H168</f>
        <v>0</v>
      </c>
      <c r="Q168" s="154" t="n">
        <v>0</v>
      </c>
      <c r="R168" s="154" t="n">
        <f aca="false">Q168*H168</f>
        <v>0</v>
      </c>
      <c r="S168" s="154" t="n">
        <v>0</v>
      </c>
      <c r="T168" s="155" t="n">
        <f aca="false">S168*H168</f>
        <v>0</v>
      </c>
      <c r="AR168" s="156" t="s">
        <v>111</v>
      </c>
      <c r="AT168" s="156" t="s">
        <v>106</v>
      </c>
      <c r="AU168" s="156" t="s">
        <v>80</v>
      </c>
      <c r="AY168" s="3" t="s">
        <v>103</v>
      </c>
      <c r="BE168" s="157" t="n">
        <f aca="false">IF(N168="základní",J168,0)</f>
        <v>0</v>
      </c>
      <c r="BF168" s="157" t="n">
        <f aca="false">IF(N168="snížená",J168,0)</f>
        <v>0</v>
      </c>
      <c r="BG168" s="157" t="n">
        <f aca="false">IF(N168="zákl. přenesená",J168,0)</f>
        <v>0</v>
      </c>
      <c r="BH168" s="157" t="n">
        <f aca="false">IF(N168="sníž. přenesená",J168,0)</f>
        <v>0</v>
      </c>
      <c r="BI168" s="157" t="n">
        <f aca="false">IF(N168="nulová",J168,0)</f>
        <v>0</v>
      </c>
      <c r="BJ168" s="3" t="s">
        <v>78</v>
      </c>
      <c r="BK168" s="157" t="n">
        <f aca="false">ROUND(I168*H168,2)</f>
        <v>0</v>
      </c>
      <c r="BL168" s="3" t="s">
        <v>111</v>
      </c>
      <c r="BM168" s="156" t="s">
        <v>257</v>
      </c>
    </row>
    <row r="169" s="22" customFormat="true" ht="38.25" hidden="false" customHeight="false" outlineLevel="0" collapsed="false">
      <c r="B169" s="23"/>
      <c r="D169" s="158" t="s">
        <v>113</v>
      </c>
      <c r="F169" s="159" t="s">
        <v>256</v>
      </c>
      <c r="I169" s="160"/>
      <c r="L169" s="23"/>
      <c r="M169" s="161"/>
      <c r="T169" s="54"/>
      <c r="AT169" s="3" t="s">
        <v>113</v>
      </c>
      <c r="AU169" s="3" t="s">
        <v>80</v>
      </c>
    </row>
    <row r="170" s="22" customFormat="true" ht="28.5" hidden="false" customHeight="false" outlineLevel="0" collapsed="false">
      <c r="B170" s="23"/>
      <c r="D170" s="158" t="s">
        <v>115</v>
      </c>
      <c r="F170" s="162" t="s">
        <v>116</v>
      </c>
      <c r="I170" s="160"/>
      <c r="L170" s="23"/>
      <c r="M170" s="161"/>
      <c r="T170" s="54"/>
      <c r="AT170" s="3" t="s">
        <v>115</v>
      </c>
      <c r="AU170" s="3" t="s">
        <v>80</v>
      </c>
    </row>
    <row r="171" s="22" customFormat="true" ht="66.75" hidden="false" customHeight="true" outlineLevel="0" collapsed="false">
      <c r="B171" s="144"/>
      <c r="C171" s="145" t="s">
        <v>258</v>
      </c>
      <c r="D171" s="145" t="s">
        <v>106</v>
      </c>
      <c r="E171" s="146" t="s">
        <v>259</v>
      </c>
      <c r="F171" s="147" t="s">
        <v>260</v>
      </c>
      <c r="G171" s="148" t="s">
        <v>109</v>
      </c>
      <c r="H171" s="149" t="n">
        <v>2</v>
      </c>
      <c r="I171" s="150"/>
      <c r="J171" s="151" t="n">
        <f aca="false">ROUND(I171*H171,2)</f>
        <v>0</v>
      </c>
      <c r="K171" s="147" t="s">
        <v>110</v>
      </c>
      <c r="L171" s="23"/>
      <c r="M171" s="152"/>
      <c r="N171" s="153" t="s">
        <v>44</v>
      </c>
      <c r="P171" s="154" t="n">
        <f aca="false">O171*H171</f>
        <v>0</v>
      </c>
      <c r="Q171" s="154" t="n">
        <v>0</v>
      </c>
      <c r="R171" s="154" t="n">
        <f aca="false">Q171*H171</f>
        <v>0</v>
      </c>
      <c r="S171" s="154" t="n">
        <v>0</v>
      </c>
      <c r="T171" s="155" t="n">
        <f aca="false">S171*H171</f>
        <v>0</v>
      </c>
      <c r="AR171" s="156" t="s">
        <v>111</v>
      </c>
      <c r="AT171" s="156" t="s">
        <v>106</v>
      </c>
      <c r="AU171" s="156" t="s">
        <v>80</v>
      </c>
      <c r="AY171" s="3" t="s">
        <v>103</v>
      </c>
      <c r="BE171" s="157" t="n">
        <f aca="false">IF(N171="základní",J171,0)</f>
        <v>0</v>
      </c>
      <c r="BF171" s="157" t="n">
        <f aca="false">IF(N171="snížená",J171,0)</f>
        <v>0</v>
      </c>
      <c r="BG171" s="157" t="n">
        <f aca="false">IF(N171="zákl. přenesená",J171,0)</f>
        <v>0</v>
      </c>
      <c r="BH171" s="157" t="n">
        <f aca="false">IF(N171="sníž. přenesená",J171,0)</f>
        <v>0</v>
      </c>
      <c r="BI171" s="157" t="n">
        <f aca="false">IF(N171="nulová",J171,0)</f>
        <v>0</v>
      </c>
      <c r="BJ171" s="3" t="s">
        <v>78</v>
      </c>
      <c r="BK171" s="157" t="n">
        <f aca="false">ROUND(I171*H171,2)</f>
        <v>0</v>
      </c>
      <c r="BL171" s="3" t="s">
        <v>111</v>
      </c>
      <c r="BM171" s="156" t="s">
        <v>261</v>
      </c>
    </row>
    <row r="172" s="22" customFormat="true" ht="48" hidden="false" customHeight="false" outlineLevel="0" collapsed="false">
      <c r="B172" s="23"/>
      <c r="D172" s="158" t="s">
        <v>113</v>
      </c>
      <c r="F172" s="159" t="s">
        <v>262</v>
      </c>
      <c r="I172" s="160"/>
      <c r="L172" s="23"/>
      <c r="M172" s="161"/>
      <c r="T172" s="54"/>
      <c r="AT172" s="3" t="s">
        <v>113</v>
      </c>
      <c r="AU172" s="3" t="s">
        <v>80</v>
      </c>
    </row>
    <row r="173" s="22" customFormat="true" ht="28.5" hidden="false" customHeight="false" outlineLevel="0" collapsed="false">
      <c r="B173" s="23"/>
      <c r="D173" s="158" t="s">
        <v>115</v>
      </c>
      <c r="F173" s="162" t="s">
        <v>116</v>
      </c>
      <c r="I173" s="160"/>
      <c r="L173" s="23"/>
      <c r="M173" s="161"/>
      <c r="T173" s="54"/>
      <c r="AT173" s="3" t="s">
        <v>115</v>
      </c>
      <c r="AU173" s="3" t="s">
        <v>80</v>
      </c>
    </row>
    <row r="174" s="22" customFormat="true" ht="44.25" hidden="false" customHeight="true" outlineLevel="0" collapsed="false">
      <c r="B174" s="144"/>
      <c r="C174" s="145" t="s">
        <v>263</v>
      </c>
      <c r="D174" s="145" t="s">
        <v>106</v>
      </c>
      <c r="E174" s="146" t="s">
        <v>264</v>
      </c>
      <c r="F174" s="147" t="s">
        <v>265</v>
      </c>
      <c r="G174" s="148" t="s">
        <v>109</v>
      </c>
      <c r="H174" s="149" t="n">
        <v>10</v>
      </c>
      <c r="I174" s="150"/>
      <c r="J174" s="151" t="n">
        <f aca="false">ROUND(I174*H174,2)</f>
        <v>0</v>
      </c>
      <c r="K174" s="147" t="s">
        <v>110</v>
      </c>
      <c r="L174" s="23"/>
      <c r="M174" s="152"/>
      <c r="N174" s="153" t="s">
        <v>44</v>
      </c>
      <c r="P174" s="154" t="n">
        <f aca="false">O174*H174</f>
        <v>0</v>
      </c>
      <c r="Q174" s="154" t="n">
        <v>0</v>
      </c>
      <c r="R174" s="154" t="n">
        <f aca="false">Q174*H174</f>
        <v>0</v>
      </c>
      <c r="S174" s="154" t="n">
        <v>0</v>
      </c>
      <c r="T174" s="155" t="n">
        <f aca="false">S174*H174</f>
        <v>0</v>
      </c>
      <c r="AR174" s="156" t="s">
        <v>111</v>
      </c>
      <c r="AT174" s="156" t="s">
        <v>106</v>
      </c>
      <c r="AU174" s="156" t="s">
        <v>80</v>
      </c>
      <c r="AY174" s="3" t="s">
        <v>103</v>
      </c>
      <c r="BE174" s="157" t="n">
        <f aca="false">IF(N174="základní",J174,0)</f>
        <v>0</v>
      </c>
      <c r="BF174" s="157" t="n">
        <f aca="false">IF(N174="snížená",J174,0)</f>
        <v>0</v>
      </c>
      <c r="BG174" s="157" t="n">
        <f aca="false">IF(N174="zákl. přenesená",J174,0)</f>
        <v>0</v>
      </c>
      <c r="BH174" s="157" t="n">
        <f aca="false">IF(N174="sníž. přenesená",J174,0)</f>
        <v>0</v>
      </c>
      <c r="BI174" s="157" t="n">
        <f aca="false">IF(N174="nulová",J174,0)</f>
        <v>0</v>
      </c>
      <c r="BJ174" s="3" t="s">
        <v>78</v>
      </c>
      <c r="BK174" s="157" t="n">
        <f aca="false">ROUND(I174*H174,2)</f>
        <v>0</v>
      </c>
      <c r="BL174" s="3" t="s">
        <v>111</v>
      </c>
      <c r="BM174" s="156" t="s">
        <v>266</v>
      </c>
    </row>
    <row r="175" s="22" customFormat="true" ht="38.25" hidden="false" customHeight="false" outlineLevel="0" collapsed="false">
      <c r="B175" s="23"/>
      <c r="D175" s="158" t="s">
        <v>113</v>
      </c>
      <c r="F175" s="159" t="s">
        <v>267</v>
      </c>
      <c r="I175" s="160"/>
      <c r="L175" s="23"/>
      <c r="M175" s="161"/>
      <c r="T175" s="54"/>
      <c r="AT175" s="3" t="s">
        <v>113</v>
      </c>
      <c r="AU175" s="3" t="s">
        <v>80</v>
      </c>
    </row>
    <row r="176" s="22" customFormat="true" ht="28.5" hidden="false" customHeight="false" outlineLevel="0" collapsed="false">
      <c r="B176" s="23"/>
      <c r="D176" s="158" t="s">
        <v>115</v>
      </c>
      <c r="F176" s="162" t="s">
        <v>116</v>
      </c>
      <c r="I176" s="160"/>
      <c r="L176" s="23"/>
      <c r="M176" s="161"/>
      <c r="T176" s="54"/>
      <c r="AT176" s="3" t="s">
        <v>115</v>
      </c>
      <c r="AU176" s="3" t="s">
        <v>80</v>
      </c>
    </row>
    <row r="177" s="22" customFormat="true" ht="48.75" hidden="false" customHeight="true" outlineLevel="0" collapsed="false">
      <c r="B177" s="144"/>
      <c r="C177" s="145" t="s">
        <v>268</v>
      </c>
      <c r="D177" s="145" t="s">
        <v>106</v>
      </c>
      <c r="E177" s="146" t="s">
        <v>269</v>
      </c>
      <c r="F177" s="147" t="s">
        <v>270</v>
      </c>
      <c r="G177" s="148" t="s">
        <v>109</v>
      </c>
      <c r="H177" s="149" t="n">
        <v>1</v>
      </c>
      <c r="I177" s="150"/>
      <c r="J177" s="151" t="n">
        <f aca="false">ROUND(I177*H177,2)</f>
        <v>0</v>
      </c>
      <c r="K177" s="147" t="s">
        <v>110</v>
      </c>
      <c r="L177" s="23"/>
      <c r="M177" s="152"/>
      <c r="N177" s="153" t="s">
        <v>44</v>
      </c>
      <c r="P177" s="154" t="n">
        <f aca="false">O177*H177</f>
        <v>0</v>
      </c>
      <c r="Q177" s="154" t="n">
        <v>0</v>
      </c>
      <c r="R177" s="154" t="n">
        <f aca="false">Q177*H177</f>
        <v>0</v>
      </c>
      <c r="S177" s="154" t="n">
        <v>0</v>
      </c>
      <c r="T177" s="155" t="n">
        <f aca="false">S177*H177</f>
        <v>0</v>
      </c>
      <c r="AR177" s="156" t="s">
        <v>111</v>
      </c>
      <c r="AT177" s="156" t="s">
        <v>106</v>
      </c>
      <c r="AU177" s="156" t="s">
        <v>80</v>
      </c>
      <c r="AY177" s="3" t="s">
        <v>103</v>
      </c>
      <c r="BE177" s="157" t="n">
        <f aca="false">IF(N177="základní",J177,0)</f>
        <v>0</v>
      </c>
      <c r="BF177" s="157" t="n">
        <f aca="false">IF(N177="snížená",J177,0)</f>
        <v>0</v>
      </c>
      <c r="BG177" s="157" t="n">
        <f aca="false">IF(N177="zákl. přenesená",J177,0)</f>
        <v>0</v>
      </c>
      <c r="BH177" s="157" t="n">
        <f aca="false">IF(N177="sníž. přenesená",J177,0)</f>
        <v>0</v>
      </c>
      <c r="BI177" s="157" t="n">
        <f aca="false">IF(N177="nulová",J177,0)</f>
        <v>0</v>
      </c>
      <c r="BJ177" s="3" t="s">
        <v>78</v>
      </c>
      <c r="BK177" s="157" t="n">
        <f aca="false">ROUND(I177*H177,2)</f>
        <v>0</v>
      </c>
      <c r="BL177" s="3" t="s">
        <v>111</v>
      </c>
      <c r="BM177" s="156" t="s">
        <v>271</v>
      </c>
    </row>
    <row r="178" s="22" customFormat="true" ht="28.5" hidden="false" customHeight="false" outlineLevel="0" collapsed="false">
      <c r="B178" s="23"/>
      <c r="D178" s="158" t="s">
        <v>113</v>
      </c>
      <c r="F178" s="159" t="s">
        <v>272</v>
      </c>
      <c r="I178" s="160"/>
      <c r="L178" s="23"/>
      <c r="M178" s="161"/>
      <c r="T178" s="54"/>
      <c r="AT178" s="3" t="s">
        <v>113</v>
      </c>
      <c r="AU178" s="3" t="s">
        <v>80</v>
      </c>
    </row>
    <row r="179" s="22" customFormat="true" ht="28.5" hidden="false" customHeight="false" outlineLevel="0" collapsed="false">
      <c r="B179" s="23"/>
      <c r="D179" s="158" t="s">
        <v>115</v>
      </c>
      <c r="F179" s="162" t="s">
        <v>116</v>
      </c>
      <c r="I179" s="160"/>
      <c r="L179" s="23"/>
      <c r="M179" s="161"/>
      <c r="T179" s="54"/>
      <c r="AT179" s="3" t="s">
        <v>115</v>
      </c>
      <c r="AU179" s="3" t="s">
        <v>80</v>
      </c>
    </row>
    <row r="180" s="22" customFormat="true" ht="55.5" hidden="false" customHeight="true" outlineLevel="0" collapsed="false">
      <c r="B180" s="144"/>
      <c r="C180" s="145" t="s">
        <v>273</v>
      </c>
      <c r="D180" s="145" t="s">
        <v>106</v>
      </c>
      <c r="E180" s="146" t="s">
        <v>274</v>
      </c>
      <c r="F180" s="147" t="s">
        <v>275</v>
      </c>
      <c r="G180" s="148" t="s">
        <v>109</v>
      </c>
      <c r="H180" s="149" t="n">
        <v>1</v>
      </c>
      <c r="I180" s="150"/>
      <c r="J180" s="151" t="n">
        <f aca="false">ROUND(I180*H180,2)</f>
        <v>0</v>
      </c>
      <c r="K180" s="147" t="s">
        <v>110</v>
      </c>
      <c r="L180" s="23"/>
      <c r="M180" s="152"/>
      <c r="N180" s="153" t="s">
        <v>44</v>
      </c>
      <c r="P180" s="154" t="n">
        <f aca="false">O180*H180</f>
        <v>0</v>
      </c>
      <c r="Q180" s="154" t="n">
        <v>0</v>
      </c>
      <c r="R180" s="154" t="n">
        <f aca="false">Q180*H180</f>
        <v>0</v>
      </c>
      <c r="S180" s="154" t="n">
        <v>0</v>
      </c>
      <c r="T180" s="155" t="n">
        <f aca="false">S180*H180</f>
        <v>0</v>
      </c>
      <c r="AR180" s="156" t="s">
        <v>111</v>
      </c>
      <c r="AT180" s="156" t="s">
        <v>106</v>
      </c>
      <c r="AU180" s="156" t="s">
        <v>80</v>
      </c>
      <c r="AY180" s="3" t="s">
        <v>103</v>
      </c>
      <c r="BE180" s="157" t="n">
        <f aca="false">IF(N180="základní",J180,0)</f>
        <v>0</v>
      </c>
      <c r="BF180" s="157" t="n">
        <f aca="false">IF(N180="snížená",J180,0)</f>
        <v>0</v>
      </c>
      <c r="BG180" s="157" t="n">
        <f aca="false">IF(N180="zákl. přenesená",J180,0)</f>
        <v>0</v>
      </c>
      <c r="BH180" s="157" t="n">
        <f aca="false">IF(N180="sníž. přenesená",J180,0)</f>
        <v>0</v>
      </c>
      <c r="BI180" s="157" t="n">
        <f aca="false">IF(N180="nulová",J180,0)</f>
        <v>0</v>
      </c>
      <c r="BJ180" s="3" t="s">
        <v>78</v>
      </c>
      <c r="BK180" s="157" t="n">
        <f aca="false">ROUND(I180*H180,2)</f>
        <v>0</v>
      </c>
      <c r="BL180" s="3" t="s">
        <v>111</v>
      </c>
      <c r="BM180" s="156" t="s">
        <v>276</v>
      </c>
    </row>
    <row r="181" s="22" customFormat="true" ht="38.25" hidden="false" customHeight="false" outlineLevel="0" collapsed="false">
      <c r="B181" s="23"/>
      <c r="D181" s="158" t="s">
        <v>113</v>
      </c>
      <c r="F181" s="159" t="s">
        <v>277</v>
      </c>
      <c r="I181" s="160"/>
      <c r="L181" s="23"/>
      <c r="M181" s="161"/>
      <c r="T181" s="54"/>
      <c r="AT181" s="3" t="s">
        <v>113</v>
      </c>
      <c r="AU181" s="3" t="s">
        <v>80</v>
      </c>
    </row>
    <row r="182" s="22" customFormat="true" ht="28.5" hidden="false" customHeight="false" outlineLevel="0" collapsed="false">
      <c r="B182" s="23"/>
      <c r="D182" s="158" t="s">
        <v>115</v>
      </c>
      <c r="F182" s="162" t="s">
        <v>116</v>
      </c>
      <c r="I182" s="160"/>
      <c r="L182" s="23"/>
      <c r="M182" s="161"/>
      <c r="T182" s="54"/>
      <c r="AT182" s="3" t="s">
        <v>115</v>
      </c>
      <c r="AU182" s="3" t="s">
        <v>80</v>
      </c>
    </row>
    <row r="183" s="22" customFormat="true" ht="66.75" hidden="false" customHeight="true" outlineLevel="0" collapsed="false">
      <c r="B183" s="144"/>
      <c r="C183" s="145" t="s">
        <v>278</v>
      </c>
      <c r="D183" s="145" t="s">
        <v>106</v>
      </c>
      <c r="E183" s="146" t="s">
        <v>279</v>
      </c>
      <c r="F183" s="147" t="s">
        <v>280</v>
      </c>
      <c r="G183" s="148" t="s">
        <v>109</v>
      </c>
      <c r="H183" s="149" t="n">
        <v>2</v>
      </c>
      <c r="I183" s="150"/>
      <c r="J183" s="151" t="n">
        <f aca="false">ROUND(I183*H183,2)</f>
        <v>0</v>
      </c>
      <c r="K183" s="147" t="s">
        <v>110</v>
      </c>
      <c r="L183" s="23"/>
      <c r="M183" s="152"/>
      <c r="N183" s="153" t="s">
        <v>44</v>
      </c>
      <c r="P183" s="154" t="n">
        <f aca="false">O183*H183</f>
        <v>0</v>
      </c>
      <c r="Q183" s="154" t="n">
        <v>0</v>
      </c>
      <c r="R183" s="154" t="n">
        <f aca="false">Q183*H183</f>
        <v>0</v>
      </c>
      <c r="S183" s="154" t="n">
        <v>0</v>
      </c>
      <c r="T183" s="155" t="n">
        <f aca="false">S183*H183</f>
        <v>0</v>
      </c>
      <c r="AR183" s="156" t="s">
        <v>111</v>
      </c>
      <c r="AT183" s="156" t="s">
        <v>106</v>
      </c>
      <c r="AU183" s="156" t="s">
        <v>80</v>
      </c>
      <c r="AY183" s="3" t="s">
        <v>103</v>
      </c>
      <c r="BE183" s="157" t="n">
        <f aca="false">IF(N183="základní",J183,0)</f>
        <v>0</v>
      </c>
      <c r="BF183" s="157" t="n">
        <f aca="false">IF(N183="snížená",J183,0)</f>
        <v>0</v>
      </c>
      <c r="BG183" s="157" t="n">
        <f aca="false">IF(N183="zákl. přenesená",J183,0)</f>
        <v>0</v>
      </c>
      <c r="BH183" s="157" t="n">
        <f aca="false">IF(N183="sníž. přenesená",J183,0)</f>
        <v>0</v>
      </c>
      <c r="BI183" s="157" t="n">
        <f aca="false">IF(N183="nulová",J183,0)</f>
        <v>0</v>
      </c>
      <c r="BJ183" s="3" t="s">
        <v>78</v>
      </c>
      <c r="BK183" s="157" t="n">
        <f aca="false">ROUND(I183*H183,2)</f>
        <v>0</v>
      </c>
      <c r="BL183" s="3" t="s">
        <v>111</v>
      </c>
      <c r="BM183" s="156" t="s">
        <v>281</v>
      </c>
    </row>
    <row r="184" s="22" customFormat="true" ht="38.25" hidden="false" customHeight="false" outlineLevel="0" collapsed="false">
      <c r="B184" s="23"/>
      <c r="D184" s="158" t="s">
        <v>113</v>
      </c>
      <c r="F184" s="159" t="s">
        <v>282</v>
      </c>
      <c r="I184" s="160"/>
      <c r="L184" s="23"/>
      <c r="M184" s="161"/>
      <c r="T184" s="54"/>
      <c r="AT184" s="3" t="s">
        <v>113</v>
      </c>
      <c r="AU184" s="3" t="s">
        <v>80</v>
      </c>
    </row>
    <row r="185" s="22" customFormat="true" ht="28.5" hidden="false" customHeight="false" outlineLevel="0" collapsed="false">
      <c r="B185" s="23"/>
      <c r="D185" s="158" t="s">
        <v>115</v>
      </c>
      <c r="F185" s="162" t="s">
        <v>116</v>
      </c>
      <c r="I185" s="160"/>
      <c r="L185" s="23"/>
      <c r="M185" s="161"/>
      <c r="T185" s="54"/>
      <c r="AT185" s="3" t="s">
        <v>115</v>
      </c>
      <c r="AU185" s="3" t="s">
        <v>80</v>
      </c>
    </row>
    <row r="186" s="22" customFormat="true" ht="44.25" hidden="false" customHeight="true" outlineLevel="0" collapsed="false">
      <c r="B186" s="144"/>
      <c r="C186" s="145" t="s">
        <v>283</v>
      </c>
      <c r="D186" s="145" t="s">
        <v>106</v>
      </c>
      <c r="E186" s="146" t="s">
        <v>284</v>
      </c>
      <c r="F186" s="147" t="s">
        <v>285</v>
      </c>
      <c r="G186" s="148" t="s">
        <v>109</v>
      </c>
      <c r="H186" s="149" t="n">
        <v>2</v>
      </c>
      <c r="I186" s="150"/>
      <c r="J186" s="151" t="n">
        <f aca="false">ROUND(I186*H186,2)</f>
        <v>0</v>
      </c>
      <c r="K186" s="147" t="s">
        <v>110</v>
      </c>
      <c r="L186" s="23"/>
      <c r="M186" s="152"/>
      <c r="N186" s="153" t="s">
        <v>44</v>
      </c>
      <c r="P186" s="154" t="n">
        <f aca="false">O186*H186</f>
        <v>0</v>
      </c>
      <c r="Q186" s="154" t="n">
        <v>0</v>
      </c>
      <c r="R186" s="154" t="n">
        <f aca="false">Q186*H186</f>
        <v>0</v>
      </c>
      <c r="S186" s="154" t="n">
        <v>0</v>
      </c>
      <c r="T186" s="155" t="n">
        <f aca="false">S186*H186</f>
        <v>0</v>
      </c>
      <c r="AR186" s="156" t="s">
        <v>111</v>
      </c>
      <c r="AT186" s="156" t="s">
        <v>106</v>
      </c>
      <c r="AU186" s="156" t="s">
        <v>80</v>
      </c>
      <c r="AY186" s="3" t="s">
        <v>103</v>
      </c>
      <c r="BE186" s="157" t="n">
        <f aca="false">IF(N186="základní",J186,0)</f>
        <v>0</v>
      </c>
      <c r="BF186" s="157" t="n">
        <f aca="false">IF(N186="snížená",J186,0)</f>
        <v>0</v>
      </c>
      <c r="BG186" s="157" t="n">
        <f aca="false">IF(N186="zákl. přenesená",J186,0)</f>
        <v>0</v>
      </c>
      <c r="BH186" s="157" t="n">
        <f aca="false">IF(N186="sníž. přenesená",J186,0)</f>
        <v>0</v>
      </c>
      <c r="BI186" s="157" t="n">
        <f aca="false">IF(N186="nulová",J186,0)</f>
        <v>0</v>
      </c>
      <c r="BJ186" s="3" t="s">
        <v>78</v>
      </c>
      <c r="BK186" s="157" t="n">
        <f aca="false">ROUND(I186*H186,2)</f>
        <v>0</v>
      </c>
      <c r="BL186" s="3" t="s">
        <v>111</v>
      </c>
      <c r="BM186" s="156" t="s">
        <v>286</v>
      </c>
    </row>
    <row r="187" s="22" customFormat="true" ht="28.5" hidden="false" customHeight="false" outlineLevel="0" collapsed="false">
      <c r="B187" s="23"/>
      <c r="D187" s="158" t="s">
        <v>113</v>
      </c>
      <c r="F187" s="159" t="s">
        <v>285</v>
      </c>
      <c r="I187" s="160"/>
      <c r="L187" s="23"/>
      <c r="M187" s="161"/>
      <c r="T187" s="54"/>
      <c r="AT187" s="3" t="s">
        <v>113</v>
      </c>
      <c r="AU187" s="3" t="s">
        <v>80</v>
      </c>
    </row>
    <row r="188" s="22" customFormat="true" ht="28.5" hidden="false" customHeight="false" outlineLevel="0" collapsed="false">
      <c r="B188" s="23"/>
      <c r="D188" s="158" t="s">
        <v>115</v>
      </c>
      <c r="F188" s="162" t="s">
        <v>116</v>
      </c>
      <c r="I188" s="160"/>
      <c r="L188" s="23"/>
      <c r="M188" s="161"/>
      <c r="T188" s="54"/>
      <c r="AT188" s="3" t="s">
        <v>115</v>
      </c>
      <c r="AU188" s="3" t="s">
        <v>80</v>
      </c>
    </row>
    <row r="189" s="22" customFormat="true" ht="48.75" hidden="false" customHeight="true" outlineLevel="0" collapsed="false">
      <c r="B189" s="144"/>
      <c r="C189" s="145" t="s">
        <v>287</v>
      </c>
      <c r="D189" s="145" t="s">
        <v>106</v>
      </c>
      <c r="E189" s="146" t="s">
        <v>288</v>
      </c>
      <c r="F189" s="147" t="s">
        <v>289</v>
      </c>
      <c r="G189" s="148" t="s">
        <v>109</v>
      </c>
      <c r="H189" s="149" t="n">
        <v>1</v>
      </c>
      <c r="I189" s="150"/>
      <c r="J189" s="151" t="n">
        <f aca="false">ROUND(I189*H189,2)</f>
        <v>0</v>
      </c>
      <c r="K189" s="147" t="s">
        <v>110</v>
      </c>
      <c r="L189" s="23"/>
      <c r="M189" s="152"/>
      <c r="N189" s="153" t="s">
        <v>44</v>
      </c>
      <c r="P189" s="154" t="n">
        <f aca="false">O189*H189</f>
        <v>0</v>
      </c>
      <c r="Q189" s="154" t="n">
        <v>0</v>
      </c>
      <c r="R189" s="154" t="n">
        <f aca="false">Q189*H189</f>
        <v>0</v>
      </c>
      <c r="S189" s="154" t="n">
        <v>0</v>
      </c>
      <c r="T189" s="155" t="n">
        <f aca="false">S189*H189</f>
        <v>0</v>
      </c>
      <c r="AR189" s="156" t="s">
        <v>111</v>
      </c>
      <c r="AT189" s="156" t="s">
        <v>106</v>
      </c>
      <c r="AU189" s="156" t="s">
        <v>80</v>
      </c>
      <c r="AY189" s="3" t="s">
        <v>103</v>
      </c>
      <c r="BE189" s="157" t="n">
        <f aca="false">IF(N189="základní",J189,0)</f>
        <v>0</v>
      </c>
      <c r="BF189" s="157" t="n">
        <f aca="false">IF(N189="snížená",J189,0)</f>
        <v>0</v>
      </c>
      <c r="BG189" s="157" t="n">
        <f aca="false">IF(N189="zákl. přenesená",J189,0)</f>
        <v>0</v>
      </c>
      <c r="BH189" s="157" t="n">
        <f aca="false">IF(N189="sníž. přenesená",J189,0)</f>
        <v>0</v>
      </c>
      <c r="BI189" s="157" t="n">
        <f aca="false">IF(N189="nulová",J189,0)</f>
        <v>0</v>
      </c>
      <c r="BJ189" s="3" t="s">
        <v>78</v>
      </c>
      <c r="BK189" s="157" t="n">
        <f aca="false">ROUND(I189*H189,2)</f>
        <v>0</v>
      </c>
      <c r="BL189" s="3" t="s">
        <v>111</v>
      </c>
      <c r="BM189" s="156" t="s">
        <v>290</v>
      </c>
    </row>
    <row r="190" s="22" customFormat="true" ht="28.5" hidden="false" customHeight="false" outlineLevel="0" collapsed="false">
      <c r="B190" s="23"/>
      <c r="D190" s="158" t="s">
        <v>113</v>
      </c>
      <c r="F190" s="159" t="s">
        <v>291</v>
      </c>
      <c r="I190" s="160"/>
      <c r="L190" s="23"/>
      <c r="M190" s="161"/>
      <c r="T190" s="54"/>
      <c r="AT190" s="3" t="s">
        <v>113</v>
      </c>
      <c r="AU190" s="3" t="s">
        <v>80</v>
      </c>
    </row>
    <row r="191" s="22" customFormat="true" ht="28.5" hidden="false" customHeight="false" outlineLevel="0" collapsed="false">
      <c r="B191" s="23"/>
      <c r="D191" s="158" t="s">
        <v>115</v>
      </c>
      <c r="F191" s="162" t="s">
        <v>116</v>
      </c>
      <c r="I191" s="160"/>
      <c r="L191" s="23"/>
      <c r="M191" s="161"/>
      <c r="T191" s="54"/>
      <c r="AT191" s="3" t="s">
        <v>115</v>
      </c>
      <c r="AU191" s="3" t="s">
        <v>80</v>
      </c>
    </row>
    <row r="192" s="22" customFormat="true" ht="44.25" hidden="false" customHeight="true" outlineLevel="0" collapsed="false">
      <c r="B192" s="144"/>
      <c r="C192" s="145" t="s">
        <v>292</v>
      </c>
      <c r="D192" s="145" t="s">
        <v>106</v>
      </c>
      <c r="E192" s="146" t="s">
        <v>293</v>
      </c>
      <c r="F192" s="147" t="s">
        <v>294</v>
      </c>
      <c r="G192" s="148" t="s">
        <v>109</v>
      </c>
      <c r="H192" s="149" t="n">
        <v>1</v>
      </c>
      <c r="I192" s="150"/>
      <c r="J192" s="151" t="n">
        <f aca="false">ROUND(I192*H192,2)</f>
        <v>0</v>
      </c>
      <c r="K192" s="147" t="s">
        <v>110</v>
      </c>
      <c r="L192" s="23"/>
      <c r="M192" s="152"/>
      <c r="N192" s="153" t="s">
        <v>44</v>
      </c>
      <c r="P192" s="154" t="n">
        <f aca="false">O192*H192</f>
        <v>0</v>
      </c>
      <c r="Q192" s="154" t="n">
        <v>0</v>
      </c>
      <c r="R192" s="154" t="n">
        <f aca="false">Q192*H192</f>
        <v>0</v>
      </c>
      <c r="S192" s="154" t="n">
        <v>0</v>
      </c>
      <c r="T192" s="155" t="n">
        <f aca="false">S192*H192</f>
        <v>0</v>
      </c>
      <c r="AR192" s="156" t="s">
        <v>111</v>
      </c>
      <c r="AT192" s="156" t="s">
        <v>106</v>
      </c>
      <c r="AU192" s="156" t="s">
        <v>80</v>
      </c>
      <c r="AY192" s="3" t="s">
        <v>103</v>
      </c>
      <c r="BE192" s="157" t="n">
        <f aca="false">IF(N192="základní",J192,0)</f>
        <v>0</v>
      </c>
      <c r="BF192" s="157" t="n">
        <f aca="false">IF(N192="snížená",J192,0)</f>
        <v>0</v>
      </c>
      <c r="BG192" s="157" t="n">
        <f aca="false">IF(N192="zákl. přenesená",J192,0)</f>
        <v>0</v>
      </c>
      <c r="BH192" s="157" t="n">
        <f aca="false">IF(N192="sníž. přenesená",J192,0)</f>
        <v>0</v>
      </c>
      <c r="BI192" s="157" t="n">
        <f aca="false">IF(N192="nulová",J192,0)</f>
        <v>0</v>
      </c>
      <c r="BJ192" s="3" t="s">
        <v>78</v>
      </c>
      <c r="BK192" s="157" t="n">
        <f aca="false">ROUND(I192*H192,2)</f>
        <v>0</v>
      </c>
      <c r="BL192" s="3" t="s">
        <v>111</v>
      </c>
      <c r="BM192" s="156" t="s">
        <v>295</v>
      </c>
    </row>
    <row r="193" s="22" customFormat="true" ht="28.5" hidden="false" customHeight="false" outlineLevel="0" collapsed="false">
      <c r="B193" s="23"/>
      <c r="D193" s="158" t="s">
        <v>113</v>
      </c>
      <c r="F193" s="159" t="s">
        <v>296</v>
      </c>
      <c r="I193" s="160"/>
      <c r="L193" s="23"/>
      <c r="M193" s="161"/>
      <c r="T193" s="54"/>
      <c r="AT193" s="3" t="s">
        <v>113</v>
      </c>
      <c r="AU193" s="3" t="s">
        <v>80</v>
      </c>
    </row>
    <row r="194" s="22" customFormat="true" ht="28.5" hidden="false" customHeight="false" outlineLevel="0" collapsed="false">
      <c r="B194" s="23"/>
      <c r="D194" s="158" t="s">
        <v>115</v>
      </c>
      <c r="F194" s="162" t="s">
        <v>116</v>
      </c>
      <c r="I194" s="160"/>
      <c r="L194" s="23"/>
      <c r="M194" s="161"/>
      <c r="T194" s="54"/>
      <c r="AT194" s="3" t="s">
        <v>115</v>
      </c>
      <c r="AU194" s="3" t="s">
        <v>80</v>
      </c>
    </row>
    <row r="195" s="22" customFormat="true" ht="44.25" hidden="false" customHeight="true" outlineLevel="0" collapsed="false">
      <c r="B195" s="144"/>
      <c r="C195" s="145" t="s">
        <v>297</v>
      </c>
      <c r="D195" s="145" t="s">
        <v>106</v>
      </c>
      <c r="E195" s="146" t="s">
        <v>298</v>
      </c>
      <c r="F195" s="147" t="s">
        <v>299</v>
      </c>
      <c r="G195" s="148" t="s">
        <v>109</v>
      </c>
      <c r="H195" s="149" t="n">
        <v>1</v>
      </c>
      <c r="I195" s="150"/>
      <c r="J195" s="151" t="n">
        <f aca="false">ROUND(I195*H195,2)</f>
        <v>0</v>
      </c>
      <c r="K195" s="147" t="s">
        <v>110</v>
      </c>
      <c r="L195" s="23"/>
      <c r="M195" s="152"/>
      <c r="N195" s="153" t="s">
        <v>44</v>
      </c>
      <c r="P195" s="154" t="n">
        <f aca="false">O195*H195</f>
        <v>0</v>
      </c>
      <c r="Q195" s="154" t="n">
        <v>0</v>
      </c>
      <c r="R195" s="154" t="n">
        <f aca="false">Q195*H195</f>
        <v>0</v>
      </c>
      <c r="S195" s="154" t="n">
        <v>0</v>
      </c>
      <c r="T195" s="155" t="n">
        <f aca="false">S195*H195</f>
        <v>0</v>
      </c>
      <c r="AR195" s="156" t="s">
        <v>111</v>
      </c>
      <c r="AT195" s="156" t="s">
        <v>106</v>
      </c>
      <c r="AU195" s="156" t="s">
        <v>80</v>
      </c>
      <c r="AY195" s="3" t="s">
        <v>103</v>
      </c>
      <c r="BE195" s="157" t="n">
        <f aca="false">IF(N195="základní",J195,0)</f>
        <v>0</v>
      </c>
      <c r="BF195" s="157" t="n">
        <f aca="false">IF(N195="snížená",J195,0)</f>
        <v>0</v>
      </c>
      <c r="BG195" s="157" t="n">
        <f aca="false">IF(N195="zákl. přenesená",J195,0)</f>
        <v>0</v>
      </c>
      <c r="BH195" s="157" t="n">
        <f aca="false">IF(N195="sníž. přenesená",J195,0)</f>
        <v>0</v>
      </c>
      <c r="BI195" s="157" t="n">
        <f aca="false">IF(N195="nulová",J195,0)</f>
        <v>0</v>
      </c>
      <c r="BJ195" s="3" t="s">
        <v>78</v>
      </c>
      <c r="BK195" s="157" t="n">
        <f aca="false">ROUND(I195*H195,2)</f>
        <v>0</v>
      </c>
      <c r="BL195" s="3" t="s">
        <v>111</v>
      </c>
      <c r="BM195" s="156" t="s">
        <v>300</v>
      </c>
    </row>
    <row r="196" s="22" customFormat="true" ht="28.5" hidden="false" customHeight="false" outlineLevel="0" collapsed="false">
      <c r="B196" s="23"/>
      <c r="D196" s="158" t="s">
        <v>113</v>
      </c>
      <c r="F196" s="159" t="s">
        <v>301</v>
      </c>
      <c r="I196" s="160"/>
      <c r="L196" s="23"/>
      <c r="M196" s="161"/>
      <c r="T196" s="54"/>
      <c r="AT196" s="3" t="s">
        <v>113</v>
      </c>
      <c r="AU196" s="3" t="s">
        <v>80</v>
      </c>
    </row>
    <row r="197" s="22" customFormat="true" ht="28.5" hidden="false" customHeight="false" outlineLevel="0" collapsed="false">
      <c r="B197" s="23"/>
      <c r="D197" s="158" t="s">
        <v>115</v>
      </c>
      <c r="F197" s="162" t="s">
        <v>116</v>
      </c>
      <c r="I197" s="160"/>
      <c r="L197" s="23"/>
      <c r="M197" s="161"/>
      <c r="T197" s="54"/>
      <c r="AT197" s="3" t="s">
        <v>115</v>
      </c>
      <c r="AU197" s="3" t="s">
        <v>80</v>
      </c>
    </row>
    <row r="198" s="22" customFormat="true" ht="44.25" hidden="false" customHeight="true" outlineLevel="0" collapsed="false">
      <c r="B198" s="144"/>
      <c r="C198" s="145" t="s">
        <v>302</v>
      </c>
      <c r="D198" s="145" t="s">
        <v>106</v>
      </c>
      <c r="E198" s="146" t="s">
        <v>303</v>
      </c>
      <c r="F198" s="147" t="s">
        <v>304</v>
      </c>
      <c r="G198" s="148" t="s">
        <v>109</v>
      </c>
      <c r="H198" s="149" t="n">
        <v>1</v>
      </c>
      <c r="I198" s="150"/>
      <c r="J198" s="151" t="n">
        <f aca="false">ROUND(I198*H198,2)</f>
        <v>0</v>
      </c>
      <c r="K198" s="147" t="s">
        <v>110</v>
      </c>
      <c r="L198" s="23"/>
      <c r="M198" s="152"/>
      <c r="N198" s="153" t="s">
        <v>44</v>
      </c>
      <c r="P198" s="154" t="n">
        <f aca="false">O198*H198</f>
        <v>0</v>
      </c>
      <c r="Q198" s="154" t="n">
        <v>0</v>
      </c>
      <c r="R198" s="154" t="n">
        <f aca="false">Q198*H198</f>
        <v>0</v>
      </c>
      <c r="S198" s="154" t="n">
        <v>0</v>
      </c>
      <c r="T198" s="155" t="n">
        <f aca="false">S198*H198</f>
        <v>0</v>
      </c>
      <c r="AR198" s="156" t="s">
        <v>111</v>
      </c>
      <c r="AT198" s="156" t="s">
        <v>106</v>
      </c>
      <c r="AU198" s="156" t="s">
        <v>80</v>
      </c>
      <c r="AY198" s="3" t="s">
        <v>103</v>
      </c>
      <c r="BE198" s="157" t="n">
        <f aca="false">IF(N198="základní",J198,0)</f>
        <v>0</v>
      </c>
      <c r="BF198" s="157" t="n">
        <f aca="false">IF(N198="snížená",J198,0)</f>
        <v>0</v>
      </c>
      <c r="BG198" s="157" t="n">
        <f aca="false">IF(N198="zákl. přenesená",J198,0)</f>
        <v>0</v>
      </c>
      <c r="BH198" s="157" t="n">
        <f aca="false">IF(N198="sníž. přenesená",J198,0)</f>
        <v>0</v>
      </c>
      <c r="BI198" s="157" t="n">
        <f aca="false">IF(N198="nulová",J198,0)</f>
        <v>0</v>
      </c>
      <c r="BJ198" s="3" t="s">
        <v>78</v>
      </c>
      <c r="BK198" s="157" t="n">
        <f aca="false">ROUND(I198*H198,2)</f>
        <v>0</v>
      </c>
      <c r="BL198" s="3" t="s">
        <v>111</v>
      </c>
      <c r="BM198" s="156" t="s">
        <v>305</v>
      </c>
    </row>
    <row r="199" s="22" customFormat="true" ht="28.5" hidden="false" customHeight="false" outlineLevel="0" collapsed="false">
      <c r="B199" s="23"/>
      <c r="D199" s="158" t="s">
        <v>113</v>
      </c>
      <c r="F199" s="159" t="s">
        <v>306</v>
      </c>
      <c r="I199" s="160"/>
      <c r="L199" s="23"/>
      <c r="M199" s="161"/>
      <c r="T199" s="54"/>
      <c r="AT199" s="3" t="s">
        <v>113</v>
      </c>
      <c r="AU199" s="3" t="s">
        <v>80</v>
      </c>
    </row>
    <row r="200" s="22" customFormat="true" ht="28.5" hidden="false" customHeight="false" outlineLevel="0" collapsed="false">
      <c r="B200" s="23"/>
      <c r="D200" s="158" t="s">
        <v>115</v>
      </c>
      <c r="F200" s="162" t="s">
        <v>116</v>
      </c>
      <c r="I200" s="160"/>
      <c r="L200" s="23"/>
      <c r="M200" s="161"/>
      <c r="T200" s="54"/>
      <c r="AT200" s="3" t="s">
        <v>115</v>
      </c>
      <c r="AU200" s="3" t="s">
        <v>80</v>
      </c>
    </row>
    <row r="201" s="22" customFormat="true" ht="44.25" hidden="false" customHeight="true" outlineLevel="0" collapsed="false">
      <c r="B201" s="144"/>
      <c r="C201" s="145" t="s">
        <v>307</v>
      </c>
      <c r="D201" s="145" t="s">
        <v>106</v>
      </c>
      <c r="E201" s="146" t="s">
        <v>308</v>
      </c>
      <c r="F201" s="147" t="s">
        <v>309</v>
      </c>
      <c r="G201" s="148" t="s">
        <v>109</v>
      </c>
      <c r="H201" s="149" t="n">
        <v>1</v>
      </c>
      <c r="I201" s="150"/>
      <c r="J201" s="151" t="n">
        <f aca="false">ROUND(I201*H201,2)</f>
        <v>0</v>
      </c>
      <c r="K201" s="147" t="s">
        <v>110</v>
      </c>
      <c r="L201" s="23"/>
      <c r="M201" s="152"/>
      <c r="N201" s="153" t="s">
        <v>44</v>
      </c>
      <c r="P201" s="154" t="n">
        <f aca="false">O201*H201</f>
        <v>0</v>
      </c>
      <c r="Q201" s="154" t="n">
        <v>0</v>
      </c>
      <c r="R201" s="154" t="n">
        <f aca="false">Q201*H201</f>
        <v>0</v>
      </c>
      <c r="S201" s="154" t="n">
        <v>0</v>
      </c>
      <c r="T201" s="155" t="n">
        <f aca="false">S201*H201</f>
        <v>0</v>
      </c>
      <c r="AR201" s="156" t="s">
        <v>111</v>
      </c>
      <c r="AT201" s="156" t="s">
        <v>106</v>
      </c>
      <c r="AU201" s="156" t="s">
        <v>80</v>
      </c>
      <c r="AY201" s="3" t="s">
        <v>103</v>
      </c>
      <c r="BE201" s="157" t="n">
        <f aca="false">IF(N201="základní",J201,0)</f>
        <v>0</v>
      </c>
      <c r="BF201" s="157" t="n">
        <f aca="false">IF(N201="snížená",J201,0)</f>
        <v>0</v>
      </c>
      <c r="BG201" s="157" t="n">
        <f aca="false">IF(N201="zákl. přenesená",J201,0)</f>
        <v>0</v>
      </c>
      <c r="BH201" s="157" t="n">
        <f aca="false">IF(N201="sníž. přenesená",J201,0)</f>
        <v>0</v>
      </c>
      <c r="BI201" s="157" t="n">
        <f aca="false">IF(N201="nulová",J201,0)</f>
        <v>0</v>
      </c>
      <c r="BJ201" s="3" t="s">
        <v>78</v>
      </c>
      <c r="BK201" s="157" t="n">
        <f aca="false">ROUND(I201*H201,2)</f>
        <v>0</v>
      </c>
      <c r="BL201" s="3" t="s">
        <v>111</v>
      </c>
      <c r="BM201" s="156" t="s">
        <v>310</v>
      </c>
    </row>
    <row r="202" s="22" customFormat="true" ht="28.5" hidden="false" customHeight="false" outlineLevel="0" collapsed="false">
      <c r="B202" s="23"/>
      <c r="D202" s="158" t="s">
        <v>113</v>
      </c>
      <c r="F202" s="159" t="s">
        <v>311</v>
      </c>
      <c r="I202" s="160"/>
      <c r="L202" s="23"/>
      <c r="M202" s="161"/>
      <c r="T202" s="54"/>
      <c r="AT202" s="3" t="s">
        <v>113</v>
      </c>
      <c r="AU202" s="3" t="s">
        <v>80</v>
      </c>
    </row>
    <row r="203" s="22" customFormat="true" ht="28.5" hidden="false" customHeight="false" outlineLevel="0" collapsed="false">
      <c r="B203" s="23"/>
      <c r="D203" s="158" t="s">
        <v>115</v>
      </c>
      <c r="F203" s="162" t="s">
        <v>116</v>
      </c>
      <c r="I203" s="160"/>
      <c r="L203" s="23"/>
      <c r="M203" s="161"/>
      <c r="T203" s="54"/>
      <c r="AT203" s="3" t="s">
        <v>115</v>
      </c>
      <c r="AU203" s="3" t="s">
        <v>80</v>
      </c>
    </row>
    <row r="204" s="22" customFormat="true" ht="66.75" hidden="false" customHeight="true" outlineLevel="0" collapsed="false">
      <c r="B204" s="144"/>
      <c r="C204" s="145" t="s">
        <v>312</v>
      </c>
      <c r="D204" s="145" t="s">
        <v>106</v>
      </c>
      <c r="E204" s="146" t="s">
        <v>313</v>
      </c>
      <c r="F204" s="147" t="s">
        <v>314</v>
      </c>
      <c r="G204" s="148" t="s">
        <v>109</v>
      </c>
      <c r="H204" s="149" t="n">
        <v>1</v>
      </c>
      <c r="I204" s="150"/>
      <c r="J204" s="151" t="n">
        <f aca="false">ROUND(I204*H204,2)</f>
        <v>0</v>
      </c>
      <c r="K204" s="147" t="s">
        <v>110</v>
      </c>
      <c r="L204" s="23"/>
      <c r="M204" s="152"/>
      <c r="N204" s="153" t="s">
        <v>44</v>
      </c>
      <c r="P204" s="154" t="n">
        <f aca="false">O204*H204</f>
        <v>0</v>
      </c>
      <c r="Q204" s="154" t="n">
        <v>0</v>
      </c>
      <c r="R204" s="154" t="n">
        <f aca="false">Q204*H204</f>
        <v>0</v>
      </c>
      <c r="S204" s="154" t="n">
        <v>0</v>
      </c>
      <c r="T204" s="155" t="n">
        <f aca="false">S204*H204</f>
        <v>0</v>
      </c>
      <c r="AR204" s="156" t="s">
        <v>111</v>
      </c>
      <c r="AT204" s="156" t="s">
        <v>106</v>
      </c>
      <c r="AU204" s="156" t="s">
        <v>80</v>
      </c>
      <c r="AY204" s="3" t="s">
        <v>103</v>
      </c>
      <c r="BE204" s="157" t="n">
        <f aca="false">IF(N204="základní",J204,0)</f>
        <v>0</v>
      </c>
      <c r="BF204" s="157" t="n">
        <f aca="false">IF(N204="snížená",J204,0)</f>
        <v>0</v>
      </c>
      <c r="BG204" s="157" t="n">
        <f aca="false">IF(N204="zákl. přenesená",J204,0)</f>
        <v>0</v>
      </c>
      <c r="BH204" s="157" t="n">
        <f aca="false">IF(N204="sníž. přenesená",J204,0)</f>
        <v>0</v>
      </c>
      <c r="BI204" s="157" t="n">
        <f aca="false">IF(N204="nulová",J204,0)</f>
        <v>0</v>
      </c>
      <c r="BJ204" s="3" t="s">
        <v>78</v>
      </c>
      <c r="BK204" s="157" t="n">
        <f aca="false">ROUND(I204*H204,2)</f>
        <v>0</v>
      </c>
      <c r="BL204" s="3" t="s">
        <v>111</v>
      </c>
      <c r="BM204" s="156" t="s">
        <v>315</v>
      </c>
    </row>
    <row r="205" s="22" customFormat="true" ht="57" hidden="false" customHeight="false" outlineLevel="0" collapsed="false">
      <c r="B205" s="23"/>
      <c r="D205" s="158" t="s">
        <v>113</v>
      </c>
      <c r="F205" s="159" t="s">
        <v>316</v>
      </c>
      <c r="I205" s="160"/>
      <c r="L205" s="23"/>
      <c r="M205" s="161"/>
      <c r="T205" s="54"/>
      <c r="AT205" s="3" t="s">
        <v>113</v>
      </c>
      <c r="AU205" s="3" t="s">
        <v>80</v>
      </c>
    </row>
    <row r="206" s="22" customFormat="true" ht="28.5" hidden="false" customHeight="false" outlineLevel="0" collapsed="false">
      <c r="B206" s="23"/>
      <c r="D206" s="158" t="s">
        <v>115</v>
      </c>
      <c r="F206" s="162" t="s">
        <v>116</v>
      </c>
      <c r="I206" s="160"/>
      <c r="L206" s="23"/>
      <c r="M206" s="161"/>
      <c r="T206" s="54"/>
      <c r="AT206" s="3" t="s">
        <v>115</v>
      </c>
      <c r="AU206" s="3" t="s">
        <v>80</v>
      </c>
    </row>
    <row r="207" s="22" customFormat="true" ht="37.5" hidden="false" customHeight="true" outlineLevel="0" collapsed="false">
      <c r="B207" s="144"/>
      <c r="C207" s="145" t="s">
        <v>317</v>
      </c>
      <c r="D207" s="145" t="s">
        <v>106</v>
      </c>
      <c r="E207" s="146" t="s">
        <v>318</v>
      </c>
      <c r="F207" s="147" t="s">
        <v>319</v>
      </c>
      <c r="G207" s="148" t="s">
        <v>109</v>
      </c>
      <c r="H207" s="149" t="n">
        <v>2</v>
      </c>
      <c r="I207" s="150"/>
      <c r="J207" s="151" t="n">
        <f aca="false">ROUND(I207*H207,2)</f>
        <v>0</v>
      </c>
      <c r="K207" s="147" t="s">
        <v>110</v>
      </c>
      <c r="L207" s="23"/>
      <c r="M207" s="152"/>
      <c r="N207" s="153" t="s">
        <v>44</v>
      </c>
      <c r="P207" s="154" t="n">
        <f aca="false">O207*H207</f>
        <v>0</v>
      </c>
      <c r="Q207" s="154" t="n">
        <v>0</v>
      </c>
      <c r="R207" s="154" t="n">
        <f aca="false">Q207*H207</f>
        <v>0</v>
      </c>
      <c r="S207" s="154" t="n">
        <v>0</v>
      </c>
      <c r="T207" s="155" t="n">
        <f aca="false">S207*H207</f>
        <v>0</v>
      </c>
      <c r="AR207" s="156" t="s">
        <v>111</v>
      </c>
      <c r="AT207" s="156" t="s">
        <v>106</v>
      </c>
      <c r="AU207" s="156" t="s">
        <v>80</v>
      </c>
      <c r="AY207" s="3" t="s">
        <v>103</v>
      </c>
      <c r="BE207" s="157" t="n">
        <f aca="false">IF(N207="základní",J207,0)</f>
        <v>0</v>
      </c>
      <c r="BF207" s="157" t="n">
        <f aca="false">IF(N207="snížená",J207,0)</f>
        <v>0</v>
      </c>
      <c r="BG207" s="157" t="n">
        <f aca="false">IF(N207="zákl. přenesená",J207,0)</f>
        <v>0</v>
      </c>
      <c r="BH207" s="157" t="n">
        <f aca="false">IF(N207="sníž. přenesená",J207,0)</f>
        <v>0</v>
      </c>
      <c r="BI207" s="157" t="n">
        <f aca="false">IF(N207="nulová",J207,0)</f>
        <v>0</v>
      </c>
      <c r="BJ207" s="3" t="s">
        <v>78</v>
      </c>
      <c r="BK207" s="157" t="n">
        <f aca="false">ROUND(I207*H207,2)</f>
        <v>0</v>
      </c>
      <c r="BL207" s="3" t="s">
        <v>111</v>
      </c>
      <c r="BM207" s="156" t="s">
        <v>320</v>
      </c>
    </row>
    <row r="208" s="22" customFormat="true" ht="28.5" hidden="false" customHeight="false" outlineLevel="0" collapsed="false">
      <c r="B208" s="23"/>
      <c r="D208" s="158" t="s">
        <v>113</v>
      </c>
      <c r="F208" s="159" t="s">
        <v>321</v>
      </c>
      <c r="I208" s="160"/>
      <c r="L208" s="23"/>
      <c r="M208" s="161"/>
      <c r="T208" s="54"/>
      <c r="AT208" s="3" t="s">
        <v>113</v>
      </c>
      <c r="AU208" s="3" t="s">
        <v>80</v>
      </c>
    </row>
    <row r="209" s="22" customFormat="true" ht="28.5" hidden="false" customHeight="false" outlineLevel="0" collapsed="false">
      <c r="B209" s="23"/>
      <c r="D209" s="158" t="s">
        <v>115</v>
      </c>
      <c r="F209" s="162" t="s">
        <v>116</v>
      </c>
      <c r="I209" s="160"/>
      <c r="L209" s="23"/>
      <c r="M209" s="161"/>
      <c r="T209" s="54"/>
      <c r="AT209" s="3" t="s">
        <v>115</v>
      </c>
      <c r="AU209" s="3" t="s">
        <v>80</v>
      </c>
    </row>
    <row r="210" s="22" customFormat="true" ht="48.75" hidden="false" customHeight="true" outlineLevel="0" collapsed="false">
      <c r="B210" s="144"/>
      <c r="C210" s="145" t="s">
        <v>322</v>
      </c>
      <c r="D210" s="145" t="s">
        <v>106</v>
      </c>
      <c r="E210" s="146" t="s">
        <v>323</v>
      </c>
      <c r="F210" s="147" t="s">
        <v>324</v>
      </c>
      <c r="G210" s="148" t="s">
        <v>109</v>
      </c>
      <c r="H210" s="149" t="n">
        <v>1</v>
      </c>
      <c r="I210" s="150"/>
      <c r="J210" s="151" t="n">
        <f aca="false">ROUND(I210*H210,2)</f>
        <v>0</v>
      </c>
      <c r="K210" s="147" t="s">
        <v>110</v>
      </c>
      <c r="L210" s="23"/>
      <c r="M210" s="152"/>
      <c r="N210" s="153" t="s">
        <v>44</v>
      </c>
      <c r="P210" s="154" t="n">
        <f aca="false">O210*H210</f>
        <v>0</v>
      </c>
      <c r="Q210" s="154" t="n">
        <v>0</v>
      </c>
      <c r="R210" s="154" t="n">
        <f aca="false">Q210*H210</f>
        <v>0</v>
      </c>
      <c r="S210" s="154" t="n">
        <v>0</v>
      </c>
      <c r="T210" s="155" t="n">
        <f aca="false">S210*H210</f>
        <v>0</v>
      </c>
      <c r="AR210" s="156" t="s">
        <v>111</v>
      </c>
      <c r="AT210" s="156" t="s">
        <v>106</v>
      </c>
      <c r="AU210" s="156" t="s">
        <v>80</v>
      </c>
      <c r="AY210" s="3" t="s">
        <v>103</v>
      </c>
      <c r="BE210" s="157" t="n">
        <f aca="false">IF(N210="základní",J210,0)</f>
        <v>0</v>
      </c>
      <c r="BF210" s="157" t="n">
        <f aca="false">IF(N210="snížená",J210,0)</f>
        <v>0</v>
      </c>
      <c r="BG210" s="157" t="n">
        <f aca="false">IF(N210="zákl. přenesená",J210,0)</f>
        <v>0</v>
      </c>
      <c r="BH210" s="157" t="n">
        <f aca="false">IF(N210="sníž. přenesená",J210,0)</f>
        <v>0</v>
      </c>
      <c r="BI210" s="157" t="n">
        <f aca="false">IF(N210="nulová",J210,0)</f>
        <v>0</v>
      </c>
      <c r="BJ210" s="3" t="s">
        <v>78</v>
      </c>
      <c r="BK210" s="157" t="n">
        <f aca="false">ROUND(I210*H210,2)</f>
        <v>0</v>
      </c>
      <c r="BL210" s="3" t="s">
        <v>111</v>
      </c>
      <c r="BM210" s="156" t="s">
        <v>325</v>
      </c>
    </row>
    <row r="211" s="22" customFormat="true" ht="38.25" hidden="false" customHeight="false" outlineLevel="0" collapsed="false">
      <c r="B211" s="23"/>
      <c r="D211" s="158" t="s">
        <v>113</v>
      </c>
      <c r="F211" s="159" t="s">
        <v>326</v>
      </c>
      <c r="I211" s="160"/>
      <c r="L211" s="23"/>
      <c r="M211" s="161"/>
      <c r="T211" s="54"/>
      <c r="AT211" s="3" t="s">
        <v>113</v>
      </c>
      <c r="AU211" s="3" t="s">
        <v>80</v>
      </c>
    </row>
    <row r="212" s="22" customFormat="true" ht="28.5" hidden="false" customHeight="false" outlineLevel="0" collapsed="false">
      <c r="B212" s="23"/>
      <c r="D212" s="158" t="s">
        <v>115</v>
      </c>
      <c r="F212" s="162" t="s">
        <v>116</v>
      </c>
      <c r="I212" s="160"/>
      <c r="L212" s="23"/>
      <c r="M212" s="161"/>
      <c r="T212" s="54"/>
      <c r="AT212" s="3" t="s">
        <v>115</v>
      </c>
      <c r="AU212" s="3" t="s">
        <v>80</v>
      </c>
    </row>
    <row r="213" s="22" customFormat="true" ht="37.5" hidden="false" customHeight="true" outlineLevel="0" collapsed="false">
      <c r="B213" s="144"/>
      <c r="C213" s="145" t="s">
        <v>327</v>
      </c>
      <c r="D213" s="145" t="s">
        <v>106</v>
      </c>
      <c r="E213" s="146" t="s">
        <v>328</v>
      </c>
      <c r="F213" s="147" t="s">
        <v>329</v>
      </c>
      <c r="G213" s="148" t="s">
        <v>109</v>
      </c>
      <c r="H213" s="149" t="n">
        <v>1</v>
      </c>
      <c r="I213" s="150"/>
      <c r="J213" s="151" t="n">
        <f aca="false">ROUND(I213*H213,2)</f>
        <v>0</v>
      </c>
      <c r="K213" s="147" t="s">
        <v>110</v>
      </c>
      <c r="L213" s="23"/>
      <c r="M213" s="152"/>
      <c r="N213" s="153" t="s">
        <v>44</v>
      </c>
      <c r="P213" s="154" t="n">
        <f aca="false">O213*H213</f>
        <v>0</v>
      </c>
      <c r="Q213" s="154" t="n">
        <v>0</v>
      </c>
      <c r="R213" s="154" t="n">
        <f aca="false">Q213*H213</f>
        <v>0</v>
      </c>
      <c r="S213" s="154" t="n">
        <v>0</v>
      </c>
      <c r="T213" s="155" t="n">
        <f aca="false">S213*H213</f>
        <v>0</v>
      </c>
      <c r="AR213" s="156" t="s">
        <v>111</v>
      </c>
      <c r="AT213" s="156" t="s">
        <v>106</v>
      </c>
      <c r="AU213" s="156" t="s">
        <v>80</v>
      </c>
      <c r="AY213" s="3" t="s">
        <v>103</v>
      </c>
      <c r="BE213" s="157" t="n">
        <f aca="false">IF(N213="základní",J213,0)</f>
        <v>0</v>
      </c>
      <c r="BF213" s="157" t="n">
        <f aca="false">IF(N213="snížená",J213,0)</f>
        <v>0</v>
      </c>
      <c r="BG213" s="157" t="n">
        <f aca="false">IF(N213="zákl. přenesená",J213,0)</f>
        <v>0</v>
      </c>
      <c r="BH213" s="157" t="n">
        <f aca="false">IF(N213="sníž. přenesená",J213,0)</f>
        <v>0</v>
      </c>
      <c r="BI213" s="157" t="n">
        <f aca="false">IF(N213="nulová",J213,0)</f>
        <v>0</v>
      </c>
      <c r="BJ213" s="3" t="s">
        <v>78</v>
      </c>
      <c r="BK213" s="157" t="n">
        <f aca="false">ROUND(I213*H213,2)</f>
        <v>0</v>
      </c>
      <c r="BL213" s="3" t="s">
        <v>111</v>
      </c>
      <c r="BM213" s="156" t="s">
        <v>330</v>
      </c>
    </row>
    <row r="214" s="22" customFormat="true" ht="28.5" hidden="false" customHeight="false" outlineLevel="0" collapsed="false">
      <c r="B214" s="23"/>
      <c r="D214" s="158" t="s">
        <v>113</v>
      </c>
      <c r="F214" s="159" t="s">
        <v>331</v>
      </c>
      <c r="I214" s="160"/>
      <c r="L214" s="23"/>
      <c r="M214" s="161"/>
      <c r="T214" s="54"/>
      <c r="AT214" s="3" t="s">
        <v>113</v>
      </c>
      <c r="AU214" s="3" t="s">
        <v>80</v>
      </c>
    </row>
    <row r="215" s="22" customFormat="true" ht="28.5" hidden="false" customHeight="false" outlineLevel="0" collapsed="false">
      <c r="B215" s="23"/>
      <c r="D215" s="158" t="s">
        <v>115</v>
      </c>
      <c r="F215" s="162" t="s">
        <v>116</v>
      </c>
      <c r="I215" s="160"/>
      <c r="L215" s="23"/>
      <c r="M215" s="161"/>
      <c r="T215" s="54"/>
      <c r="AT215" s="3" t="s">
        <v>115</v>
      </c>
      <c r="AU215" s="3" t="s">
        <v>80</v>
      </c>
    </row>
    <row r="216" s="22" customFormat="true" ht="48.75" hidden="false" customHeight="true" outlineLevel="0" collapsed="false">
      <c r="B216" s="144"/>
      <c r="C216" s="145" t="s">
        <v>332</v>
      </c>
      <c r="D216" s="145" t="s">
        <v>106</v>
      </c>
      <c r="E216" s="146" t="s">
        <v>333</v>
      </c>
      <c r="F216" s="147" t="s">
        <v>334</v>
      </c>
      <c r="G216" s="148" t="s">
        <v>109</v>
      </c>
      <c r="H216" s="149" t="n">
        <v>3</v>
      </c>
      <c r="I216" s="150"/>
      <c r="J216" s="151" t="n">
        <f aca="false">ROUND(I216*H216,2)</f>
        <v>0</v>
      </c>
      <c r="K216" s="147" t="s">
        <v>110</v>
      </c>
      <c r="L216" s="23"/>
      <c r="M216" s="152"/>
      <c r="N216" s="153" t="s">
        <v>44</v>
      </c>
      <c r="P216" s="154" t="n">
        <f aca="false">O216*H216</f>
        <v>0</v>
      </c>
      <c r="Q216" s="154" t="n">
        <v>0</v>
      </c>
      <c r="R216" s="154" t="n">
        <f aca="false">Q216*H216</f>
        <v>0</v>
      </c>
      <c r="S216" s="154" t="n">
        <v>0</v>
      </c>
      <c r="T216" s="155" t="n">
        <f aca="false">S216*H216</f>
        <v>0</v>
      </c>
      <c r="AR216" s="156" t="s">
        <v>111</v>
      </c>
      <c r="AT216" s="156" t="s">
        <v>106</v>
      </c>
      <c r="AU216" s="156" t="s">
        <v>80</v>
      </c>
      <c r="AY216" s="3" t="s">
        <v>103</v>
      </c>
      <c r="BE216" s="157" t="n">
        <f aca="false">IF(N216="základní",J216,0)</f>
        <v>0</v>
      </c>
      <c r="BF216" s="157" t="n">
        <f aca="false">IF(N216="snížená",J216,0)</f>
        <v>0</v>
      </c>
      <c r="BG216" s="157" t="n">
        <f aca="false">IF(N216="zákl. přenesená",J216,0)</f>
        <v>0</v>
      </c>
      <c r="BH216" s="157" t="n">
        <f aca="false">IF(N216="sníž. přenesená",J216,0)</f>
        <v>0</v>
      </c>
      <c r="BI216" s="157" t="n">
        <f aca="false">IF(N216="nulová",J216,0)</f>
        <v>0</v>
      </c>
      <c r="BJ216" s="3" t="s">
        <v>78</v>
      </c>
      <c r="BK216" s="157" t="n">
        <f aca="false">ROUND(I216*H216,2)</f>
        <v>0</v>
      </c>
      <c r="BL216" s="3" t="s">
        <v>111</v>
      </c>
      <c r="BM216" s="156" t="s">
        <v>335</v>
      </c>
    </row>
    <row r="217" s="22" customFormat="true" ht="28.5" hidden="false" customHeight="false" outlineLevel="0" collapsed="false">
      <c r="B217" s="23"/>
      <c r="D217" s="158" t="s">
        <v>113</v>
      </c>
      <c r="F217" s="159" t="s">
        <v>334</v>
      </c>
      <c r="I217" s="160"/>
      <c r="L217" s="23"/>
      <c r="M217" s="161"/>
      <c r="T217" s="54"/>
      <c r="AT217" s="3" t="s">
        <v>113</v>
      </c>
      <c r="AU217" s="3" t="s">
        <v>80</v>
      </c>
    </row>
    <row r="218" s="22" customFormat="true" ht="28.5" hidden="false" customHeight="false" outlineLevel="0" collapsed="false">
      <c r="B218" s="23"/>
      <c r="D218" s="158" t="s">
        <v>115</v>
      </c>
      <c r="F218" s="162" t="s">
        <v>116</v>
      </c>
      <c r="I218" s="160"/>
      <c r="L218" s="23"/>
      <c r="M218" s="161"/>
      <c r="T218" s="54"/>
      <c r="AT218" s="3" t="s">
        <v>115</v>
      </c>
      <c r="AU218" s="3" t="s">
        <v>80</v>
      </c>
    </row>
    <row r="219" s="22" customFormat="true" ht="48.75" hidden="false" customHeight="true" outlineLevel="0" collapsed="false">
      <c r="B219" s="144"/>
      <c r="C219" s="145" t="s">
        <v>336</v>
      </c>
      <c r="D219" s="145" t="s">
        <v>106</v>
      </c>
      <c r="E219" s="146" t="s">
        <v>337</v>
      </c>
      <c r="F219" s="147" t="s">
        <v>338</v>
      </c>
      <c r="G219" s="148" t="s">
        <v>109</v>
      </c>
      <c r="H219" s="149" t="n">
        <v>1</v>
      </c>
      <c r="I219" s="150"/>
      <c r="J219" s="151" t="n">
        <f aca="false">ROUND(I219*H219,2)</f>
        <v>0</v>
      </c>
      <c r="K219" s="147" t="s">
        <v>110</v>
      </c>
      <c r="L219" s="23"/>
      <c r="M219" s="152"/>
      <c r="N219" s="153" t="s">
        <v>44</v>
      </c>
      <c r="P219" s="154" t="n">
        <f aca="false">O219*H219</f>
        <v>0</v>
      </c>
      <c r="Q219" s="154" t="n">
        <v>0</v>
      </c>
      <c r="R219" s="154" t="n">
        <f aca="false">Q219*H219</f>
        <v>0</v>
      </c>
      <c r="S219" s="154" t="n">
        <v>0</v>
      </c>
      <c r="T219" s="155" t="n">
        <f aca="false">S219*H219</f>
        <v>0</v>
      </c>
      <c r="AR219" s="156" t="s">
        <v>111</v>
      </c>
      <c r="AT219" s="156" t="s">
        <v>106</v>
      </c>
      <c r="AU219" s="156" t="s">
        <v>80</v>
      </c>
      <c r="AY219" s="3" t="s">
        <v>103</v>
      </c>
      <c r="BE219" s="157" t="n">
        <f aca="false">IF(N219="základní",J219,0)</f>
        <v>0</v>
      </c>
      <c r="BF219" s="157" t="n">
        <f aca="false">IF(N219="snížená",J219,0)</f>
        <v>0</v>
      </c>
      <c r="BG219" s="157" t="n">
        <f aca="false">IF(N219="zákl. přenesená",J219,0)</f>
        <v>0</v>
      </c>
      <c r="BH219" s="157" t="n">
        <f aca="false">IF(N219="sníž. přenesená",J219,0)</f>
        <v>0</v>
      </c>
      <c r="BI219" s="157" t="n">
        <f aca="false">IF(N219="nulová",J219,0)</f>
        <v>0</v>
      </c>
      <c r="BJ219" s="3" t="s">
        <v>78</v>
      </c>
      <c r="BK219" s="157" t="n">
        <f aca="false">ROUND(I219*H219,2)</f>
        <v>0</v>
      </c>
      <c r="BL219" s="3" t="s">
        <v>111</v>
      </c>
      <c r="BM219" s="156" t="s">
        <v>339</v>
      </c>
    </row>
    <row r="220" s="22" customFormat="true" ht="38.25" hidden="false" customHeight="false" outlineLevel="0" collapsed="false">
      <c r="B220" s="23"/>
      <c r="D220" s="158" t="s">
        <v>113</v>
      </c>
      <c r="F220" s="159" t="s">
        <v>338</v>
      </c>
      <c r="I220" s="160"/>
      <c r="L220" s="23"/>
      <c r="M220" s="161"/>
      <c r="T220" s="54"/>
      <c r="AT220" s="3" t="s">
        <v>113</v>
      </c>
      <c r="AU220" s="3" t="s">
        <v>80</v>
      </c>
    </row>
    <row r="221" s="22" customFormat="true" ht="28.5" hidden="false" customHeight="false" outlineLevel="0" collapsed="false">
      <c r="B221" s="23"/>
      <c r="D221" s="158" t="s">
        <v>115</v>
      </c>
      <c r="F221" s="162" t="s">
        <v>116</v>
      </c>
      <c r="I221" s="160"/>
      <c r="L221" s="23"/>
      <c r="M221" s="161"/>
      <c r="T221" s="54"/>
      <c r="AT221" s="3" t="s">
        <v>115</v>
      </c>
      <c r="AU221" s="3" t="s">
        <v>80</v>
      </c>
    </row>
    <row r="222" s="22" customFormat="true" ht="48.75" hidden="false" customHeight="true" outlineLevel="0" collapsed="false">
      <c r="B222" s="144"/>
      <c r="C222" s="145" t="s">
        <v>340</v>
      </c>
      <c r="D222" s="145" t="s">
        <v>106</v>
      </c>
      <c r="E222" s="146" t="s">
        <v>341</v>
      </c>
      <c r="F222" s="147" t="s">
        <v>342</v>
      </c>
      <c r="G222" s="148" t="s">
        <v>109</v>
      </c>
      <c r="H222" s="149" t="n">
        <v>1</v>
      </c>
      <c r="I222" s="150"/>
      <c r="J222" s="151" t="n">
        <f aca="false">ROUND(I222*H222,2)</f>
        <v>0</v>
      </c>
      <c r="K222" s="147" t="s">
        <v>110</v>
      </c>
      <c r="L222" s="23"/>
      <c r="M222" s="152"/>
      <c r="N222" s="153" t="s">
        <v>44</v>
      </c>
      <c r="P222" s="154" t="n">
        <f aca="false">O222*H222</f>
        <v>0</v>
      </c>
      <c r="Q222" s="154" t="n">
        <v>0</v>
      </c>
      <c r="R222" s="154" t="n">
        <f aca="false">Q222*H222</f>
        <v>0</v>
      </c>
      <c r="S222" s="154" t="n">
        <v>0</v>
      </c>
      <c r="T222" s="155" t="n">
        <f aca="false">S222*H222</f>
        <v>0</v>
      </c>
      <c r="AR222" s="156" t="s">
        <v>111</v>
      </c>
      <c r="AT222" s="156" t="s">
        <v>106</v>
      </c>
      <c r="AU222" s="156" t="s">
        <v>80</v>
      </c>
      <c r="AY222" s="3" t="s">
        <v>103</v>
      </c>
      <c r="BE222" s="157" t="n">
        <f aca="false">IF(N222="základní",J222,0)</f>
        <v>0</v>
      </c>
      <c r="BF222" s="157" t="n">
        <f aca="false">IF(N222="snížená",J222,0)</f>
        <v>0</v>
      </c>
      <c r="BG222" s="157" t="n">
        <f aca="false">IF(N222="zákl. přenesená",J222,0)</f>
        <v>0</v>
      </c>
      <c r="BH222" s="157" t="n">
        <f aca="false">IF(N222="sníž. přenesená",J222,0)</f>
        <v>0</v>
      </c>
      <c r="BI222" s="157" t="n">
        <f aca="false">IF(N222="nulová",J222,0)</f>
        <v>0</v>
      </c>
      <c r="BJ222" s="3" t="s">
        <v>78</v>
      </c>
      <c r="BK222" s="157" t="n">
        <f aca="false">ROUND(I222*H222,2)</f>
        <v>0</v>
      </c>
      <c r="BL222" s="3" t="s">
        <v>111</v>
      </c>
      <c r="BM222" s="156" t="s">
        <v>343</v>
      </c>
    </row>
    <row r="223" s="22" customFormat="true" ht="28.5" hidden="false" customHeight="false" outlineLevel="0" collapsed="false">
      <c r="B223" s="23"/>
      <c r="D223" s="158" t="s">
        <v>113</v>
      </c>
      <c r="F223" s="159" t="s">
        <v>344</v>
      </c>
      <c r="I223" s="160"/>
      <c r="L223" s="23"/>
      <c r="M223" s="161"/>
      <c r="T223" s="54"/>
      <c r="AT223" s="3" t="s">
        <v>113</v>
      </c>
      <c r="AU223" s="3" t="s">
        <v>80</v>
      </c>
    </row>
    <row r="224" s="22" customFormat="true" ht="28.5" hidden="false" customHeight="false" outlineLevel="0" collapsed="false">
      <c r="B224" s="23"/>
      <c r="D224" s="158" t="s">
        <v>115</v>
      </c>
      <c r="F224" s="162" t="s">
        <v>116</v>
      </c>
      <c r="I224" s="160"/>
      <c r="L224" s="23"/>
      <c r="M224" s="163"/>
      <c r="N224" s="164"/>
      <c r="O224" s="164"/>
      <c r="P224" s="164"/>
      <c r="Q224" s="164"/>
      <c r="R224" s="164"/>
      <c r="S224" s="164"/>
      <c r="T224" s="165"/>
      <c r="AT224" s="3" t="s">
        <v>115</v>
      </c>
      <c r="AU224" s="3" t="s">
        <v>80</v>
      </c>
    </row>
    <row r="225" s="22" customFormat="true" ht="6.75" hidden="false" customHeight="true" outlineLevel="0" collapsed="false">
      <c r="B225" s="38"/>
      <c r="C225" s="39"/>
      <c r="D225" s="39"/>
      <c r="E225" s="39"/>
      <c r="F225" s="39"/>
      <c r="G225" s="39"/>
      <c r="H225" s="39"/>
      <c r="I225" s="39"/>
      <c r="J225" s="39"/>
      <c r="K225" s="39"/>
      <c r="L225" s="23"/>
    </row>
  </sheetData>
  <autoFilter ref="C74:K224"/>
  <mergeCells count="6">
    <mergeCell ref="L2:V2"/>
    <mergeCell ref="E7:H7"/>
    <mergeCell ref="E16:H16"/>
    <mergeCell ref="E25:H25"/>
    <mergeCell ref="E46:H46"/>
    <mergeCell ref="E67:H67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K219"/>
  <sheetViews>
    <sheetView showFormulas="false" showGridLines="fals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A58" activeCellId="0" sqref="A58"/>
    </sheetView>
  </sheetViews>
  <sheetFormatPr defaultColWidth="8.859375" defaultRowHeight="9.75" zeroHeight="false" outlineLevelRow="0" outlineLevelCol="0"/>
  <cols>
    <col collapsed="false" customWidth="true" hidden="false" outlineLevel="0" max="1" min="1" style="166" width="8.28"/>
    <col collapsed="false" customWidth="true" hidden="false" outlineLevel="0" max="2" min="2" style="166" width="1.71"/>
    <col collapsed="false" customWidth="true" hidden="false" outlineLevel="0" max="4" min="3" style="166" width="5"/>
    <col collapsed="false" customWidth="true" hidden="false" outlineLevel="0" max="5" min="5" style="166" width="11.71"/>
    <col collapsed="false" customWidth="true" hidden="false" outlineLevel="0" max="6" min="6" style="166" width="9.15"/>
    <col collapsed="false" customWidth="true" hidden="false" outlineLevel="0" max="7" min="7" style="166" width="5"/>
    <col collapsed="false" customWidth="true" hidden="false" outlineLevel="0" max="8" min="8" style="166" width="77.85"/>
    <col collapsed="false" customWidth="true" hidden="false" outlineLevel="0" max="10" min="9" style="166" width="20"/>
    <col collapsed="false" customWidth="true" hidden="false" outlineLevel="0" max="11" min="11" style="166" width="1.71"/>
  </cols>
  <sheetData>
    <row r="1" customFormat="false" ht="37.5" hidden="false" customHeight="true" outlineLevel="0" collapsed="false"/>
    <row r="2" customFormat="false" ht="7.5" hidden="false" customHeight="true" outlineLevel="0" collapsed="false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="170" customFormat="true" ht="45" hidden="false" customHeight="true" outlineLevel="0" collapsed="false">
      <c r="B3" s="171"/>
      <c r="C3" s="172" t="s">
        <v>345</v>
      </c>
      <c r="D3" s="172"/>
      <c r="E3" s="172"/>
      <c r="F3" s="172"/>
      <c r="G3" s="172"/>
      <c r="H3" s="172"/>
      <c r="I3" s="172"/>
      <c r="J3" s="172"/>
      <c r="K3" s="173"/>
    </row>
    <row r="4" customFormat="false" ht="25.5" hidden="false" customHeight="true" outlineLevel="0" collapsed="false">
      <c r="B4" s="174"/>
      <c r="C4" s="175" t="s">
        <v>346</v>
      </c>
      <c r="D4" s="175"/>
      <c r="E4" s="175"/>
      <c r="F4" s="175"/>
      <c r="G4" s="175"/>
      <c r="H4" s="175"/>
      <c r="I4" s="175"/>
      <c r="J4" s="175"/>
      <c r="K4" s="176"/>
    </row>
    <row r="5" customFormat="false" ht="5.25" hidden="false" customHeight="true" outlineLevel="0" collapsed="false">
      <c r="B5" s="174"/>
      <c r="C5" s="177"/>
      <c r="D5" s="177"/>
      <c r="E5" s="177"/>
      <c r="F5" s="177"/>
      <c r="G5" s="177"/>
      <c r="H5" s="177"/>
      <c r="I5" s="177"/>
      <c r="J5" s="177"/>
      <c r="K5" s="176"/>
    </row>
    <row r="6" customFormat="false" ht="15" hidden="false" customHeight="true" outlineLevel="0" collapsed="false">
      <c r="B6" s="174"/>
      <c r="C6" s="178" t="s">
        <v>347</v>
      </c>
      <c r="D6" s="178"/>
      <c r="E6" s="178"/>
      <c r="F6" s="178"/>
      <c r="G6" s="178"/>
      <c r="H6" s="178"/>
      <c r="I6" s="178"/>
      <c r="J6" s="178"/>
      <c r="K6" s="176"/>
    </row>
    <row r="7" customFormat="false" ht="15" hidden="false" customHeight="true" outlineLevel="0" collapsed="false">
      <c r="B7" s="179"/>
      <c r="C7" s="178" t="s">
        <v>348</v>
      </c>
      <c r="D7" s="178"/>
      <c r="E7" s="178"/>
      <c r="F7" s="178"/>
      <c r="G7" s="178"/>
      <c r="H7" s="178"/>
      <c r="I7" s="178"/>
      <c r="J7" s="178"/>
      <c r="K7" s="176"/>
    </row>
    <row r="8" customFormat="false" ht="12.75" hidden="false" customHeight="true" outlineLevel="0" collapsed="false">
      <c r="B8" s="179"/>
      <c r="C8" s="180"/>
      <c r="D8" s="180"/>
      <c r="E8" s="180"/>
      <c r="F8" s="180"/>
      <c r="G8" s="180"/>
      <c r="H8" s="180"/>
      <c r="I8" s="180"/>
      <c r="J8" s="180"/>
      <c r="K8" s="176"/>
    </row>
    <row r="9" customFormat="false" ht="15" hidden="false" customHeight="true" outlineLevel="0" collapsed="false">
      <c r="B9" s="179"/>
      <c r="C9" s="181" t="s">
        <v>349</v>
      </c>
      <c r="D9" s="181"/>
      <c r="E9" s="181"/>
      <c r="F9" s="181"/>
      <c r="G9" s="181"/>
      <c r="H9" s="181"/>
      <c r="I9" s="181"/>
      <c r="J9" s="181"/>
      <c r="K9" s="176"/>
    </row>
    <row r="10" customFormat="false" ht="15" hidden="false" customHeight="true" outlineLevel="0" collapsed="false">
      <c r="B10" s="179"/>
      <c r="C10" s="180"/>
      <c r="D10" s="178" t="s">
        <v>350</v>
      </c>
      <c r="E10" s="178"/>
      <c r="F10" s="178"/>
      <c r="G10" s="178"/>
      <c r="H10" s="178"/>
      <c r="I10" s="178"/>
      <c r="J10" s="178"/>
      <c r="K10" s="176"/>
    </row>
    <row r="11" customFormat="false" ht="15" hidden="false" customHeight="true" outlineLevel="0" collapsed="false">
      <c r="B11" s="179"/>
      <c r="C11" s="182"/>
      <c r="D11" s="178" t="s">
        <v>351</v>
      </c>
      <c r="E11" s="178"/>
      <c r="F11" s="178"/>
      <c r="G11" s="178"/>
      <c r="H11" s="178"/>
      <c r="I11" s="178"/>
      <c r="J11" s="178"/>
      <c r="K11" s="176"/>
    </row>
    <row r="12" customFormat="false" ht="15" hidden="false" customHeight="true" outlineLevel="0" collapsed="false">
      <c r="B12" s="179"/>
      <c r="C12" s="182"/>
      <c r="D12" s="180"/>
      <c r="E12" s="180"/>
      <c r="F12" s="180"/>
      <c r="G12" s="180"/>
      <c r="H12" s="180"/>
      <c r="I12" s="180"/>
      <c r="J12" s="180"/>
      <c r="K12" s="176"/>
    </row>
    <row r="13" customFormat="false" ht="15" hidden="false" customHeight="true" outlineLevel="0" collapsed="false">
      <c r="B13" s="179"/>
      <c r="C13" s="182"/>
      <c r="D13" s="183" t="s">
        <v>352</v>
      </c>
      <c r="E13" s="180"/>
      <c r="F13" s="180"/>
      <c r="G13" s="180"/>
      <c r="H13" s="180"/>
      <c r="I13" s="180"/>
      <c r="J13" s="180"/>
      <c r="K13" s="176"/>
    </row>
    <row r="14" customFormat="false" ht="12.75" hidden="false" customHeight="true" outlineLevel="0" collapsed="false">
      <c r="B14" s="179"/>
      <c r="C14" s="182"/>
      <c r="D14" s="182"/>
      <c r="E14" s="182"/>
      <c r="F14" s="182"/>
      <c r="G14" s="182"/>
      <c r="H14" s="182"/>
      <c r="I14" s="182"/>
      <c r="J14" s="182"/>
      <c r="K14" s="176"/>
    </row>
    <row r="15" customFormat="false" ht="15" hidden="false" customHeight="true" outlineLevel="0" collapsed="false">
      <c r="B15" s="179"/>
      <c r="C15" s="182"/>
      <c r="D15" s="178" t="s">
        <v>353</v>
      </c>
      <c r="E15" s="178"/>
      <c r="F15" s="178"/>
      <c r="G15" s="178"/>
      <c r="H15" s="178"/>
      <c r="I15" s="178"/>
      <c r="J15" s="178"/>
      <c r="K15" s="176"/>
    </row>
    <row r="16" customFormat="false" ht="15" hidden="false" customHeight="true" outlineLevel="0" collapsed="false">
      <c r="B16" s="179"/>
      <c r="C16" s="182"/>
      <c r="D16" s="178" t="s">
        <v>354</v>
      </c>
      <c r="E16" s="178"/>
      <c r="F16" s="178"/>
      <c r="G16" s="178"/>
      <c r="H16" s="178"/>
      <c r="I16" s="178"/>
      <c r="J16" s="178"/>
      <c r="K16" s="176"/>
    </row>
    <row r="17" customFormat="false" ht="15" hidden="false" customHeight="true" outlineLevel="0" collapsed="false">
      <c r="B17" s="179"/>
      <c r="C17" s="182"/>
      <c r="D17" s="178" t="s">
        <v>355</v>
      </c>
      <c r="E17" s="178"/>
      <c r="F17" s="178"/>
      <c r="G17" s="178"/>
      <c r="H17" s="178"/>
      <c r="I17" s="178"/>
      <c r="J17" s="178"/>
      <c r="K17" s="176"/>
    </row>
    <row r="18" customFormat="false" ht="15" hidden="false" customHeight="true" outlineLevel="0" collapsed="false">
      <c r="B18" s="179"/>
      <c r="C18" s="182"/>
      <c r="D18" s="182"/>
      <c r="E18" s="184" t="s">
        <v>77</v>
      </c>
      <c r="F18" s="178" t="s">
        <v>356</v>
      </c>
      <c r="G18" s="178"/>
      <c r="H18" s="178"/>
      <c r="I18" s="178"/>
      <c r="J18" s="178"/>
      <c r="K18" s="176"/>
    </row>
    <row r="19" customFormat="false" ht="15" hidden="false" customHeight="true" outlineLevel="0" collapsed="false">
      <c r="B19" s="179"/>
      <c r="C19" s="182"/>
      <c r="D19" s="182"/>
      <c r="E19" s="184" t="s">
        <v>357</v>
      </c>
      <c r="F19" s="178" t="s">
        <v>358</v>
      </c>
      <c r="G19" s="178"/>
      <c r="H19" s="178"/>
      <c r="I19" s="178"/>
      <c r="J19" s="178"/>
      <c r="K19" s="176"/>
    </row>
    <row r="20" customFormat="false" ht="15" hidden="false" customHeight="true" outlineLevel="0" collapsed="false">
      <c r="B20" s="179"/>
      <c r="C20" s="182"/>
      <c r="D20" s="182"/>
      <c r="E20" s="184" t="s">
        <v>359</v>
      </c>
      <c r="F20" s="178" t="s">
        <v>360</v>
      </c>
      <c r="G20" s="178"/>
      <c r="H20" s="178"/>
      <c r="I20" s="178"/>
      <c r="J20" s="178"/>
      <c r="K20" s="176"/>
    </row>
    <row r="21" customFormat="false" ht="15" hidden="false" customHeight="true" outlineLevel="0" collapsed="false">
      <c r="B21" s="179"/>
      <c r="C21" s="182"/>
      <c r="D21" s="182"/>
      <c r="E21" s="184" t="s">
        <v>361</v>
      </c>
      <c r="F21" s="178" t="s">
        <v>362</v>
      </c>
      <c r="G21" s="178"/>
      <c r="H21" s="178"/>
      <c r="I21" s="178"/>
      <c r="J21" s="178"/>
      <c r="K21" s="176"/>
    </row>
    <row r="22" customFormat="false" ht="15" hidden="false" customHeight="true" outlineLevel="0" collapsed="false">
      <c r="B22" s="179"/>
      <c r="C22" s="182"/>
      <c r="D22" s="182"/>
      <c r="E22" s="184" t="s">
        <v>363</v>
      </c>
      <c r="F22" s="178" t="s">
        <v>364</v>
      </c>
      <c r="G22" s="178"/>
      <c r="H22" s="178"/>
      <c r="I22" s="178"/>
      <c r="J22" s="178"/>
      <c r="K22" s="176"/>
    </row>
    <row r="23" customFormat="false" ht="15" hidden="false" customHeight="true" outlineLevel="0" collapsed="false">
      <c r="B23" s="179"/>
      <c r="C23" s="182"/>
      <c r="D23" s="182"/>
      <c r="E23" s="184" t="s">
        <v>365</v>
      </c>
      <c r="F23" s="178" t="s">
        <v>366</v>
      </c>
      <c r="G23" s="178"/>
      <c r="H23" s="178"/>
      <c r="I23" s="178"/>
      <c r="J23" s="178"/>
      <c r="K23" s="176"/>
    </row>
    <row r="24" customFormat="false" ht="12.75" hidden="false" customHeight="true" outlineLevel="0" collapsed="false">
      <c r="B24" s="179"/>
      <c r="C24" s="182"/>
      <c r="D24" s="182"/>
      <c r="E24" s="182"/>
      <c r="F24" s="182"/>
      <c r="G24" s="182"/>
      <c r="H24" s="182"/>
      <c r="I24" s="182"/>
      <c r="J24" s="182"/>
      <c r="K24" s="176"/>
    </row>
    <row r="25" customFormat="false" ht="15" hidden="false" customHeight="true" outlineLevel="0" collapsed="false">
      <c r="B25" s="179"/>
      <c r="C25" s="181" t="s">
        <v>367</v>
      </c>
      <c r="D25" s="181"/>
      <c r="E25" s="181"/>
      <c r="F25" s="181"/>
      <c r="G25" s="181"/>
      <c r="H25" s="181"/>
      <c r="I25" s="181"/>
      <c r="J25" s="181"/>
      <c r="K25" s="176"/>
    </row>
    <row r="26" customFormat="false" ht="15" hidden="false" customHeight="true" outlineLevel="0" collapsed="false">
      <c r="B26" s="179"/>
      <c r="C26" s="178" t="s">
        <v>368</v>
      </c>
      <c r="D26" s="178"/>
      <c r="E26" s="178"/>
      <c r="F26" s="178"/>
      <c r="G26" s="178"/>
      <c r="H26" s="178"/>
      <c r="I26" s="178"/>
      <c r="J26" s="178"/>
      <c r="K26" s="176"/>
    </row>
    <row r="27" customFormat="false" ht="15" hidden="false" customHeight="true" outlineLevel="0" collapsed="false">
      <c r="B27" s="179"/>
      <c r="C27" s="180"/>
      <c r="D27" s="185" t="s">
        <v>369</v>
      </c>
      <c r="E27" s="185"/>
      <c r="F27" s="185"/>
      <c r="G27" s="185"/>
      <c r="H27" s="185"/>
      <c r="I27" s="185"/>
      <c r="J27" s="185"/>
      <c r="K27" s="176"/>
    </row>
    <row r="28" customFormat="false" ht="15" hidden="false" customHeight="true" outlineLevel="0" collapsed="false">
      <c r="B28" s="179"/>
      <c r="C28" s="182"/>
      <c r="D28" s="178" t="s">
        <v>370</v>
      </c>
      <c r="E28" s="178"/>
      <c r="F28" s="178"/>
      <c r="G28" s="178"/>
      <c r="H28" s="178"/>
      <c r="I28" s="178"/>
      <c r="J28" s="178"/>
      <c r="K28" s="176"/>
    </row>
    <row r="29" customFormat="false" ht="12.75" hidden="false" customHeight="true" outlineLevel="0" collapsed="false">
      <c r="B29" s="179"/>
      <c r="C29" s="182"/>
      <c r="D29" s="182"/>
      <c r="E29" s="182"/>
      <c r="F29" s="182"/>
      <c r="G29" s="182"/>
      <c r="H29" s="182"/>
      <c r="I29" s="182"/>
      <c r="J29" s="182"/>
      <c r="K29" s="176"/>
    </row>
    <row r="30" customFormat="false" ht="15" hidden="false" customHeight="true" outlineLevel="0" collapsed="false">
      <c r="B30" s="179"/>
      <c r="C30" s="182"/>
      <c r="D30" s="185" t="s">
        <v>371</v>
      </c>
      <c r="E30" s="185"/>
      <c r="F30" s="185"/>
      <c r="G30" s="185"/>
      <c r="H30" s="185"/>
      <c r="I30" s="185"/>
      <c r="J30" s="185"/>
      <c r="K30" s="176"/>
    </row>
    <row r="31" customFormat="false" ht="15" hidden="false" customHeight="true" outlineLevel="0" collapsed="false">
      <c r="B31" s="179"/>
      <c r="C31" s="182"/>
      <c r="D31" s="178" t="s">
        <v>372</v>
      </c>
      <c r="E31" s="178"/>
      <c r="F31" s="178"/>
      <c r="G31" s="178"/>
      <c r="H31" s="178"/>
      <c r="I31" s="178"/>
      <c r="J31" s="178"/>
      <c r="K31" s="176"/>
    </row>
    <row r="32" customFormat="false" ht="12.75" hidden="false" customHeight="true" outlineLevel="0" collapsed="false">
      <c r="B32" s="179"/>
      <c r="C32" s="182"/>
      <c r="D32" s="182"/>
      <c r="E32" s="182"/>
      <c r="F32" s="182"/>
      <c r="G32" s="182"/>
      <c r="H32" s="182"/>
      <c r="I32" s="182"/>
      <c r="J32" s="182"/>
      <c r="K32" s="176"/>
    </row>
    <row r="33" customFormat="false" ht="15" hidden="false" customHeight="true" outlineLevel="0" collapsed="false">
      <c r="B33" s="179"/>
      <c r="C33" s="182"/>
      <c r="D33" s="185" t="s">
        <v>373</v>
      </c>
      <c r="E33" s="185"/>
      <c r="F33" s="185"/>
      <c r="G33" s="185"/>
      <c r="H33" s="185"/>
      <c r="I33" s="185"/>
      <c r="J33" s="185"/>
      <c r="K33" s="176"/>
    </row>
    <row r="34" customFormat="false" ht="15" hidden="false" customHeight="true" outlineLevel="0" collapsed="false">
      <c r="B34" s="179"/>
      <c r="C34" s="182"/>
      <c r="D34" s="178" t="s">
        <v>374</v>
      </c>
      <c r="E34" s="178"/>
      <c r="F34" s="178"/>
      <c r="G34" s="178"/>
      <c r="H34" s="178"/>
      <c r="I34" s="178"/>
      <c r="J34" s="178"/>
      <c r="K34" s="176"/>
    </row>
    <row r="35" customFormat="false" ht="15" hidden="false" customHeight="true" outlineLevel="0" collapsed="false">
      <c r="B35" s="179"/>
      <c r="C35" s="182"/>
      <c r="D35" s="178" t="s">
        <v>375</v>
      </c>
      <c r="E35" s="178"/>
      <c r="F35" s="178"/>
      <c r="G35" s="178"/>
      <c r="H35" s="178"/>
      <c r="I35" s="178"/>
      <c r="J35" s="178"/>
      <c r="K35" s="176"/>
    </row>
    <row r="36" customFormat="false" ht="15" hidden="false" customHeight="true" outlineLevel="0" collapsed="false">
      <c r="B36" s="179"/>
      <c r="C36" s="182"/>
      <c r="D36" s="180"/>
      <c r="E36" s="183" t="s">
        <v>90</v>
      </c>
      <c r="F36" s="180"/>
      <c r="G36" s="178" t="s">
        <v>376</v>
      </c>
      <c r="H36" s="178"/>
      <c r="I36" s="178"/>
      <c r="J36" s="178"/>
      <c r="K36" s="176"/>
    </row>
    <row r="37" customFormat="false" ht="30.75" hidden="false" customHeight="true" outlineLevel="0" collapsed="false">
      <c r="B37" s="179"/>
      <c r="C37" s="182"/>
      <c r="D37" s="180"/>
      <c r="E37" s="183" t="s">
        <v>377</v>
      </c>
      <c r="F37" s="180"/>
      <c r="G37" s="178" t="s">
        <v>378</v>
      </c>
      <c r="H37" s="178"/>
      <c r="I37" s="178"/>
      <c r="J37" s="178"/>
      <c r="K37" s="176"/>
    </row>
    <row r="38" customFormat="false" ht="15" hidden="false" customHeight="true" outlineLevel="0" collapsed="false">
      <c r="B38" s="179"/>
      <c r="C38" s="182"/>
      <c r="D38" s="180"/>
      <c r="E38" s="183" t="s">
        <v>54</v>
      </c>
      <c r="F38" s="180"/>
      <c r="G38" s="178" t="s">
        <v>379</v>
      </c>
      <c r="H38" s="178"/>
      <c r="I38" s="178"/>
      <c r="J38" s="178"/>
      <c r="K38" s="176"/>
    </row>
    <row r="39" customFormat="false" ht="15" hidden="false" customHeight="true" outlineLevel="0" collapsed="false">
      <c r="B39" s="179"/>
      <c r="C39" s="182"/>
      <c r="D39" s="180"/>
      <c r="E39" s="183" t="s">
        <v>55</v>
      </c>
      <c r="F39" s="180"/>
      <c r="G39" s="178" t="s">
        <v>380</v>
      </c>
      <c r="H39" s="178"/>
      <c r="I39" s="178"/>
      <c r="J39" s="178"/>
      <c r="K39" s="176"/>
    </row>
    <row r="40" customFormat="false" ht="15" hidden="false" customHeight="true" outlineLevel="0" collapsed="false">
      <c r="B40" s="179"/>
      <c r="C40" s="182"/>
      <c r="D40" s="180"/>
      <c r="E40" s="183" t="s">
        <v>91</v>
      </c>
      <c r="F40" s="180"/>
      <c r="G40" s="178" t="s">
        <v>381</v>
      </c>
      <c r="H40" s="178"/>
      <c r="I40" s="178"/>
      <c r="J40" s="178"/>
      <c r="K40" s="176"/>
    </row>
    <row r="41" customFormat="false" ht="15" hidden="false" customHeight="true" outlineLevel="0" collapsed="false">
      <c r="B41" s="179"/>
      <c r="C41" s="182"/>
      <c r="D41" s="180"/>
      <c r="E41" s="183" t="s">
        <v>92</v>
      </c>
      <c r="F41" s="180"/>
      <c r="G41" s="178" t="s">
        <v>382</v>
      </c>
      <c r="H41" s="178"/>
      <c r="I41" s="178"/>
      <c r="J41" s="178"/>
      <c r="K41" s="176"/>
    </row>
    <row r="42" customFormat="false" ht="15" hidden="false" customHeight="true" outlineLevel="0" collapsed="false">
      <c r="B42" s="179"/>
      <c r="C42" s="182"/>
      <c r="D42" s="180"/>
      <c r="E42" s="183" t="s">
        <v>383</v>
      </c>
      <c r="F42" s="180"/>
      <c r="G42" s="178" t="s">
        <v>384</v>
      </c>
      <c r="H42" s="178"/>
      <c r="I42" s="178"/>
      <c r="J42" s="178"/>
      <c r="K42" s="176"/>
    </row>
    <row r="43" customFormat="false" ht="15" hidden="false" customHeight="true" outlineLevel="0" collapsed="false">
      <c r="B43" s="179"/>
      <c r="C43" s="182"/>
      <c r="D43" s="180"/>
      <c r="E43" s="183"/>
      <c r="F43" s="180"/>
      <c r="G43" s="178" t="s">
        <v>385</v>
      </c>
      <c r="H43" s="178"/>
      <c r="I43" s="178"/>
      <c r="J43" s="178"/>
      <c r="K43" s="176"/>
    </row>
    <row r="44" customFormat="false" ht="15" hidden="false" customHeight="true" outlineLevel="0" collapsed="false">
      <c r="B44" s="179"/>
      <c r="C44" s="182"/>
      <c r="D44" s="180"/>
      <c r="E44" s="183" t="s">
        <v>386</v>
      </c>
      <c r="F44" s="180"/>
      <c r="G44" s="178" t="s">
        <v>387</v>
      </c>
      <c r="H44" s="178"/>
      <c r="I44" s="178"/>
      <c r="J44" s="178"/>
      <c r="K44" s="176"/>
    </row>
    <row r="45" customFormat="false" ht="15" hidden="false" customHeight="true" outlineLevel="0" collapsed="false">
      <c r="B45" s="179"/>
      <c r="C45" s="182"/>
      <c r="D45" s="180"/>
      <c r="E45" s="183" t="s">
        <v>94</v>
      </c>
      <c r="F45" s="180"/>
      <c r="G45" s="178" t="s">
        <v>388</v>
      </c>
      <c r="H45" s="178"/>
      <c r="I45" s="178"/>
      <c r="J45" s="178"/>
      <c r="K45" s="176"/>
    </row>
    <row r="46" customFormat="false" ht="12.75" hidden="false" customHeight="true" outlineLevel="0" collapsed="false">
      <c r="B46" s="179"/>
      <c r="C46" s="182"/>
      <c r="D46" s="180"/>
      <c r="E46" s="180"/>
      <c r="F46" s="180"/>
      <c r="G46" s="180"/>
      <c r="H46" s="180"/>
      <c r="I46" s="180"/>
      <c r="J46" s="180"/>
      <c r="K46" s="176"/>
    </row>
    <row r="47" customFormat="false" ht="15" hidden="false" customHeight="true" outlineLevel="0" collapsed="false">
      <c r="B47" s="179"/>
      <c r="C47" s="182"/>
      <c r="D47" s="178" t="s">
        <v>389</v>
      </c>
      <c r="E47" s="178"/>
      <c r="F47" s="178"/>
      <c r="G47" s="178"/>
      <c r="H47" s="178"/>
      <c r="I47" s="178"/>
      <c r="J47" s="178"/>
      <c r="K47" s="176"/>
    </row>
    <row r="48" customFormat="false" ht="15" hidden="false" customHeight="true" outlineLevel="0" collapsed="false">
      <c r="B48" s="179"/>
      <c r="C48" s="182"/>
      <c r="D48" s="182"/>
      <c r="E48" s="178" t="s">
        <v>390</v>
      </c>
      <c r="F48" s="178"/>
      <c r="G48" s="178"/>
      <c r="H48" s="178"/>
      <c r="I48" s="178"/>
      <c r="J48" s="178"/>
      <c r="K48" s="176"/>
    </row>
    <row r="49" customFormat="false" ht="15" hidden="false" customHeight="true" outlineLevel="0" collapsed="false">
      <c r="B49" s="179"/>
      <c r="C49" s="182"/>
      <c r="D49" s="182"/>
      <c r="E49" s="178" t="s">
        <v>391</v>
      </c>
      <c r="F49" s="178"/>
      <c r="G49" s="178"/>
      <c r="H49" s="178"/>
      <c r="I49" s="178"/>
      <c r="J49" s="178"/>
      <c r="K49" s="176"/>
    </row>
    <row r="50" customFormat="false" ht="15" hidden="false" customHeight="true" outlineLevel="0" collapsed="false">
      <c r="B50" s="179"/>
      <c r="C50" s="182"/>
      <c r="D50" s="182"/>
      <c r="E50" s="178" t="s">
        <v>392</v>
      </c>
      <c r="F50" s="178"/>
      <c r="G50" s="178"/>
      <c r="H50" s="178"/>
      <c r="I50" s="178"/>
      <c r="J50" s="178"/>
      <c r="K50" s="176"/>
    </row>
    <row r="51" customFormat="false" ht="15" hidden="false" customHeight="true" outlineLevel="0" collapsed="false">
      <c r="B51" s="179"/>
      <c r="C51" s="182"/>
      <c r="D51" s="178" t="s">
        <v>393</v>
      </c>
      <c r="E51" s="178"/>
      <c r="F51" s="178"/>
      <c r="G51" s="178"/>
      <c r="H51" s="178"/>
      <c r="I51" s="178"/>
      <c r="J51" s="178"/>
      <c r="K51" s="176"/>
    </row>
    <row r="52" customFormat="false" ht="25.5" hidden="false" customHeight="true" outlineLevel="0" collapsed="false">
      <c r="B52" s="174"/>
      <c r="C52" s="175" t="s">
        <v>394</v>
      </c>
      <c r="D52" s="175"/>
      <c r="E52" s="175"/>
      <c r="F52" s="175"/>
      <c r="G52" s="175"/>
      <c r="H52" s="175"/>
      <c r="I52" s="175"/>
      <c r="J52" s="175"/>
      <c r="K52" s="176"/>
    </row>
    <row r="53" customFormat="false" ht="5.25" hidden="false" customHeight="true" outlineLevel="0" collapsed="false">
      <c r="B53" s="174"/>
      <c r="C53" s="177"/>
      <c r="D53" s="177"/>
      <c r="E53" s="177"/>
      <c r="F53" s="177"/>
      <c r="G53" s="177"/>
      <c r="H53" s="177"/>
      <c r="I53" s="177"/>
      <c r="J53" s="177"/>
      <c r="K53" s="176"/>
    </row>
    <row r="54" customFormat="false" ht="15" hidden="false" customHeight="true" outlineLevel="0" collapsed="false">
      <c r="B54" s="174"/>
      <c r="C54" s="178" t="s">
        <v>395</v>
      </c>
      <c r="D54" s="178"/>
      <c r="E54" s="178"/>
      <c r="F54" s="178"/>
      <c r="G54" s="178"/>
      <c r="H54" s="178"/>
      <c r="I54" s="178"/>
      <c r="J54" s="178"/>
      <c r="K54" s="176"/>
    </row>
    <row r="55" customFormat="false" ht="15" hidden="false" customHeight="true" outlineLevel="0" collapsed="false">
      <c r="B55" s="174"/>
      <c r="C55" s="178" t="s">
        <v>396</v>
      </c>
      <c r="D55" s="178"/>
      <c r="E55" s="178"/>
      <c r="F55" s="178"/>
      <c r="G55" s="178"/>
      <c r="H55" s="178"/>
      <c r="I55" s="178"/>
      <c r="J55" s="178"/>
      <c r="K55" s="176"/>
    </row>
    <row r="56" customFormat="false" ht="12.75" hidden="false" customHeight="true" outlineLevel="0" collapsed="false">
      <c r="B56" s="174"/>
      <c r="C56" s="180"/>
      <c r="D56" s="180"/>
      <c r="E56" s="180"/>
      <c r="F56" s="180"/>
      <c r="G56" s="180"/>
      <c r="H56" s="180"/>
      <c r="I56" s="180"/>
      <c r="J56" s="180"/>
      <c r="K56" s="176"/>
    </row>
    <row r="57" customFormat="false" ht="15" hidden="false" customHeight="true" outlineLevel="0" collapsed="false">
      <c r="B57" s="174"/>
      <c r="C57" s="178" t="s">
        <v>397</v>
      </c>
      <c r="D57" s="178"/>
      <c r="E57" s="178"/>
      <c r="F57" s="178"/>
      <c r="G57" s="178"/>
      <c r="H57" s="178"/>
      <c r="I57" s="178"/>
      <c r="J57" s="178"/>
      <c r="K57" s="176"/>
    </row>
    <row r="58" customFormat="false" ht="15" hidden="false" customHeight="true" outlineLevel="0" collapsed="false">
      <c r="B58" s="174"/>
      <c r="C58" s="182"/>
      <c r="D58" s="178" t="s">
        <v>398</v>
      </c>
      <c r="E58" s="178"/>
      <c r="F58" s="178"/>
      <c r="G58" s="178"/>
      <c r="H58" s="178"/>
      <c r="I58" s="178"/>
      <c r="J58" s="178"/>
      <c r="K58" s="176"/>
    </row>
    <row r="59" customFormat="false" ht="15" hidden="false" customHeight="true" outlineLevel="0" collapsed="false">
      <c r="B59" s="174"/>
      <c r="C59" s="182"/>
      <c r="D59" s="178" t="s">
        <v>399</v>
      </c>
      <c r="E59" s="178"/>
      <c r="F59" s="178"/>
      <c r="G59" s="178"/>
      <c r="H59" s="178"/>
      <c r="I59" s="178"/>
      <c r="J59" s="178"/>
      <c r="K59" s="176"/>
    </row>
    <row r="60" customFormat="false" ht="15" hidden="false" customHeight="true" outlineLevel="0" collapsed="false">
      <c r="B60" s="174"/>
      <c r="C60" s="182"/>
      <c r="D60" s="178" t="s">
        <v>400</v>
      </c>
      <c r="E60" s="178"/>
      <c r="F60" s="178"/>
      <c r="G60" s="178"/>
      <c r="H60" s="178"/>
      <c r="I60" s="178"/>
      <c r="J60" s="178"/>
      <c r="K60" s="176"/>
    </row>
    <row r="61" customFormat="false" ht="15" hidden="false" customHeight="true" outlineLevel="0" collapsed="false">
      <c r="B61" s="174"/>
      <c r="C61" s="182"/>
      <c r="D61" s="178" t="s">
        <v>401</v>
      </c>
      <c r="E61" s="178"/>
      <c r="F61" s="178"/>
      <c r="G61" s="178"/>
      <c r="H61" s="178"/>
      <c r="I61" s="178"/>
      <c r="J61" s="178"/>
      <c r="K61" s="176"/>
    </row>
    <row r="62" customFormat="false" ht="15" hidden="false" customHeight="true" outlineLevel="0" collapsed="false">
      <c r="B62" s="174"/>
      <c r="C62" s="182"/>
      <c r="D62" s="186" t="s">
        <v>402</v>
      </c>
      <c r="E62" s="186"/>
      <c r="F62" s="186"/>
      <c r="G62" s="186"/>
      <c r="H62" s="186"/>
      <c r="I62" s="186"/>
      <c r="J62" s="186"/>
      <c r="K62" s="176"/>
    </row>
    <row r="63" customFormat="false" ht="15" hidden="false" customHeight="true" outlineLevel="0" collapsed="false">
      <c r="B63" s="174"/>
      <c r="C63" s="182"/>
      <c r="D63" s="178" t="s">
        <v>403</v>
      </c>
      <c r="E63" s="178"/>
      <c r="F63" s="178"/>
      <c r="G63" s="178"/>
      <c r="H63" s="178"/>
      <c r="I63" s="178"/>
      <c r="J63" s="178"/>
      <c r="K63" s="176"/>
    </row>
    <row r="64" customFormat="false" ht="12.75" hidden="false" customHeight="true" outlineLevel="0" collapsed="false">
      <c r="B64" s="174"/>
      <c r="C64" s="182"/>
      <c r="D64" s="182"/>
      <c r="E64" s="187"/>
      <c r="F64" s="182"/>
      <c r="G64" s="182"/>
      <c r="H64" s="182"/>
      <c r="I64" s="182"/>
      <c r="J64" s="182"/>
      <c r="K64" s="176"/>
    </row>
    <row r="65" customFormat="false" ht="15" hidden="false" customHeight="true" outlineLevel="0" collapsed="false">
      <c r="B65" s="174"/>
      <c r="C65" s="182"/>
      <c r="D65" s="178" t="s">
        <v>404</v>
      </c>
      <c r="E65" s="178"/>
      <c r="F65" s="178"/>
      <c r="G65" s="178"/>
      <c r="H65" s="178"/>
      <c r="I65" s="178"/>
      <c r="J65" s="178"/>
      <c r="K65" s="176"/>
    </row>
    <row r="66" customFormat="false" ht="15" hidden="false" customHeight="true" outlineLevel="0" collapsed="false">
      <c r="B66" s="174"/>
      <c r="C66" s="182"/>
      <c r="D66" s="186" t="s">
        <v>405</v>
      </c>
      <c r="E66" s="186"/>
      <c r="F66" s="186"/>
      <c r="G66" s="186"/>
      <c r="H66" s="186"/>
      <c r="I66" s="186"/>
      <c r="J66" s="186"/>
      <c r="K66" s="176"/>
    </row>
    <row r="67" customFormat="false" ht="15" hidden="false" customHeight="true" outlineLevel="0" collapsed="false">
      <c r="B67" s="174"/>
      <c r="C67" s="182"/>
      <c r="D67" s="178" t="s">
        <v>406</v>
      </c>
      <c r="E67" s="178"/>
      <c r="F67" s="178"/>
      <c r="G67" s="178"/>
      <c r="H67" s="178"/>
      <c r="I67" s="178"/>
      <c r="J67" s="178"/>
      <c r="K67" s="176"/>
    </row>
    <row r="68" customFormat="false" ht="15" hidden="false" customHeight="true" outlineLevel="0" collapsed="false">
      <c r="B68" s="174"/>
      <c r="C68" s="182"/>
      <c r="D68" s="178" t="s">
        <v>407</v>
      </c>
      <c r="E68" s="178"/>
      <c r="F68" s="178"/>
      <c r="G68" s="178"/>
      <c r="H68" s="178"/>
      <c r="I68" s="178"/>
      <c r="J68" s="178"/>
      <c r="K68" s="176"/>
    </row>
    <row r="69" customFormat="false" ht="15" hidden="false" customHeight="true" outlineLevel="0" collapsed="false">
      <c r="B69" s="174"/>
      <c r="C69" s="182"/>
      <c r="D69" s="178" t="s">
        <v>408</v>
      </c>
      <c r="E69" s="178"/>
      <c r="F69" s="178"/>
      <c r="G69" s="178"/>
      <c r="H69" s="178"/>
      <c r="I69" s="178"/>
      <c r="J69" s="178"/>
      <c r="K69" s="176"/>
    </row>
    <row r="70" customFormat="false" ht="15" hidden="false" customHeight="true" outlineLevel="0" collapsed="false">
      <c r="B70" s="174"/>
      <c r="C70" s="182"/>
      <c r="D70" s="178" t="s">
        <v>409</v>
      </c>
      <c r="E70" s="178"/>
      <c r="F70" s="178"/>
      <c r="G70" s="178"/>
      <c r="H70" s="178"/>
      <c r="I70" s="178"/>
      <c r="J70" s="178"/>
      <c r="K70" s="176"/>
    </row>
    <row r="71" customFormat="false" ht="12.75" hidden="false" customHeight="true" outlineLevel="0" collapsed="false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customFormat="false" ht="18.75" hidden="false" customHeight="true" outlineLevel="0" collapsed="false">
      <c r="B72" s="191"/>
      <c r="C72" s="191"/>
      <c r="D72" s="191"/>
      <c r="E72" s="191"/>
      <c r="F72" s="191"/>
      <c r="G72" s="191"/>
      <c r="H72" s="191"/>
      <c r="I72" s="191"/>
      <c r="J72" s="191"/>
      <c r="K72" s="191"/>
    </row>
    <row r="73" customFormat="false" ht="18.75" hidden="false" customHeight="true" outlineLevel="0" collapsed="false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customFormat="false" ht="7.5" hidden="false" customHeight="true" outlineLevel="0" collapsed="false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customFormat="false" ht="45" hidden="false" customHeight="true" outlineLevel="0" collapsed="false">
      <c r="B75" s="195"/>
      <c r="C75" s="196" t="s">
        <v>410</v>
      </c>
      <c r="D75" s="196"/>
      <c r="E75" s="196"/>
      <c r="F75" s="196"/>
      <c r="G75" s="196"/>
      <c r="H75" s="196"/>
      <c r="I75" s="196"/>
      <c r="J75" s="196"/>
      <c r="K75" s="197"/>
    </row>
    <row r="76" customFormat="false" ht="17.25" hidden="false" customHeight="true" outlineLevel="0" collapsed="false">
      <c r="B76" s="195"/>
      <c r="C76" s="198" t="s">
        <v>411</v>
      </c>
      <c r="D76" s="198"/>
      <c r="E76" s="198"/>
      <c r="F76" s="198" t="s">
        <v>412</v>
      </c>
      <c r="G76" s="199"/>
      <c r="H76" s="198" t="s">
        <v>55</v>
      </c>
      <c r="I76" s="198" t="s">
        <v>58</v>
      </c>
      <c r="J76" s="198" t="s">
        <v>413</v>
      </c>
      <c r="K76" s="197"/>
    </row>
    <row r="77" customFormat="false" ht="17.25" hidden="false" customHeight="true" outlineLevel="0" collapsed="false">
      <c r="B77" s="195"/>
      <c r="C77" s="200" t="s">
        <v>414</v>
      </c>
      <c r="D77" s="200"/>
      <c r="E77" s="200"/>
      <c r="F77" s="201" t="s">
        <v>415</v>
      </c>
      <c r="G77" s="202"/>
      <c r="H77" s="200"/>
      <c r="I77" s="200"/>
      <c r="J77" s="200" t="s">
        <v>416</v>
      </c>
      <c r="K77" s="197"/>
    </row>
    <row r="78" customFormat="false" ht="5.25" hidden="false" customHeight="true" outlineLevel="0" collapsed="false">
      <c r="B78" s="195"/>
      <c r="C78" s="203"/>
      <c r="D78" s="203"/>
      <c r="E78" s="203"/>
      <c r="F78" s="203"/>
      <c r="G78" s="204"/>
      <c r="H78" s="203"/>
      <c r="I78" s="203"/>
      <c r="J78" s="203"/>
      <c r="K78" s="197"/>
    </row>
    <row r="79" customFormat="false" ht="15" hidden="false" customHeight="true" outlineLevel="0" collapsed="false">
      <c r="B79" s="195"/>
      <c r="C79" s="183" t="s">
        <v>54</v>
      </c>
      <c r="D79" s="205"/>
      <c r="E79" s="205"/>
      <c r="F79" s="206" t="s">
        <v>417</v>
      </c>
      <c r="G79" s="183"/>
      <c r="H79" s="183" t="s">
        <v>418</v>
      </c>
      <c r="I79" s="183" t="s">
        <v>419</v>
      </c>
      <c r="J79" s="183" t="n">
        <v>20</v>
      </c>
      <c r="K79" s="197"/>
    </row>
    <row r="80" customFormat="false" ht="15" hidden="false" customHeight="true" outlineLevel="0" collapsed="false">
      <c r="B80" s="195"/>
      <c r="C80" s="183" t="s">
        <v>420</v>
      </c>
      <c r="D80" s="183"/>
      <c r="E80" s="183"/>
      <c r="F80" s="206" t="s">
        <v>417</v>
      </c>
      <c r="G80" s="183"/>
      <c r="H80" s="183" t="s">
        <v>421</v>
      </c>
      <c r="I80" s="183" t="s">
        <v>419</v>
      </c>
      <c r="J80" s="183" t="n">
        <v>120</v>
      </c>
      <c r="K80" s="197"/>
    </row>
    <row r="81" customFormat="false" ht="15" hidden="false" customHeight="true" outlineLevel="0" collapsed="false">
      <c r="B81" s="207"/>
      <c r="C81" s="183" t="s">
        <v>422</v>
      </c>
      <c r="D81" s="183"/>
      <c r="E81" s="183"/>
      <c r="F81" s="206" t="s">
        <v>423</v>
      </c>
      <c r="G81" s="183"/>
      <c r="H81" s="183" t="s">
        <v>424</v>
      </c>
      <c r="I81" s="183" t="s">
        <v>419</v>
      </c>
      <c r="J81" s="183" t="n">
        <v>50</v>
      </c>
      <c r="K81" s="197"/>
    </row>
    <row r="82" customFormat="false" ht="15" hidden="false" customHeight="true" outlineLevel="0" collapsed="false">
      <c r="B82" s="207"/>
      <c r="C82" s="183" t="s">
        <v>425</v>
      </c>
      <c r="D82" s="183"/>
      <c r="E82" s="183"/>
      <c r="F82" s="206" t="s">
        <v>417</v>
      </c>
      <c r="G82" s="183"/>
      <c r="H82" s="183" t="s">
        <v>426</v>
      </c>
      <c r="I82" s="183" t="s">
        <v>427</v>
      </c>
      <c r="J82" s="183"/>
      <c r="K82" s="197"/>
    </row>
    <row r="83" customFormat="false" ht="15" hidden="false" customHeight="true" outlineLevel="0" collapsed="false">
      <c r="B83" s="207"/>
      <c r="C83" s="183" t="s">
        <v>428</v>
      </c>
      <c r="D83" s="183"/>
      <c r="E83" s="183"/>
      <c r="F83" s="206" t="s">
        <v>423</v>
      </c>
      <c r="G83" s="183"/>
      <c r="H83" s="183" t="s">
        <v>429</v>
      </c>
      <c r="I83" s="183" t="s">
        <v>419</v>
      </c>
      <c r="J83" s="183" t="n">
        <v>15</v>
      </c>
      <c r="K83" s="197"/>
    </row>
    <row r="84" customFormat="false" ht="15" hidden="false" customHeight="true" outlineLevel="0" collapsed="false">
      <c r="B84" s="207"/>
      <c r="C84" s="183" t="s">
        <v>430</v>
      </c>
      <c r="D84" s="183"/>
      <c r="E84" s="183"/>
      <c r="F84" s="206" t="s">
        <v>423</v>
      </c>
      <c r="G84" s="183"/>
      <c r="H84" s="183" t="s">
        <v>431</v>
      </c>
      <c r="I84" s="183" t="s">
        <v>419</v>
      </c>
      <c r="J84" s="183" t="n">
        <v>15</v>
      </c>
      <c r="K84" s="197"/>
    </row>
    <row r="85" customFormat="false" ht="15" hidden="false" customHeight="true" outlineLevel="0" collapsed="false">
      <c r="B85" s="207"/>
      <c r="C85" s="183" t="s">
        <v>432</v>
      </c>
      <c r="D85" s="183"/>
      <c r="E85" s="183"/>
      <c r="F85" s="206" t="s">
        <v>423</v>
      </c>
      <c r="G85" s="183"/>
      <c r="H85" s="183" t="s">
        <v>433</v>
      </c>
      <c r="I85" s="183" t="s">
        <v>419</v>
      </c>
      <c r="J85" s="183" t="n">
        <v>20</v>
      </c>
      <c r="K85" s="197"/>
    </row>
    <row r="86" customFormat="false" ht="15" hidden="false" customHeight="true" outlineLevel="0" collapsed="false">
      <c r="B86" s="207"/>
      <c r="C86" s="183" t="s">
        <v>434</v>
      </c>
      <c r="D86" s="183"/>
      <c r="E86" s="183"/>
      <c r="F86" s="206" t="s">
        <v>423</v>
      </c>
      <c r="G86" s="183"/>
      <c r="H86" s="183" t="s">
        <v>435</v>
      </c>
      <c r="I86" s="183" t="s">
        <v>419</v>
      </c>
      <c r="J86" s="183" t="n">
        <v>20</v>
      </c>
      <c r="K86" s="197"/>
    </row>
    <row r="87" customFormat="false" ht="15" hidden="false" customHeight="true" outlineLevel="0" collapsed="false">
      <c r="B87" s="207"/>
      <c r="C87" s="183" t="s">
        <v>436</v>
      </c>
      <c r="D87" s="183"/>
      <c r="E87" s="183"/>
      <c r="F87" s="206" t="s">
        <v>423</v>
      </c>
      <c r="G87" s="183"/>
      <c r="H87" s="183" t="s">
        <v>437</v>
      </c>
      <c r="I87" s="183" t="s">
        <v>419</v>
      </c>
      <c r="J87" s="183" t="n">
        <v>50</v>
      </c>
      <c r="K87" s="197"/>
    </row>
    <row r="88" customFormat="false" ht="15" hidden="false" customHeight="true" outlineLevel="0" collapsed="false">
      <c r="B88" s="207"/>
      <c r="C88" s="183" t="s">
        <v>438</v>
      </c>
      <c r="D88" s="183"/>
      <c r="E88" s="183"/>
      <c r="F88" s="206" t="s">
        <v>423</v>
      </c>
      <c r="G88" s="183"/>
      <c r="H88" s="183" t="s">
        <v>439</v>
      </c>
      <c r="I88" s="183" t="s">
        <v>419</v>
      </c>
      <c r="J88" s="183" t="n">
        <v>20</v>
      </c>
      <c r="K88" s="197"/>
    </row>
    <row r="89" customFormat="false" ht="15" hidden="false" customHeight="true" outlineLevel="0" collapsed="false">
      <c r="B89" s="207"/>
      <c r="C89" s="183" t="s">
        <v>440</v>
      </c>
      <c r="D89" s="183"/>
      <c r="E89" s="183"/>
      <c r="F89" s="206" t="s">
        <v>423</v>
      </c>
      <c r="G89" s="183"/>
      <c r="H89" s="183" t="s">
        <v>441</v>
      </c>
      <c r="I89" s="183" t="s">
        <v>419</v>
      </c>
      <c r="J89" s="183" t="n">
        <v>20</v>
      </c>
      <c r="K89" s="197"/>
    </row>
    <row r="90" customFormat="false" ht="15" hidden="false" customHeight="true" outlineLevel="0" collapsed="false">
      <c r="B90" s="207"/>
      <c r="C90" s="183" t="s">
        <v>442</v>
      </c>
      <c r="D90" s="183"/>
      <c r="E90" s="183"/>
      <c r="F90" s="206" t="s">
        <v>423</v>
      </c>
      <c r="G90" s="183"/>
      <c r="H90" s="183" t="s">
        <v>443</v>
      </c>
      <c r="I90" s="183" t="s">
        <v>419</v>
      </c>
      <c r="J90" s="183" t="n">
        <v>50</v>
      </c>
      <c r="K90" s="197"/>
    </row>
    <row r="91" customFormat="false" ht="15" hidden="false" customHeight="true" outlineLevel="0" collapsed="false">
      <c r="B91" s="207"/>
      <c r="C91" s="183" t="s">
        <v>444</v>
      </c>
      <c r="D91" s="183"/>
      <c r="E91" s="183"/>
      <c r="F91" s="206" t="s">
        <v>423</v>
      </c>
      <c r="G91" s="183"/>
      <c r="H91" s="183" t="s">
        <v>444</v>
      </c>
      <c r="I91" s="183" t="s">
        <v>419</v>
      </c>
      <c r="J91" s="183" t="n">
        <v>50</v>
      </c>
      <c r="K91" s="197"/>
    </row>
    <row r="92" customFormat="false" ht="15" hidden="false" customHeight="true" outlineLevel="0" collapsed="false">
      <c r="B92" s="207"/>
      <c r="C92" s="183" t="s">
        <v>445</v>
      </c>
      <c r="D92" s="183"/>
      <c r="E92" s="183"/>
      <c r="F92" s="206" t="s">
        <v>423</v>
      </c>
      <c r="G92" s="183"/>
      <c r="H92" s="183" t="s">
        <v>446</v>
      </c>
      <c r="I92" s="183" t="s">
        <v>419</v>
      </c>
      <c r="J92" s="183" t="n">
        <v>255</v>
      </c>
      <c r="K92" s="197"/>
    </row>
    <row r="93" customFormat="false" ht="15" hidden="false" customHeight="true" outlineLevel="0" collapsed="false">
      <c r="B93" s="207"/>
      <c r="C93" s="183" t="s">
        <v>447</v>
      </c>
      <c r="D93" s="183"/>
      <c r="E93" s="183"/>
      <c r="F93" s="206" t="s">
        <v>417</v>
      </c>
      <c r="G93" s="183"/>
      <c r="H93" s="183" t="s">
        <v>448</v>
      </c>
      <c r="I93" s="183" t="s">
        <v>449</v>
      </c>
      <c r="J93" s="183"/>
      <c r="K93" s="197"/>
    </row>
    <row r="94" customFormat="false" ht="15" hidden="false" customHeight="true" outlineLevel="0" collapsed="false">
      <c r="B94" s="207"/>
      <c r="C94" s="183" t="s">
        <v>450</v>
      </c>
      <c r="D94" s="183"/>
      <c r="E94" s="183"/>
      <c r="F94" s="206" t="s">
        <v>417</v>
      </c>
      <c r="G94" s="183"/>
      <c r="H94" s="183" t="s">
        <v>451</v>
      </c>
      <c r="I94" s="183" t="s">
        <v>452</v>
      </c>
      <c r="J94" s="183"/>
      <c r="K94" s="197"/>
    </row>
    <row r="95" customFormat="false" ht="15" hidden="false" customHeight="true" outlineLevel="0" collapsed="false">
      <c r="B95" s="207"/>
      <c r="C95" s="183" t="s">
        <v>453</v>
      </c>
      <c r="D95" s="183"/>
      <c r="E95" s="183"/>
      <c r="F95" s="206" t="s">
        <v>417</v>
      </c>
      <c r="G95" s="183"/>
      <c r="H95" s="183" t="s">
        <v>453</v>
      </c>
      <c r="I95" s="183" t="s">
        <v>452</v>
      </c>
      <c r="J95" s="183"/>
      <c r="K95" s="197"/>
    </row>
    <row r="96" customFormat="false" ht="15" hidden="false" customHeight="true" outlineLevel="0" collapsed="false">
      <c r="B96" s="207"/>
      <c r="C96" s="183" t="s">
        <v>39</v>
      </c>
      <c r="D96" s="183"/>
      <c r="E96" s="183"/>
      <c r="F96" s="206" t="s">
        <v>417</v>
      </c>
      <c r="G96" s="183"/>
      <c r="H96" s="183" t="s">
        <v>454</v>
      </c>
      <c r="I96" s="183" t="s">
        <v>452</v>
      </c>
      <c r="J96" s="183"/>
      <c r="K96" s="197"/>
    </row>
    <row r="97" customFormat="false" ht="15" hidden="false" customHeight="true" outlineLevel="0" collapsed="false">
      <c r="B97" s="207"/>
      <c r="C97" s="183" t="s">
        <v>49</v>
      </c>
      <c r="D97" s="183"/>
      <c r="E97" s="183"/>
      <c r="F97" s="206" t="s">
        <v>417</v>
      </c>
      <c r="G97" s="183"/>
      <c r="H97" s="183" t="s">
        <v>455</v>
      </c>
      <c r="I97" s="183" t="s">
        <v>452</v>
      </c>
      <c r="J97" s="183"/>
      <c r="K97" s="197"/>
    </row>
    <row r="98" customFormat="false" ht="15" hidden="false" customHeight="true" outlineLevel="0" collapsed="false">
      <c r="B98" s="208"/>
      <c r="C98" s="209"/>
      <c r="D98" s="209"/>
      <c r="E98" s="209"/>
      <c r="F98" s="209"/>
      <c r="G98" s="209"/>
      <c r="H98" s="209"/>
      <c r="I98" s="209"/>
      <c r="J98" s="209"/>
      <c r="K98" s="210"/>
    </row>
    <row r="99" customFormat="false" ht="18.75" hidden="false" customHeight="true" outlineLevel="0" collapsed="false">
      <c r="B99" s="211"/>
      <c r="C99" s="212"/>
      <c r="D99" s="212"/>
      <c r="E99" s="212"/>
      <c r="F99" s="212"/>
      <c r="G99" s="212"/>
      <c r="H99" s="212"/>
      <c r="I99" s="212"/>
      <c r="J99" s="212"/>
      <c r="K99" s="211"/>
    </row>
    <row r="100" customFormat="false" ht="18.75" hidden="false" customHeight="true" outlineLevel="0" collapsed="false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customFormat="false" ht="7.5" hidden="false" customHeight="true" outlineLevel="0" collapsed="false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customFormat="false" ht="45" hidden="false" customHeight="true" outlineLevel="0" collapsed="false">
      <c r="B102" s="195"/>
      <c r="C102" s="196" t="s">
        <v>456</v>
      </c>
      <c r="D102" s="196"/>
      <c r="E102" s="196"/>
      <c r="F102" s="196"/>
      <c r="G102" s="196"/>
      <c r="H102" s="196"/>
      <c r="I102" s="196"/>
      <c r="J102" s="196"/>
      <c r="K102" s="197"/>
    </row>
    <row r="103" customFormat="false" ht="17.25" hidden="false" customHeight="true" outlineLevel="0" collapsed="false">
      <c r="B103" s="195"/>
      <c r="C103" s="198" t="s">
        <v>411</v>
      </c>
      <c r="D103" s="198"/>
      <c r="E103" s="198"/>
      <c r="F103" s="198" t="s">
        <v>412</v>
      </c>
      <c r="G103" s="199"/>
      <c r="H103" s="198" t="s">
        <v>55</v>
      </c>
      <c r="I103" s="198" t="s">
        <v>58</v>
      </c>
      <c r="J103" s="198" t="s">
        <v>413</v>
      </c>
      <c r="K103" s="197"/>
    </row>
    <row r="104" customFormat="false" ht="17.25" hidden="false" customHeight="true" outlineLevel="0" collapsed="false">
      <c r="B104" s="195"/>
      <c r="C104" s="200" t="s">
        <v>414</v>
      </c>
      <c r="D104" s="200"/>
      <c r="E104" s="200"/>
      <c r="F104" s="201" t="s">
        <v>415</v>
      </c>
      <c r="G104" s="202"/>
      <c r="H104" s="200"/>
      <c r="I104" s="200"/>
      <c r="J104" s="200" t="s">
        <v>416</v>
      </c>
      <c r="K104" s="197"/>
    </row>
    <row r="105" customFormat="false" ht="5.25" hidden="false" customHeight="true" outlineLevel="0" collapsed="false">
      <c r="B105" s="195"/>
      <c r="C105" s="198"/>
      <c r="D105" s="198"/>
      <c r="E105" s="198"/>
      <c r="F105" s="198"/>
      <c r="G105" s="199"/>
      <c r="H105" s="198"/>
      <c r="I105" s="198"/>
      <c r="J105" s="198"/>
      <c r="K105" s="197"/>
    </row>
    <row r="106" customFormat="false" ht="15" hidden="false" customHeight="true" outlineLevel="0" collapsed="false">
      <c r="B106" s="195"/>
      <c r="C106" s="183" t="s">
        <v>54</v>
      </c>
      <c r="D106" s="205"/>
      <c r="E106" s="205"/>
      <c r="F106" s="206" t="s">
        <v>417</v>
      </c>
      <c r="G106" s="183"/>
      <c r="H106" s="183" t="s">
        <v>457</v>
      </c>
      <c r="I106" s="183" t="s">
        <v>419</v>
      </c>
      <c r="J106" s="183" t="n">
        <v>20</v>
      </c>
      <c r="K106" s="197"/>
    </row>
    <row r="107" customFormat="false" ht="15" hidden="false" customHeight="true" outlineLevel="0" collapsed="false">
      <c r="B107" s="195"/>
      <c r="C107" s="183" t="s">
        <v>420</v>
      </c>
      <c r="D107" s="183"/>
      <c r="E107" s="183"/>
      <c r="F107" s="206" t="s">
        <v>417</v>
      </c>
      <c r="G107" s="183"/>
      <c r="H107" s="183" t="s">
        <v>457</v>
      </c>
      <c r="I107" s="183" t="s">
        <v>419</v>
      </c>
      <c r="J107" s="183" t="n">
        <v>120</v>
      </c>
      <c r="K107" s="197"/>
    </row>
    <row r="108" customFormat="false" ht="15" hidden="false" customHeight="true" outlineLevel="0" collapsed="false">
      <c r="B108" s="207"/>
      <c r="C108" s="183" t="s">
        <v>422</v>
      </c>
      <c r="D108" s="183"/>
      <c r="E108" s="183"/>
      <c r="F108" s="206" t="s">
        <v>423</v>
      </c>
      <c r="G108" s="183"/>
      <c r="H108" s="183" t="s">
        <v>457</v>
      </c>
      <c r="I108" s="183" t="s">
        <v>419</v>
      </c>
      <c r="J108" s="183" t="n">
        <v>50</v>
      </c>
      <c r="K108" s="197"/>
    </row>
    <row r="109" customFormat="false" ht="15" hidden="false" customHeight="true" outlineLevel="0" collapsed="false">
      <c r="B109" s="207"/>
      <c r="C109" s="183" t="s">
        <v>425</v>
      </c>
      <c r="D109" s="183"/>
      <c r="E109" s="183"/>
      <c r="F109" s="206" t="s">
        <v>417</v>
      </c>
      <c r="G109" s="183"/>
      <c r="H109" s="183" t="s">
        <v>457</v>
      </c>
      <c r="I109" s="183" t="s">
        <v>427</v>
      </c>
      <c r="J109" s="183"/>
      <c r="K109" s="197"/>
    </row>
    <row r="110" customFormat="false" ht="15" hidden="false" customHeight="true" outlineLevel="0" collapsed="false">
      <c r="B110" s="207"/>
      <c r="C110" s="183" t="s">
        <v>436</v>
      </c>
      <c r="D110" s="183"/>
      <c r="E110" s="183"/>
      <c r="F110" s="206" t="s">
        <v>423</v>
      </c>
      <c r="G110" s="183"/>
      <c r="H110" s="183" t="s">
        <v>457</v>
      </c>
      <c r="I110" s="183" t="s">
        <v>419</v>
      </c>
      <c r="J110" s="183" t="n">
        <v>50</v>
      </c>
      <c r="K110" s="197"/>
    </row>
    <row r="111" customFormat="false" ht="15" hidden="false" customHeight="true" outlineLevel="0" collapsed="false">
      <c r="B111" s="207"/>
      <c r="C111" s="183" t="s">
        <v>444</v>
      </c>
      <c r="D111" s="183"/>
      <c r="E111" s="183"/>
      <c r="F111" s="206" t="s">
        <v>423</v>
      </c>
      <c r="G111" s="183"/>
      <c r="H111" s="183" t="s">
        <v>457</v>
      </c>
      <c r="I111" s="183" t="s">
        <v>419</v>
      </c>
      <c r="J111" s="183" t="n">
        <v>50</v>
      </c>
      <c r="K111" s="197"/>
    </row>
    <row r="112" customFormat="false" ht="15" hidden="false" customHeight="true" outlineLevel="0" collapsed="false">
      <c r="B112" s="207"/>
      <c r="C112" s="183" t="s">
        <v>442</v>
      </c>
      <c r="D112" s="183"/>
      <c r="E112" s="183"/>
      <c r="F112" s="206" t="s">
        <v>423</v>
      </c>
      <c r="G112" s="183"/>
      <c r="H112" s="183" t="s">
        <v>457</v>
      </c>
      <c r="I112" s="183" t="s">
        <v>419</v>
      </c>
      <c r="J112" s="183" t="n">
        <v>50</v>
      </c>
      <c r="K112" s="197"/>
    </row>
    <row r="113" customFormat="false" ht="15" hidden="false" customHeight="true" outlineLevel="0" collapsed="false">
      <c r="B113" s="207"/>
      <c r="C113" s="183" t="s">
        <v>54</v>
      </c>
      <c r="D113" s="183"/>
      <c r="E113" s="183"/>
      <c r="F113" s="206" t="s">
        <v>417</v>
      </c>
      <c r="G113" s="183"/>
      <c r="H113" s="183" t="s">
        <v>458</v>
      </c>
      <c r="I113" s="183" t="s">
        <v>419</v>
      </c>
      <c r="J113" s="183" t="n">
        <v>20</v>
      </c>
      <c r="K113" s="197"/>
    </row>
    <row r="114" customFormat="false" ht="15" hidden="false" customHeight="true" outlineLevel="0" collapsed="false">
      <c r="B114" s="207"/>
      <c r="C114" s="183" t="s">
        <v>459</v>
      </c>
      <c r="D114" s="183"/>
      <c r="E114" s="183"/>
      <c r="F114" s="206" t="s">
        <v>417</v>
      </c>
      <c r="G114" s="183"/>
      <c r="H114" s="183" t="s">
        <v>460</v>
      </c>
      <c r="I114" s="183" t="s">
        <v>419</v>
      </c>
      <c r="J114" s="183" t="n">
        <v>120</v>
      </c>
      <c r="K114" s="197"/>
    </row>
    <row r="115" customFormat="false" ht="15" hidden="false" customHeight="true" outlineLevel="0" collapsed="false">
      <c r="B115" s="207"/>
      <c r="C115" s="183" t="s">
        <v>39</v>
      </c>
      <c r="D115" s="183"/>
      <c r="E115" s="183"/>
      <c r="F115" s="206" t="s">
        <v>417</v>
      </c>
      <c r="G115" s="183"/>
      <c r="H115" s="183" t="s">
        <v>461</v>
      </c>
      <c r="I115" s="183" t="s">
        <v>452</v>
      </c>
      <c r="J115" s="183"/>
      <c r="K115" s="197"/>
    </row>
    <row r="116" customFormat="false" ht="15" hidden="false" customHeight="true" outlineLevel="0" collapsed="false">
      <c r="B116" s="207"/>
      <c r="C116" s="183" t="s">
        <v>49</v>
      </c>
      <c r="D116" s="183"/>
      <c r="E116" s="183"/>
      <c r="F116" s="206" t="s">
        <v>417</v>
      </c>
      <c r="G116" s="183"/>
      <c r="H116" s="183" t="s">
        <v>462</v>
      </c>
      <c r="I116" s="183" t="s">
        <v>452</v>
      </c>
      <c r="J116" s="183"/>
      <c r="K116" s="197"/>
    </row>
    <row r="117" customFormat="false" ht="15" hidden="false" customHeight="true" outlineLevel="0" collapsed="false">
      <c r="B117" s="207"/>
      <c r="C117" s="183" t="s">
        <v>58</v>
      </c>
      <c r="D117" s="183"/>
      <c r="E117" s="183"/>
      <c r="F117" s="206" t="s">
        <v>417</v>
      </c>
      <c r="G117" s="183"/>
      <c r="H117" s="183" t="s">
        <v>463</v>
      </c>
      <c r="I117" s="183" t="s">
        <v>464</v>
      </c>
      <c r="J117" s="183"/>
      <c r="K117" s="197"/>
    </row>
    <row r="118" customFormat="false" ht="15" hidden="false" customHeight="true" outlineLevel="0" collapsed="false">
      <c r="B118" s="208"/>
      <c r="C118" s="213"/>
      <c r="D118" s="213"/>
      <c r="E118" s="213"/>
      <c r="F118" s="213"/>
      <c r="G118" s="213"/>
      <c r="H118" s="213"/>
      <c r="I118" s="213"/>
      <c r="J118" s="213"/>
      <c r="K118" s="210"/>
    </row>
    <row r="119" customFormat="false" ht="18.75" hidden="false" customHeight="true" outlineLevel="0" collapsed="false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customFormat="false" ht="18.75" hidden="false" customHeight="true" outlineLevel="0" collapsed="false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customFormat="false" ht="7.5" hidden="false" customHeight="true" outlineLevel="0" collapsed="false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customFormat="false" ht="45" hidden="false" customHeight="true" outlineLevel="0" collapsed="false">
      <c r="B122" s="220"/>
      <c r="C122" s="172" t="s">
        <v>465</v>
      </c>
      <c r="D122" s="172"/>
      <c r="E122" s="172"/>
      <c r="F122" s="172"/>
      <c r="G122" s="172"/>
      <c r="H122" s="172"/>
      <c r="I122" s="172"/>
      <c r="J122" s="172"/>
      <c r="K122" s="221"/>
    </row>
    <row r="123" customFormat="false" ht="17.25" hidden="false" customHeight="true" outlineLevel="0" collapsed="false">
      <c r="B123" s="222"/>
      <c r="C123" s="198" t="s">
        <v>411</v>
      </c>
      <c r="D123" s="198"/>
      <c r="E123" s="198"/>
      <c r="F123" s="198" t="s">
        <v>412</v>
      </c>
      <c r="G123" s="199"/>
      <c r="H123" s="198" t="s">
        <v>55</v>
      </c>
      <c r="I123" s="198" t="s">
        <v>58</v>
      </c>
      <c r="J123" s="198" t="s">
        <v>413</v>
      </c>
      <c r="K123" s="223"/>
    </row>
    <row r="124" customFormat="false" ht="17.25" hidden="false" customHeight="true" outlineLevel="0" collapsed="false">
      <c r="B124" s="222"/>
      <c r="C124" s="200" t="s">
        <v>414</v>
      </c>
      <c r="D124" s="200"/>
      <c r="E124" s="200"/>
      <c r="F124" s="201" t="s">
        <v>415</v>
      </c>
      <c r="G124" s="202"/>
      <c r="H124" s="200"/>
      <c r="I124" s="200"/>
      <c r="J124" s="200" t="s">
        <v>416</v>
      </c>
      <c r="K124" s="223"/>
    </row>
    <row r="125" customFormat="false" ht="5.25" hidden="false" customHeight="true" outlineLevel="0" collapsed="false">
      <c r="B125" s="224"/>
      <c r="C125" s="203"/>
      <c r="D125" s="203"/>
      <c r="E125" s="203"/>
      <c r="F125" s="203"/>
      <c r="G125" s="204"/>
      <c r="H125" s="203"/>
      <c r="I125" s="203"/>
      <c r="J125" s="203"/>
      <c r="K125" s="225"/>
    </row>
    <row r="126" customFormat="false" ht="15" hidden="false" customHeight="true" outlineLevel="0" collapsed="false">
      <c r="B126" s="224"/>
      <c r="C126" s="183" t="s">
        <v>420</v>
      </c>
      <c r="D126" s="205"/>
      <c r="E126" s="205"/>
      <c r="F126" s="206" t="s">
        <v>417</v>
      </c>
      <c r="G126" s="183"/>
      <c r="H126" s="183" t="s">
        <v>457</v>
      </c>
      <c r="I126" s="183" t="s">
        <v>419</v>
      </c>
      <c r="J126" s="183" t="n">
        <v>120</v>
      </c>
      <c r="K126" s="226"/>
    </row>
    <row r="127" customFormat="false" ht="15" hidden="false" customHeight="true" outlineLevel="0" collapsed="false">
      <c r="B127" s="224"/>
      <c r="C127" s="183" t="s">
        <v>466</v>
      </c>
      <c r="D127" s="183"/>
      <c r="E127" s="183"/>
      <c r="F127" s="206" t="s">
        <v>417</v>
      </c>
      <c r="G127" s="183"/>
      <c r="H127" s="183" t="s">
        <v>467</v>
      </c>
      <c r="I127" s="183" t="s">
        <v>419</v>
      </c>
      <c r="J127" s="183" t="s">
        <v>468</v>
      </c>
      <c r="K127" s="226"/>
    </row>
    <row r="128" customFormat="false" ht="15" hidden="false" customHeight="true" outlineLevel="0" collapsed="false">
      <c r="B128" s="224"/>
      <c r="C128" s="183" t="s">
        <v>365</v>
      </c>
      <c r="D128" s="183"/>
      <c r="E128" s="183"/>
      <c r="F128" s="206" t="s">
        <v>417</v>
      </c>
      <c r="G128" s="183"/>
      <c r="H128" s="183" t="s">
        <v>469</v>
      </c>
      <c r="I128" s="183" t="s">
        <v>419</v>
      </c>
      <c r="J128" s="183" t="s">
        <v>468</v>
      </c>
      <c r="K128" s="226"/>
    </row>
    <row r="129" customFormat="false" ht="15" hidden="false" customHeight="true" outlineLevel="0" collapsed="false">
      <c r="B129" s="224"/>
      <c r="C129" s="183" t="s">
        <v>428</v>
      </c>
      <c r="D129" s="183"/>
      <c r="E129" s="183"/>
      <c r="F129" s="206" t="s">
        <v>423</v>
      </c>
      <c r="G129" s="183"/>
      <c r="H129" s="183" t="s">
        <v>429</v>
      </c>
      <c r="I129" s="183" t="s">
        <v>419</v>
      </c>
      <c r="J129" s="183" t="n">
        <v>15</v>
      </c>
      <c r="K129" s="226"/>
    </row>
    <row r="130" customFormat="false" ht="15" hidden="false" customHeight="true" outlineLevel="0" collapsed="false">
      <c r="B130" s="224"/>
      <c r="C130" s="183" t="s">
        <v>430</v>
      </c>
      <c r="D130" s="183"/>
      <c r="E130" s="183"/>
      <c r="F130" s="206" t="s">
        <v>423</v>
      </c>
      <c r="G130" s="183"/>
      <c r="H130" s="183" t="s">
        <v>431</v>
      </c>
      <c r="I130" s="183" t="s">
        <v>419</v>
      </c>
      <c r="J130" s="183" t="n">
        <v>15</v>
      </c>
      <c r="K130" s="226"/>
    </row>
    <row r="131" customFormat="false" ht="15" hidden="false" customHeight="true" outlineLevel="0" collapsed="false">
      <c r="B131" s="224"/>
      <c r="C131" s="183" t="s">
        <v>432</v>
      </c>
      <c r="D131" s="183"/>
      <c r="E131" s="183"/>
      <c r="F131" s="206" t="s">
        <v>423</v>
      </c>
      <c r="G131" s="183"/>
      <c r="H131" s="183" t="s">
        <v>433</v>
      </c>
      <c r="I131" s="183" t="s">
        <v>419</v>
      </c>
      <c r="J131" s="183" t="n">
        <v>20</v>
      </c>
      <c r="K131" s="226"/>
    </row>
    <row r="132" customFormat="false" ht="15" hidden="false" customHeight="true" outlineLevel="0" collapsed="false">
      <c r="B132" s="224"/>
      <c r="C132" s="183" t="s">
        <v>434</v>
      </c>
      <c r="D132" s="183"/>
      <c r="E132" s="183"/>
      <c r="F132" s="206" t="s">
        <v>423</v>
      </c>
      <c r="G132" s="183"/>
      <c r="H132" s="183" t="s">
        <v>435</v>
      </c>
      <c r="I132" s="183" t="s">
        <v>419</v>
      </c>
      <c r="J132" s="183" t="n">
        <v>20</v>
      </c>
      <c r="K132" s="226"/>
    </row>
    <row r="133" customFormat="false" ht="15" hidden="false" customHeight="true" outlineLevel="0" collapsed="false">
      <c r="B133" s="224"/>
      <c r="C133" s="183" t="s">
        <v>422</v>
      </c>
      <c r="D133" s="183"/>
      <c r="E133" s="183"/>
      <c r="F133" s="206" t="s">
        <v>423</v>
      </c>
      <c r="G133" s="183"/>
      <c r="H133" s="183" t="s">
        <v>457</v>
      </c>
      <c r="I133" s="183" t="s">
        <v>419</v>
      </c>
      <c r="J133" s="183" t="n">
        <v>50</v>
      </c>
      <c r="K133" s="226"/>
    </row>
    <row r="134" customFormat="false" ht="15" hidden="false" customHeight="true" outlineLevel="0" collapsed="false">
      <c r="B134" s="224"/>
      <c r="C134" s="183" t="s">
        <v>436</v>
      </c>
      <c r="D134" s="183"/>
      <c r="E134" s="183"/>
      <c r="F134" s="206" t="s">
        <v>423</v>
      </c>
      <c r="G134" s="183"/>
      <c r="H134" s="183" t="s">
        <v>457</v>
      </c>
      <c r="I134" s="183" t="s">
        <v>419</v>
      </c>
      <c r="J134" s="183" t="n">
        <v>50</v>
      </c>
      <c r="K134" s="226"/>
    </row>
    <row r="135" customFormat="false" ht="15" hidden="false" customHeight="true" outlineLevel="0" collapsed="false">
      <c r="B135" s="224"/>
      <c r="C135" s="183" t="s">
        <v>442</v>
      </c>
      <c r="D135" s="183"/>
      <c r="E135" s="183"/>
      <c r="F135" s="206" t="s">
        <v>423</v>
      </c>
      <c r="G135" s="183"/>
      <c r="H135" s="183" t="s">
        <v>457</v>
      </c>
      <c r="I135" s="183" t="s">
        <v>419</v>
      </c>
      <c r="J135" s="183" t="n">
        <v>50</v>
      </c>
      <c r="K135" s="226"/>
    </row>
    <row r="136" customFormat="false" ht="15" hidden="false" customHeight="true" outlineLevel="0" collapsed="false">
      <c r="B136" s="224"/>
      <c r="C136" s="183" t="s">
        <v>444</v>
      </c>
      <c r="D136" s="183"/>
      <c r="E136" s="183"/>
      <c r="F136" s="206" t="s">
        <v>423</v>
      </c>
      <c r="G136" s="183"/>
      <c r="H136" s="183" t="s">
        <v>457</v>
      </c>
      <c r="I136" s="183" t="s">
        <v>419</v>
      </c>
      <c r="J136" s="183" t="n">
        <v>50</v>
      </c>
      <c r="K136" s="226"/>
    </row>
    <row r="137" customFormat="false" ht="15" hidden="false" customHeight="true" outlineLevel="0" collapsed="false">
      <c r="B137" s="224"/>
      <c r="C137" s="183" t="s">
        <v>445</v>
      </c>
      <c r="D137" s="183"/>
      <c r="E137" s="183"/>
      <c r="F137" s="206" t="s">
        <v>423</v>
      </c>
      <c r="G137" s="183"/>
      <c r="H137" s="183" t="s">
        <v>470</v>
      </c>
      <c r="I137" s="183" t="s">
        <v>419</v>
      </c>
      <c r="J137" s="183" t="n">
        <v>255</v>
      </c>
      <c r="K137" s="226"/>
    </row>
    <row r="138" customFormat="false" ht="15" hidden="false" customHeight="true" outlineLevel="0" collapsed="false">
      <c r="B138" s="224"/>
      <c r="C138" s="183" t="s">
        <v>447</v>
      </c>
      <c r="D138" s="183"/>
      <c r="E138" s="183"/>
      <c r="F138" s="206" t="s">
        <v>417</v>
      </c>
      <c r="G138" s="183"/>
      <c r="H138" s="183" t="s">
        <v>471</v>
      </c>
      <c r="I138" s="183" t="s">
        <v>449</v>
      </c>
      <c r="J138" s="183"/>
      <c r="K138" s="226"/>
    </row>
    <row r="139" customFormat="false" ht="15" hidden="false" customHeight="true" outlineLevel="0" collapsed="false">
      <c r="B139" s="224"/>
      <c r="C139" s="183" t="s">
        <v>450</v>
      </c>
      <c r="D139" s="183"/>
      <c r="E139" s="183"/>
      <c r="F139" s="206" t="s">
        <v>417</v>
      </c>
      <c r="G139" s="183"/>
      <c r="H139" s="183" t="s">
        <v>472</v>
      </c>
      <c r="I139" s="183" t="s">
        <v>452</v>
      </c>
      <c r="J139" s="183"/>
      <c r="K139" s="226"/>
    </row>
    <row r="140" customFormat="false" ht="15" hidden="false" customHeight="true" outlineLevel="0" collapsed="false">
      <c r="B140" s="224"/>
      <c r="C140" s="183" t="s">
        <v>453</v>
      </c>
      <c r="D140" s="183"/>
      <c r="E140" s="183"/>
      <c r="F140" s="206" t="s">
        <v>417</v>
      </c>
      <c r="G140" s="183"/>
      <c r="H140" s="183" t="s">
        <v>453</v>
      </c>
      <c r="I140" s="183" t="s">
        <v>452</v>
      </c>
      <c r="J140" s="183"/>
      <c r="K140" s="226"/>
    </row>
    <row r="141" customFormat="false" ht="15" hidden="false" customHeight="true" outlineLevel="0" collapsed="false">
      <c r="B141" s="224"/>
      <c r="C141" s="183" t="s">
        <v>39</v>
      </c>
      <c r="D141" s="183"/>
      <c r="E141" s="183"/>
      <c r="F141" s="206" t="s">
        <v>417</v>
      </c>
      <c r="G141" s="183"/>
      <c r="H141" s="183" t="s">
        <v>473</v>
      </c>
      <c r="I141" s="183" t="s">
        <v>452</v>
      </c>
      <c r="J141" s="183"/>
      <c r="K141" s="226"/>
    </row>
    <row r="142" customFormat="false" ht="15" hidden="false" customHeight="true" outlineLevel="0" collapsed="false">
      <c r="B142" s="224"/>
      <c r="C142" s="183" t="s">
        <v>474</v>
      </c>
      <c r="D142" s="183"/>
      <c r="E142" s="183"/>
      <c r="F142" s="206" t="s">
        <v>417</v>
      </c>
      <c r="G142" s="183"/>
      <c r="H142" s="183" t="s">
        <v>475</v>
      </c>
      <c r="I142" s="183" t="s">
        <v>452</v>
      </c>
      <c r="J142" s="183"/>
      <c r="K142" s="226"/>
    </row>
    <row r="143" customFormat="false" ht="15" hidden="false" customHeight="true" outlineLevel="0" collapsed="false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customFormat="false" ht="18.75" hidden="false" customHeight="true" outlineLevel="0" collapsed="false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customFormat="false" ht="18.75" hidden="false" customHeight="true" outlineLevel="0" collapsed="false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customFormat="false" ht="7.5" hidden="false" customHeight="true" outlineLevel="0" collapsed="false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customFormat="false" ht="45" hidden="false" customHeight="true" outlineLevel="0" collapsed="false">
      <c r="B147" s="195"/>
      <c r="C147" s="196" t="s">
        <v>476</v>
      </c>
      <c r="D147" s="196"/>
      <c r="E147" s="196"/>
      <c r="F147" s="196"/>
      <c r="G147" s="196"/>
      <c r="H147" s="196"/>
      <c r="I147" s="196"/>
      <c r="J147" s="196"/>
      <c r="K147" s="197"/>
    </row>
    <row r="148" customFormat="false" ht="17.25" hidden="false" customHeight="true" outlineLevel="0" collapsed="false">
      <c r="B148" s="195"/>
      <c r="C148" s="198" t="s">
        <v>411</v>
      </c>
      <c r="D148" s="198"/>
      <c r="E148" s="198"/>
      <c r="F148" s="198" t="s">
        <v>412</v>
      </c>
      <c r="G148" s="199"/>
      <c r="H148" s="198" t="s">
        <v>55</v>
      </c>
      <c r="I148" s="198" t="s">
        <v>58</v>
      </c>
      <c r="J148" s="198" t="s">
        <v>413</v>
      </c>
      <c r="K148" s="197"/>
    </row>
    <row r="149" customFormat="false" ht="17.25" hidden="false" customHeight="true" outlineLevel="0" collapsed="false">
      <c r="B149" s="195"/>
      <c r="C149" s="200" t="s">
        <v>414</v>
      </c>
      <c r="D149" s="200"/>
      <c r="E149" s="200"/>
      <c r="F149" s="201" t="s">
        <v>415</v>
      </c>
      <c r="G149" s="202"/>
      <c r="H149" s="200"/>
      <c r="I149" s="200"/>
      <c r="J149" s="200" t="s">
        <v>416</v>
      </c>
      <c r="K149" s="197"/>
    </row>
    <row r="150" customFormat="false" ht="5.25" hidden="false" customHeight="true" outlineLevel="0" collapsed="false">
      <c r="B150" s="207"/>
      <c r="C150" s="203"/>
      <c r="D150" s="203"/>
      <c r="E150" s="203"/>
      <c r="F150" s="203"/>
      <c r="G150" s="204"/>
      <c r="H150" s="203"/>
      <c r="I150" s="203"/>
      <c r="J150" s="203"/>
      <c r="K150" s="226"/>
    </row>
    <row r="151" customFormat="false" ht="15" hidden="false" customHeight="true" outlineLevel="0" collapsed="false">
      <c r="B151" s="207"/>
      <c r="C151" s="230" t="s">
        <v>420</v>
      </c>
      <c r="D151" s="183"/>
      <c r="E151" s="183"/>
      <c r="F151" s="231" t="s">
        <v>417</v>
      </c>
      <c r="G151" s="183"/>
      <c r="H151" s="230" t="s">
        <v>457</v>
      </c>
      <c r="I151" s="230" t="s">
        <v>419</v>
      </c>
      <c r="J151" s="230" t="n">
        <v>120</v>
      </c>
      <c r="K151" s="226"/>
    </row>
    <row r="152" customFormat="false" ht="15" hidden="false" customHeight="true" outlineLevel="0" collapsed="false">
      <c r="B152" s="207"/>
      <c r="C152" s="230" t="s">
        <v>466</v>
      </c>
      <c r="D152" s="183"/>
      <c r="E152" s="183"/>
      <c r="F152" s="231" t="s">
        <v>417</v>
      </c>
      <c r="G152" s="183"/>
      <c r="H152" s="230" t="s">
        <v>477</v>
      </c>
      <c r="I152" s="230" t="s">
        <v>419</v>
      </c>
      <c r="J152" s="230" t="s">
        <v>468</v>
      </c>
      <c r="K152" s="226"/>
    </row>
    <row r="153" customFormat="false" ht="15" hidden="false" customHeight="true" outlineLevel="0" collapsed="false">
      <c r="B153" s="207"/>
      <c r="C153" s="230" t="s">
        <v>365</v>
      </c>
      <c r="D153" s="183"/>
      <c r="E153" s="183"/>
      <c r="F153" s="231" t="s">
        <v>417</v>
      </c>
      <c r="G153" s="183"/>
      <c r="H153" s="230" t="s">
        <v>478</v>
      </c>
      <c r="I153" s="230" t="s">
        <v>419</v>
      </c>
      <c r="J153" s="230" t="s">
        <v>468</v>
      </c>
      <c r="K153" s="226"/>
    </row>
    <row r="154" customFormat="false" ht="15" hidden="false" customHeight="true" outlineLevel="0" collapsed="false">
      <c r="B154" s="207"/>
      <c r="C154" s="230" t="s">
        <v>422</v>
      </c>
      <c r="D154" s="183"/>
      <c r="E154" s="183"/>
      <c r="F154" s="231" t="s">
        <v>423</v>
      </c>
      <c r="G154" s="183"/>
      <c r="H154" s="230" t="s">
        <v>457</v>
      </c>
      <c r="I154" s="230" t="s">
        <v>419</v>
      </c>
      <c r="J154" s="230" t="n">
        <v>50</v>
      </c>
      <c r="K154" s="226"/>
    </row>
    <row r="155" customFormat="false" ht="15" hidden="false" customHeight="true" outlineLevel="0" collapsed="false">
      <c r="B155" s="207"/>
      <c r="C155" s="230" t="s">
        <v>425</v>
      </c>
      <c r="D155" s="183"/>
      <c r="E155" s="183"/>
      <c r="F155" s="231" t="s">
        <v>417</v>
      </c>
      <c r="G155" s="183"/>
      <c r="H155" s="230" t="s">
        <v>457</v>
      </c>
      <c r="I155" s="230" t="s">
        <v>427</v>
      </c>
      <c r="J155" s="230"/>
      <c r="K155" s="226"/>
    </row>
    <row r="156" customFormat="false" ht="15" hidden="false" customHeight="true" outlineLevel="0" collapsed="false">
      <c r="B156" s="207"/>
      <c r="C156" s="230" t="s">
        <v>436</v>
      </c>
      <c r="D156" s="183"/>
      <c r="E156" s="183"/>
      <c r="F156" s="231" t="s">
        <v>423</v>
      </c>
      <c r="G156" s="183"/>
      <c r="H156" s="230" t="s">
        <v>457</v>
      </c>
      <c r="I156" s="230" t="s">
        <v>419</v>
      </c>
      <c r="J156" s="230" t="n">
        <v>50</v>
      </c>
      <c r="K156" s="226"/>
    </row>
    <row r="157" customFormat="false" ht="15" hidden="false" customHeight="true" outlineLevel="0" collapsed="false">
      <c r="B157" s="207"/>
      <c r="C157" s="230" t="s">
        <v>444</v>
      </c>
      <c r="D157" s="183"/>
      <c r="E157" s="183"/>
      <c r="F157" s="231" t="s">
        <v>423</v>
      </c>
      <c r="G157" s="183"/>
      <c r="H157" s="230" t="s">
        <v>457</v>
      </c>
      <c r="I157" s="230" t="s">
        <v>419</v>
      </c>
      <c r="J157" s="230" t="n">
        <v>50</v>
      </c>
      <c r="K157" s="226"/>
    </row>
    <row r="158" customFormat="false" ht="15" hidden="false" customHeight="true" outlineLevel="0" collapsed="false">
      <c r="B158" s="207"/>
      <c r="C158" s="230" t="s">
        <v>442</v>
      </c>
      <c r="D158" s="183"/>
      <c r="E158" s="183"/>
      <c r="F158" s="231" t="s">
        <v>423</v>
      </c>
      <c r="G158" s="183"/>
      <c r="H158" s="230" t="s">
        <v>457</v>
      </c>
      <c r="I158" s="230" t="s">
        <v>419</v>
      </c>
      <c r="J158" s="230" t="n">
        <v>50</v>
      </c>
      <c r="K158" s="226"/>
    </row>
    <row r="159" customFormat="false" ht="15" hidden="false" customHeight="true" outlineLevel="0" collapsed="false">
      <c r="B159" s="207"/>
      <c r="C159" s="230" t="s">
        <v>84</v>
      </c>
      <c r="D159" s="183"/>
      <c r="E159" s="183"/>
      <c r="F159" s="231" t="s">
        <v>417</v>
      </c>
      <c r="G159" s="183"/>
      <c r="H159" s="230" t="s">
        <v>479</v>
      </c>
      <c r="I159" s="230" t="s">
        <v>419</v>
      </c>
      <c r="J159" s="230" t="s">
        <v>480</v>
      </c>
      <c r="K159" s="226"/>
    </row>
    <row r="160" customFormat="false" ht="15" hidden="false" customHeight="true" outlineLevel="0" collapsed="false">
      <c r="B160" s="207"/>
      <c r="C160" s="230" t="s">
        <v>481</v>
      </c>
      <c r="D160" s="183"/>
      <c r="E160" s="183"/>
      <c r="F160" s="231" t="s">
        <v>417</v>
      </c>
      <c r="G160" s="183"/>
      <c r="H160" s="230" t="s">
        <v>482</v>
      </c>
      <c r="I160" s="230" t="s">
        <v>452</v>
      </c>
      <c r="J160" s="230"/>
      <c r="K160" s="226"/>
    </row>
    <row r="161" customFormat="false" ht="15" hidden="false" customHeight="true" outlineLevel="0" collapsed="false">
      <c r="B161" s="232"/>
      <c r="C161" s="213"/>
      <c r="D161" s="213"/>
      <c r="E161" s="213"/>
      <c r="F161" s="213"/>
      <c r="G161" s="213"/>
      <c r="H161" s="213"/>
      <c r="I161" s="213"/>
      <c r="J161" s="213"/>
      <c r="K161" s="233"/>
    </row>
    <row r="162" customFormat="false" ht="18.75" hidden="false" customHeight="true" outlineLevel="0" collapsed="false">
      <c r="B162" s="215"/>
      <c r="C162" s="204"/>
      <c r="D162" s="204"/>
      <c r="E162" s="204"/>
      <c r="F162" s="234"/>
      <c r="G162" s="204"/>
      <c r="H162" s="204"/>
      <c r="I162" s="204"/>
      <c r="J162" s="204"/>
      <c r="K162" s="215"/>
    </row>
    <row r="163" customFormat="false" ht="18.75" hidden="false" customHeight="true" outlineLevel="0" collapsed="false"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customFormat="false" ht="7.5" hidden="false" customHeight="true" outlineLevel="0" collapsed="false">
      <c r="B164" s="167"/>
      <c r="C164" s="168"/>
      <c r="D164" s="168"/>
      <c r="E164" s="168"/>
      <c r="F164" s="168"/>
      <c r="G164" s="168"/>
      <c r="H164" s="168"/>
      <c r="I164" s="168"/>
      <c r="J164" s="168"/>
      <c r="K164" s="169"/>
    </row>
    <row r="165" customFormat="false" ht="45" hidden="false" customHeight="true" outlineLevel="0" collapsed="false">
      <c r="B165" s="171"/>
      <c r="C165" s="172" t="s">
        <v>483</v>
      </c>
      <c r="D165" s="172"/>
      <c r="E165" s="172"/>
      <c r="F165" s="172"/>
      <c r="G165" s="172"/>
      <c r="H165" s="172"/>
      <c r="I165" s="172"/>
      <c r="J165" s="172"/>
      <c r="K165" s="173"/>
    </row>
    <row r="166" customFormat="false" ht="17.25" hidden="false" customHeight="true" outlineLevel="0" collapsed="false">
      <c r="B166" s="171"/>
      <c r="C166" s="198" t="s">
        <v>411</v>
      </c>
      <c r="D166" s="198"/>
      <c r="E166" s="198"/>
      <c r="F166" s="198" t="s">
        <v>412</v>
      </c>
      <c r="G166" s="235"/>
      <c r="H166" s="236" t="s">
        <v>55</v>
      </c>
      <c r="I166" s="236" t="s">
        <v>58</v>
      </c>
      <c r="J166" s="198" t="s">
        <v>413</v>
      </c>
      <c r="K166" s="173"/>
    </row>
    <row r="167" customFormat="false" ht="17.25" hidden="false" customHeight="true" outlineLevel="0" collapsed="false">
      <c r="B167" s="174"/>
      <c r="C167" s="200" t="s">
        <v>414</v>
      </c>
      <c r="D167" s="200"/>
      <c r="E167" s="200"/>
      <c r="F167" s="201" t="s">
        <v>415</v>
      </c>
      <c r="G167" s="237"/>
      <c r="H167" s="238"/>
      <c r="I167" s="238"/>
      <c r="J167" s="200" t="s">
        <v>416</v>
      </c>
      <c r="K167" s="176"/>
    </row>
    <row r="168" customFormat="false" ht="5.25" hidden="false" customHeight="true" outlineLevel="0" collapsed="false">
      <c r="B168" s="207"/>
      <c r="C168" s="203"/>
      <c r="D168" s="203"/>
      <c r="E168" s="203"/>
      <c r="F168" s="203"/>
      <c r="G168" s="204"/>
      <c r="H168" s="203"/>
      <c r="I168" s="203"/>
      <c r="J168" s="203"/>
      <c r="K168" s="226"/>
    </row>
    <row r="169" customFormat="false" ht="15" hidden="false" customHeight="true" outlineLevel="0" collapsed="false">
      <c r="B169" s="207"/>
      <c r="C169" s="183" t="s">
        <v>420</v>
      </c>
      <c r="D169" s="183"/>
      <c r="E169" s="183"/>
      <c r="F169" s="206" t="s">
        <v>417</v>
      </c>
      <c r="G169" s="183"/>
      <c r="H169" s="183" t="s">
        <v>457</v>
      </c>
      <c r="I169" s="183" t="s">
        <v>419</v>
      </c>
      <c r="J169" s="183" t="n">
        <v>120</v>
      </c>
      <c r="K169" s="226"/>
    </row>
    <row r="170" customFormat="false" ht="15" hidden="false" customHeight="true" outlineLevel="0" collapsed="false">
      <c r="B170" s="207"/>
      <c r="C170" s="183" t="s">
        <v>466</v>
      </c>
      <c r="D170" s="183"/>
      <c r="E170" s="183"/>
      <c r="F170" s="206" t="s">
        <v>417</v>
      </c>
      <c r="G170" s="183"/>
      <c r="H170" s="183" t="s">
        <v>467</v>
      </c>
      <c r="I170" s="183" t="s">
        <v>419</v>
      </c>
      <c r="J170" s="183" t="s">
        <v>468</v>
      </c>
      <c r="K170" s="226"/>
    </row>
    <row r="171" customFormat="false" ht="15" hidden="false" customHeight="true" outlineLevel="0" collapsed="false">
      <c r="B171" s="207"/>
      <c r="C171" s="183" t="s">
        <v>365</v>
      </c>
      <c r="D171" s="183"/>
      <c r="E171" s="183"/>
      <c r="F171" s="206" t="s">
        <v>417</v>
      </c>
      <c r="G171" s="183"/>
      <c r="H171" s="183" t="s">
        <v>484</v>
      </c>
      <c r="I171" s="183" t="s">
        <v>419</v>
      </c>
      <c r="J171" s="183" t="s">
        <v>468</v>
      </c>
      <c r="K171" s="226"/>
    </row>
    <row r="172" customFormat="false" ht="15" hidden="false" customHeight="true" outlineLevel="0" collapsed="false">
      <c r="B172" s="207"/>
      <c r="C172" s="183" t="s">
        <v>422</v>
      </c>
      <c r="D172" s="183"/>
      <c r="E172" s="183"/>
      <c r="F172" s="206" t="s">
        <v>423</v>
      </c>
      <c r="G172" s="183"/>
      <c r="H172" s="183" t="s">
        <v>484</v>
      </c>
      <c r="I172" s="183" t="s">
        <v>419</v>
      </c>
      <c r="J172" s="183" t="n">
        <v>50</v>
      </c>
      <c r="K172" s="226"/>
    </row>
    <row r="173" customFormat="false" ht="15" hidden="false" customHeight="true" outlineLevel="0" collapsed="false">
      <c r="B173" s="207"/>
      <c r="C173" s="183" t="s">
        <v>425</v>
      </c>
      <c r="D173" s="183"/>
      <c r="E173" s="183"/>
      <c r="F173" s="206" t="s">
        <v>417</v>
      </c>
      <c r="G173" s="183"/>
      <c r="H173" s="183" t="s">
        <v>484</v>
      </c>
      <c r="I173" s="183" t="s">
        <v>427</v>
      </c>
      <c r="J173" s="183"/>
      <c r="K173" s="226"/>
    </row>
    <row r="174" customFormat="false" ht="15" hidden="false" customHeight="true" outlineLevel="0" collapsed="false">
      <c r="B174" s="207"/>
      <c r="C174" s="183" t="s">
        <v>436</v>
      </c>
      <c r="D174" s="183"/>
      <c r="E174" s="183"/>
      <c r="F174" s="206" t="s">
        <v>423</v>
      </c>
      <c r="G174" s="183"/>
      <c r="H174" s="183" t="s">
        <v>484</v>
      </c>
      <c r="I174" s="183" t="s">
        <v>419</v>
      </c>
      <c r="J174" s="183" t="n">
        <v>50</v>
      </c>
      <c r="K174" s="226"/>
    </row>
    <row r="175" customFormat="false" ht="15" hidden="false" customHeight="true" outlineLevel="0" collapsed="false">
      <c r="B175" s="207"/>
      <c r="C175" s="183" t="s">
        <v>444</v>
      </c>
      <c r="D175" s="183"/>
      <c r="E175" s="183"/>
      <c r="F175" s="206" t="s">
        <v>423</v>
      </c>
      <c r="G175" s="183"/>
      <c r="H175" s="183" t="s">
        <v>484</v>
      </c>
      <c r="I175" s="183" t="s">
        <v>419</v>
      </c>
      <c r="J175" s="183" t="n">
        <v>50</v>
      </c>
      <c r="K175" s="226"/>
    </row>
    <row r="176" customFormat="false" ht="15" hidden="false" customHeight="true" outlineLevel="0" collapsed="false">
      <c r="B176" s="207"/>
      <c r="C176" s="183" t="s">
        <v>442</v>
      </c>
      <c r="D176" s="183"/>
      <c r="E176" s="183"/>
      <c r="F176" s="206" t="s">
        <v>423</v>
      </c>
      <c r="G176" s="183"/>
      <c r="H176" s="183" t="s">
        <v>484</v>
      </c>
      <c r="I176" s="183" t="s">
        <v>419</v>
      </c>
      <c r="J176" s="183" t="n">
        <v>50</v>
      </c>
      <c r="K176" s="226"/>
    </row>
    <row r="177" customFormat="false" ht="15" hidden="false" customHeight="true" outlineLevel="0" collapsed="false">
      <c r="B177" s="207"/>
      <c r="C177" s="183" t="s">
        <v>90</v>
      </c>
      <c r="D177" s="183"/>
      <c r="E177" s="183"/>
      <c r="F177" s="206" t="s">
        <v>417</v>
      </c>
      <c r="G177" s="183"/>
      <c r="H177" s="183" t="s">
        <v>485</v>
      </c>
      <c r="I177" s="183" t="s">
        <v>486</v>
      </c>
      <c r="J177" s="183"/>
      <c r="K177" s="226"/>
    </row>
    <row r="178" customFormat="false" ht="15" hidden="false" customHeight="true" outlineLevel="0" collapsed="false">
      <c r="B178" s="207"/>
      <c r="C178" s="183" t="s">
        <v>58</v>
      </c>
      <c r="D178" s="183"/>
      <c r="E178" s="183"/>
      <c r="F178" s="206" t="s">
        <v>417</v>
      </c>
      <c r="G178" s="183"/>
      <c r="H178" s="183" t="s">
        <v>487</v>
      </c>
      <c r="I178" s="183" t="s">
        <v>488</v>
      </c>
      <c r="J178" s="183" t="n">
        <v>1</v>
      </c>
      <c r="K178" s="226"/>
    </row>
    <row r="179" customFormat="false" ht="15" hidden="false" customHeight="true" outlineLevel="0" collapsed="false">
      <c r="B179" s="207"/>
      <c r="C179" s="183" t="s">
        <v>54</v>
      </c>
      <c r="D179" s="183"/>
      <c r="E179" s="183"/>
      <c r="F179" s="206" t="s">
        <v>417</v>
      </c>
      <c r="G179" s="183"/>
      <c r="H179" s="183" t="s">
        <v>489</v>
      </c>
      <c r="I179" s="183" t="s">
        <v>419</v>
      </c>
      <c r="J179" s="183" t="n">
        <v>20</v>
      </c>
      <c r="K179" s="226"/>
    </row>
    <row r="180" customFormat="false" ht="15" hidden="false" customHeight="true" outlineLevel="0" collapsed="false">
      <c r="B180" s="207"/>
      <c r="C180" s="183" t="s">
        <v>55</v>
      </c>
      <c r="D180" s="183"/>
      <c r="E180" s="183"/>
      <c r="F180" s="206" t="s">
        <v>417</v>
      </c>
      <c r="G180" s="183"/>
      <c r="H180" s="183" t="s">
        <v>490</v>
      </c>
      <c r="I180" s="183" t="s">
        <v>419</v>
      </c>
      <c r="J180" s="183" t="n">
        <v>255</v>
      </c>
      <c r="K180" s="226"/>
    </row>
    <row r="181" customFormat="false" ht="15" hidden="false" customHeight="true" outlineLevel="0" collapsed="false">
      <c r="B181" s="207"/>
      <c r="C181" s="183" t="s">
        <v>91</v>
      </c>
      <c r="D181" s="183"/>
      <c r="E181" s="183"/>
      <c r="F181" s="206" t="s">
        <v>417</v>
      </c>
      <c r="G181" s="183"/>
      <c r="H181" s="183" t="s">
        <v>381</v>
      </c>
      <c r="I181" s="183" t="s">
        <v>419</v>
      </c>
      <c r="J181" s="183" t="n">
        <v>10</v>
      </c>
      <c r="K181" s="226"/>
    </row>
    <row r="182" customFormat="false" ht="15" hidden="false" customHeight="true" outlineLevel="0" collapsed="false">
      <c r="B182" s="207"/>
      <c r="C182" s="183" t="s">
        <v>92</v>
      </c>
      <c r="D182" s="183"/>
      <c r="E182" s="183"/>
      <c r="F182" s="206" t="s">
        <v>417</v>
      </c>
      <c r="G182" s="183"/>
      <c r="H182" s="183" t="s">
        <v>491</v>
      </c>
      <c r="I182" s="183" t="s">
        <v>452</v>
      </c>
      <c r="J182" s="183"/>
      <c r="K182" s="226"/>
    </row>
    <row r="183" customFormat="false" ht="15" hidden="false" customHeight="true" outlineLevel="0" collapsed="false">
      <c r="B183" s="207"/>
      <c r="C183" s="183" t="s">
        <v>492</v>
      </c>
      <c r="D183" s="183"/>
      <c r="E183" s="183"/>
      <c r="F183" s="206" t="s">
        <v>417</v>
      </c>
      <c r="G183" s="183"/>
      <c r="H183" s="183" t="s">
        <v>493</v>
      </c>
      <c r="I183" s="183" t="s">
        <v>452</v>
      </c>
      <c r="J183" s="183"/>
      <c r="K183" s="226"/>
    </row>
    <row r="184" customFormat="false" ht="15" hidden="false" customHeight="true" outlineLevel="0" collapsed="false">
      <c r="B184" s="207"/>
      <c r="C184" s="183" t="s">
        <v>481</v>
      </c>
      <c r="D184" s="183"/>
      <c r="E184" s="183"/>
      <c r="F184" s="206" t="s">
        <v>417</v>
      </c>
      <c r="G184" s="183"/>
      <c r="H184" s="183" t="s">
        <v>494</v>
      </c>
      <c r="I184" s="183" t="s">
        <v>452</v>
      </c>
      <c r="J184" s="183"/>
      <c r="K184" s="226"/>
    </row>
    <row r="185" customFormat="false" ht="15" hidden="false" customHeight="true" outlineLevel="0" collapsed="false">
      <c r="B185" s="207"/>
      <c r="C185" s="183" t="s">
        <v>94</v>
      </c>
      <c r="D185" s="183"/>
      <c r="E185" s="183"/>
      <c r="F185" s="206" t="s">
        <v>423</v>
      </c>
      <c r="G185" s="183"/>
      <c r="H185" s="183" t="s">
        <v>495</v>
      </c>
      <c r="I185" s="183" t="s">
        <v>419</v>
      </c>
      <c r="J185" s="183" t="n">
        <v>50</v>
      </c>
      <c r="K185" s="226"/>
    </row>
    <row r="186" customFormat="false" ht="15" hidden="false" customHeight="true" outlineLevel="0" collapsed="false">
      <c r="B186" s="207"/>
      <c r="C186" s="183" t="s">
        <v>496</v>
      </c>
      <c r="D186" s="183"/>
      <c r="E186" s="183"/>
      <c r="F186" s="206" t="s">
        <v>423</v>
      </c>
      <c r="G186" s="183"/>
      <c r="H186" s="183" t="s">
        <v>497</v>
      </c>
      <c r="I186" s="183" t="s">
        <v>498</v>
      </c>
      <c r="J186" s="183"/>
      <c r="K186" s="226"/>
    </row>
    <row r="187" customFormat="false" ht="15" hidden="false" customHeight="true" outlineLevel="0" collapsed="false">
      <c r="B187" s="207"/>
      <c r="C187" s="183" t="s">
        <v>499</v>
      </c>
      <c r="D187" s="183"/>
      <c r="E187" s="183"/>
      <c r="F187" s="206" t="s">
        <v>423</v>
      </c>
      <c r="G187" s="183"/>
      <c r="H187" s="183" t="s">
        <v>500</v>
      </c>
      <c r="I187" s="183" t="s">
        <v>498</v>
      </c>
      <c r="J187" s="183"/>
      <c r="K187" s="226"/>
    </row>
    <row r="188" customFormat="false" ht="15" hidden="false" customHeight="true" outlineLevel="0" collapsed="false">
      <c r="B188" s="207"/>
      <c r="C188" s="183" t="s">
        <v>501</v>
      </c>
      <c r="D188" s="183"/>
      <c r="E188" s="183"/>
      <c r="F188" s="206" t="s">
        <v>423</v>
      </c>
      <c r="G188" s="183"/>
      <c r="H188" s="183" t="s">
        <v>502</v>
      </c>
      <c r="I188" s="183" t="s">
        <v>498</v>
      </c>
      <c r="J188" s="183"/>
      <c r="K188" s="226"/>
    </row>
    <row r="189" customFormat="false" ht="15" hidden="false" customHeight="true" outlineLevel="0" collapsed="false">
      <c r="B189" s="207"/>
      <c r="C189" s="239" t="s">
        <v>503</v>
      </c>
      <c r="D189" s="183"/>
      <c r="E189" s="183"/>
      <c r="F189" s="206" t="s">
        <v>423</v>
      </c>
      <c r="G189" s="183"/>
      <c r="H189" s="183" t="s">
        <v>504</v>
      </c>
      <c r="I189" s="183" t="s">
        <v>505</v>
      </c>
      <c r="J189" s="240" t="s">
        <v>506</v>
      </c>
      <c r="K189" s="226"/>
    </row>
    <row r="190" customFormat="false" ht="15" hidden="false" customHeight="true" outlineLevel="0" collapsed="false">
      <c r="B190" s="207"/>
      <c r="C190" s="239" t="s">
        <v>507</v>
      </c>
      <c r="D190" s="183"/>
      <c r="E190" s="183"/>
      <c r="F190" s="206" t="s">
        <v>423</v>
      </c>
      <c r="G190" s="183"/>
      <c r="H190" s="183" t="s">
        <v>508</v>
      </c>
      <c r="I190" s="183" t="s">
        <v>505</v>
      </c>
      <c r="J190" s="240" t="s">
        <v>506</v>
      </c>
      <c r="K190" s="226"/>
    </row>
    <row r="191" customFormat="false" ht="15" hidden="false" customHeight="true" outlineLevel="0" collapsed="false">
      <c r="B191" s="207"/>
      <c r="C191" s="239" t="s">
        <v>43</v>
      </c>
      <c r="D191" s="183"/>
      <c r="E191" s="183"/>
      <c r="F191" s="206" t="s">
        <v>417</v>
      </c>
      <c r="G191" s="183"/>
      <c r="H191" s="180" t="s">
        <v>509</v>
      </c>
      <c r="I191" s="183" t="s">
        <v>510</v>
      </c>
      <c r="J191" s="183"/>
      <c r="K191" s="226"/>
    </row>
    <row r="192" customFormat="false" ht="15" hidden="false" customHeight="true" outlineLevel="0" collapsed="false">
      <c r="B192" s="207"/>
      <c r="C192" s="239" t="s">
        <v>511</v>
      </c>
      <c r="D192" s="183"/>
      <c r="E192" s="183"/>
      <c r="F192" s="206" t="s">
        <v>417</v>
      </c>
      <c r="G192" s="183"/>
      <c r="H192" s="183" t="s">
        <v>512</v>
      </c>
      <c r="I192" s="183" t="s">
        <v>452</v>
      </c>
      <c r="J192" s="183"/>
      <c r="K192" s="226"/>
    </row>
    <row r="193" customFormat="false" ht="15" hidden="false" customHeight="true" outlineLevel="0" collapsed="false">
      <c r="B193" s="207"/>
      <c r="C193" s="239" t="s">
        <v>513</v>
      </c>
      <c r="D193" s="183"/>
      <c r="E193" s="183"/>
      <c r="F193" s="206" t="s">
        <v>417</v>
      </c>
      <c r="G193" s="183"/>
      <c r="H193" s="183" t="s">
        <v>514</v>
      </c>
      <c r="I193" s="183" t="s">
        <v>452</v>
      </c>
      <c r="J193" s="183"/>
      <c r="K193" s="226"/>
    </row>
    <row r="194" customFormat="false" ht="15" hidden="false" customHeight="true" outlineLevel="0" collapsed="false">
      <c r="B194" s="207"/>
      <c r="C194" s="239" t="s">
        <v>515</v>
      </c>
      <c r="D194" s="183"/>
      <c r="E194" s="183"/>
      <c r="F194" s="206" t="s">
        <v>423</v>
      </c>
      <c r="G194" s="183"/>
      <c r="H194" s="183" t="s">
        <v>516</v>
      </c>
      <c r="I194" s="183" t="s">
        <v>452</v>
      </c>
      <c r="J194" s="183"/>
      <c r="K194" s="226"/>
    </row>
    <row r="195" customFormat="false" ht="15" hidden="false" customHeight="true" outlineLevel="0" collapsed="false">
      <c r="B195" s="232"/>
      <c r="C195" s="241"/>
      <c r="D195" s="213"/>
      <c r="E195" s="213"/>
      <c r="F195" s="213"/>
      <c r="G195" s="213"/>
      <c r="H195" s="213"/>
      <c r="I195" s="213"/>
      <c r="J195" s="213"/>
      <c r="K195" s="233"/>
    </row>
    <row r="196" customFormat="false" ht="18.75" hidden="false" customHeight="true" outlineLevel="0" collapsed="false">
      <c r="B196" s="215"/>
      <c r="C196" s="204"/>
      <c r="D196" s="204"/>
      <c r="E196" s="204"/>
      <c r="F196" s="234"/>
      <c r="G196" s="204"/>
      <c r="H196" s="204"/>
      <c r="I196" s="204"/>
      <c r="J196" s="204"/>
      <c r="K196" s="215"/>
    </row>
    <row r="197" customFormat="false" ht="18.75" hidden="false" customHeight="true" outlineLevel="0" collapsed="false">
      <c r="B197" s="215"/>
      <c r="C197" s="204"/>
      <c r="D197" s="204"/>
      <c r="E197" s="204"/>
      <c r="F197" s="234"/>
      <c r="G197" s="204"/>
      <c r="H197" s="204"/>
      <c r="I197" s="204"/>
      <c r="J197" s="204"/>
      <c r="K197" s="215"/>
    </row>
    <row r="198" customFormat="false" ht="18.75" hidden="false" customHeight="true" outlineLevel="0" collapsed="false"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</row>
    <row r="199" customFormat="false" ht="12" hidden="false" customHeight="false" outlineLevel="0" collapsed="false">
      <c r="B199" s="167"/>
      <c r="C199" s="168"/>
      <c r="D199" s="168"/>
      <c r="E199" s="168"/>
      <c r="F199" s="168"/>
      <c r="G199" s="168"/>
      <c r="H199" s="168"/>
      <c r="I199" s="168"/>
      <c r="J199" s="168"/>
      <c r="K199" s="169"/>
    </row>
    <row r="200" customFormat="false" ht="21.75" hidden="false" customHeight="true" outlineLevel="0" collapsed="false">
      <c r="B200" s="171"/>
      <c r="C200" s="172" t="s">
        <v>517</v>
      </c>
      <c r="D200" s="172"/>
      <c r="E200" s="172"/>
      <c r="F200" s="172"/>
      <c r="G200" s="172"/>
      <c r="H200" s="172"/>
      <c r="I200" s="172"/>
      <c r="J200" s="172"/>
      <c r="K200" s="173"/>
    </row>
    <row r="201" customFormat="false" ht="25.5" hidden="false" customHeight="true" outlineLevel="0" collapsed="false">
      <c r="B201" s="171"/>
      <c r="C201" s="242" t="s">
        <v>518</v>
      </c>
      <c r="D201" s="242"/>
      <c r="E201" s="242"/>
      <c r="F201" s="242" t="s">
        <v>519</v>
      </c>
      <c r="G201" s="243"/>
      <c r="H201" s="242" t="s">
        <v>520</v>
      </c>
      <c r="I201" s="242"/>
      <c r="J201" s="242"/>
      <c r="K201" s="173"/>
    </row>
    <row r="202" customFormat="false" ht="5.25" hidden="false" customHeight="true" outlineLevel="0" collapsed="false">
      <c r="B202" s="207"/>
      <c r="C202" s="203"/>
      <c r="D202" s="203"/>
      <c r="E202" s="203"/>
      <c r="F202" s="203"/>
      <c r="G202" s="204"/>
      <c r="H202" s="203"/>
      <c r="I202" s="203"/>
      <c r="J202" s="203"/>
      <c r="K202" s="226"/>
    </row>
    <row r="203" customFormat="false" ht="15" hidden="false" customHeight="true" outlineLevel="0" collapsed="false">
      <c r="B203" s="207"/>
      <c r="C203" s="183" t="s">
        <v>510</v>
      </c>
      <c r="D203" s="183"/>
      <c r="E203" s="183"/>
      <c r="F203" s="206" t="s">
        <v>44</v>
      </c>
      <c r="G203" s="183"/>
      <c r="H203" s="244" t="s">
        <v>521</v>
      </c>
      <c r="I203" s="244"/>
      <c r="J203" s="244"/>
      <c r="K203" s="226"/>
    </row>
    <row r="204" customFormat="false" ht="15" hidden="false" customHeight="true" outlineLevel="0" collapsed="false">
      <c r="B204" s="207"/>
      <c r="C204" s="183"/>
      <c r="D204" s="183"/>
      <c r="E204" s="183"/>
      <c r="F204" s="206" t="s">
        <v>45</v>
      </c>
      <c r="G204" s="183"/>
      <c r="H204" s="244" t="s">
        <v>522</v>
      </c>
      <c r="I204" s="244"/>
      <c r="J204" s="244"/>
      <c r="K204" s="226"/>
    </row>
    <row r="205" customFormat="false" ht="15" hidden="false" customHeight="true" outlineLevel="0" collapsed="false">
      <c r="B205" s="207"/>
      <c r="C205" s="183"/>
      <c r="D205" s="183"/>
      <c r="E205" s="183"/>
      <c r="F205" s="206" t="s">
        <v>48</v>
      </c>
      <c r="G205" s="183"/>
      <c r="H205" s="244" t="s">
        <v>523</v>
      </c>
      <c r="I205" s="244"/>
      <c r="J205" s="244"/>
      <c r="K205" s="226"/>
    </row>
    <row r="206" customFormat="false" ht="15" hidden="false" customHeight="true" outlineLevel="0" collapsed="false">
      <c r="B206" s="207"/>
      <c r="C206" s="183"/>
      <c r="D206" s="183"/>
      <c r="E206" s="183"/>
      <c r="F206" s="206" t="s">
        <v>46</v>
      </c>
      <c r="G206" s="183"/>
      <c r="H206" s="244" t="s">
        <v>524</v>
      </c>
      <c r="I206" s="244"/>
      <c r="J206" s="244"/>
      <c r="K206" s="226"/>
    </row>
    <row r="207" customFormat="false" ht="15" hidden="false" customHeight="true" outlineLevel="0" collapsed="false">
      <c r="B207" s="207"/>
      <c r="C207" s="183"/>
      <c r="D207" s="183"/>
      <c r="E207" s="183"/>
      <c r="F207" s="206" t="s">
        <v>47</v>
      </c>
      <c r="G207" s="183"/>
      <c r="H207" s="244" t="s">
        <v>525</v>
      </c>
      <c r="I207" s="244"/>
      <c r="J207" s="244"/>
      <c r="K207" s="226"/>
    </row>
    <row r="208" customFormat="false" ht="15" hidden="false" customHeight="true" outlineLevel="0" collapsed="false">
      <c r="B208" s="207"/>
      <c r="C208" s="183"/>
      <c r="D208" s="183"/>
      <c r="E208" s="183"/>
      <c r="F208" s="206"/>
      <c r="G208" s="183"/>
      <c r="H208" s="183"/>
      <c r="I208" s="183"/>
      <c r="J208" s="183"/>
      <c r="K208" s="226"/>
    </row>
    <row r="209" customFormat="false" ht="15" hidden="false" customHeight="true" outlineLevel="0" collapsed="false">
      <c r="B209" s="207"/>
      <c r="C209" s="183" t="s">
        <v>464</v>
      </c>
      <c r="D209" s="183"/>
      <c r="E209" s="183"/>
      <c r="F209" s="206" t="s">
        <v>77</v>
      </c>
      <c r="G209" s="183"/>
      <c r="H209" s="244" t="s">
        <v>526</v>
      </c>
      <c r="I209" s="244"/>
      <c r="J209" s="244"/>
      <c r="K209" s="226"/>
    </row>
    <row r="210" customFormat="false" ht="15" hidden="false" customHeight="true" outlineLevel="0" collapsed="false">
      <c r="B210" s="207"/>
      <c r="C210" s="183"/>
      <c r="D210" s="183"/>
      <c r="E210" s="183"/>
      <c r="F210" s="206" t="s">
        <v>359</v>
      </c>
      <c r="G210" s="183"/>
      <c r="H210" s="244" t="s">
        <v>360</v>
      </c>
      <c r="I210" s="244"/>
      <c r="J210" s="244"/>
      <c r="K210" s="226"/>
    </row>
    <row r="211" customFormat="false" ht="15" hidden="false" customHeight="true" outlineLevel="0" collapsed="false">
      <c r="B211" s="207"/>
      <c r="C211" s="183"/>
      <c r="D211" s="183"/>
      <c r="E211" s="183"/>
      <c r="F211" s="206" t="s">
        <v>357</v>
      </c>
      <c r="G211" s="183"/>
      <c r="H211" s="244" t="s">
        <v>527</v>
      </c>
      <c r="I211" s="244"/>
      <c r="J211" s="244"/>
      <c r="K211" s="226"/>
    </row>
    <row r="212" customFormat="false" ht="15" hidden="false" customHeight="true" outlineLevel="0" collapsed="false">
      <c r="B212" s="245"/>
      <c r="C212" s="183"/>
      <c r="D212" s="183"/>
      <c r="E212" s="183"/>
      <c r="F212" s="206" t="s">
        <v>361</v>
      </c>
      <c r="G212" s="239"/>
      <c r="H212" s="246" t="s">
        <v>362</v>
      </c>
      <c r="I212" s="246"/>
      <c r="J212" s="246"/>
      <c r="K212" s="247"/>
    </row>
    <row r="213" customFormat="false" ht="15" hidden="false" customHeight="true" outlineLevel="0" collapsed="false">
      <c r="B213" s="245"/>
      <c r="C213" s="183"/>
      <c r="D213" s="183"/>
      <c r="E213" s="183"/>
      <c r="F213" s="206" t="s">
        <v>363</v>
      </c>
      <c r="G213" s="239"/>
      <c r="H213" s="246" t="s">
        <v>528</v>
      </c>
      <c r="I213" s="246"/>
      <c r="J213" s="246"/>
      <c r="K213" s="247"/>
    </row>
    <row r="214" customFormat="false" ht="15" hidden="false" customHeight="true" outlineLevel="0" collapsed="false">
      <c r="B214" s="245"/>
      <c r="C214" s="183"/>
      <c r="D214" s="183"/>
      <c r="E214" s="183"/>
      <c r="F214" s="206"/>
      <c r="G214" s="239"/>
      <c r="H214" s="230"/>
      <c r="I214" s="230"/>
      <c r="J214" s="230"/>
      <c r="K214" s="247"/>
    </row>
    <row r="215" customFormat="false" ht="15" hidden="false" customHeight="true" outlineLevel="0" collapsed="false">
      <c r="B215" s="245"/>
      <c r="C215" s="183" t="s">
        <v>488</v>
      </c>
      <c r="D215" s="183"/>
      <c r="E215" s="183"/>
      <c r="F215" s="206" t="n">
        <v>1</v>
      </c>
      <c r="G215" s="239"/>
      <c r="H215" s="246" t="s">
        <v>529</v>
      </c>
      <c r="I215" s="246"/>
      <c r="J215" s="246"/>
      <c r="K215" s="247"/>
    </row>
    <row r="216" customFormat="false" ht="15" hidden="false" customHeight="true" outlineLevel="0" collapsed="false">
      <c r="B216" s="245"/>
      <c r="C216" s="183"/>
      <c r="D216" s="183"/>
      <c r="E216" s="183"/>
      <c r="F216" s="206" t="n">
        <v>2</v>
      </c>
      <c r="G216" s="239"/>
      <c r="H216" s="246" t="s">
        <v>530</v>
      </c>
      <c r="I216" s="246"/>
      <c r="J216" s="246"/>
      <c r="K216" s="247"/>
    </row>
    <row r="217" customFormat="false" ht="15" hidden="false" customHeight="true" outlineLevel="0" collapsed="false">
      <c r="B217" s="245"/>
      <c r="C217" s="183"/>
      <c r="D217" s="183"/>
      <c r="E217" s="183"/>
      <c r="F217" s="206" t="n">
        <v>3</v>
      </c>
      <c r="G217" s="239"/>
      <c r="H217" s="246" t="s">
        <v>531</v>
      </c>
      <c r="I217" s="246"/>
      <c r="J217" s="246"/>
      <c r="K217" s="247"/>
    </row>
    <row r="218" customFormat="false" ht="15" hidden="false" customHeight="true" outlineLevel="0" collapsed="false">
      <c r="B218" s="245"/>
      <c r="C218" s="183"/>
      <c r="D218" s="183"/>
      <c r="E218" s="183"/>
      <c r="F218" s="206" t="n">
        <v>4</v>
      </c>
      <c r="G218" s="239"/>
      <c r="H218" s="246" t="s">
        <v>532</v>
      </c>
      <c r="I218" s="246"/>
      <c r="J218" s="246"/>
      <c r="K218" s="247"/>
    </row>
    <row r="219" customFormat="false" ht="12.75" hidden="false" customHeight="true" outlineLevel="0" collapsed="false">
      <c r="B219" s="248"/>
      <c r="C219" s="249"/>
      <c r="D219" s="249"/>
      <c r="E219" s="249"/>
      <c r="F219" s="249"/>
      <c r="G219" s="249"/>
      <c r="H219" s="249"/>
      <c r="I219" s="249"/>
      <c r="J219" s="249"/>
      <c r="K219" s="250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H212:J212"/>
    <mergeCell ref="H213:J213"/>
    <mergeCell ref="H215:J215"/>
    <mergeCell ref="H216:J216"/>
    <mergeCell ref="H217:J217"/>
    <mergeCell ref="H218:J218"/>
  </mergeCell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2024-12-06T12:09:41Z</dcterms:created>
  <dc:creator>Štefan Sivák</dc:creator>
  <dc:description/>
  <dc:language>cs-CZ</dc:language>
  <cp:lastModifiedBy/>
  <cp:lastPrinted>2024-12-06T17:14:26Z</cp:lastPrinted>
  <dcterms:modified xsi:type="dcterms:W3CDTF">2024-12-06T17:15:36Z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