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t\Desktop\"/>
    </mc:Choice>
  </mc:AlternateContent>
  <bookViews>
    <workbookView xWindow="0" yWindow="0" windowWidth="0" windowHeight="0"/>
  </bookViews>
  <sheets>
    <sheet name="Rekapitulace stavby" sheetId="1" r:id="rId1"/>
    <sheet name="SO 01.08 - VYBAVENÍ - I.E..." sheetId="2" r:id="rId2"/>
    <sheet name="SO 02.08 - VYBAVENÍ - II.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01.08 - VYBAVENÍ - I.E...'!$C$117:$K$132</definedName>
    <definedName name="_xlnm.Print_Area" localSheetId="1">'SO 01.08 - VYBAVENÍ - I.E...'!$C$4:$J$76,'SO 01.08 - VYBAVENÍ - I.E...'!$C$82:$J$99,'SO 01.08 - VYBAVENÍ - I.E...'!$C$105:$K$132</definedName>
    <definedName name="_xlnm.Print_Titles" localSheetId="1">'SO 01.08 - VYBAVENÍ - I.E...'!$117:$117</definedName>
    <definedName name="_xlnm._FilterDatabase" localSheetId="2" hidden="1">'SO 02.08 - VYBAVENÍ - II....'!$C$117:$K$131</definedName>
    <definedName name="_xlnm.Print_Area" localSheetId="2">'SO 02.08 - VYBAVENÍ - II....'!$C$4:$J$76,'SO 02.08 - VYBAVENÍ - II....'!$C$82:$J$99,'SO 02.08 - VYBAVENÍ - II....'!$C$105:$K$131</definedName>
    <definedName name="_xlnm.Print_Titles" localSheetId="2">'SO 02.08 - VYBAVENÍ - II....'!$117:$117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1"/>
  <c r="BH131"/>
  <c r="BG131"/>
  <c r="BF131"/>
  <c r="BK131"/>
  <c r="J131"/>
  <c r="BE131"/>
  <c r="BI130"/>
  <c r="BH130"/>
  <c r="BG130"/>
  <c r="BF130"/>
  <c r="BK130"/>
  <c r="J130"/>
  <c r="BE130"/>
  <c r="BI129"/>
  <c r="BH129"/>
  <c r="BG129"/>
  <c r="BF129"/>
  <c r="BK129"/>
  <c r="J129"/>
  <c r="BE129"/>
  <c r="BI128"/>
  <c r="BH128"/>
  <c r="BG128"/>
  <c r="BF128"/>
  <c r="BK128"/>
  <c r="J128"/>
  <c r="BE128"/>
  <c r="BI127"/>
  <c r="BH127"/>
  <c r="BG127"/>
  <c r="BF127"/>
  <c r="BK127"/>
  <c r="J127"/>
  <c r="BE127"/>
  <c r="BI126"/>
  <c r="BH126"/>
  <c r="BG126"/>
  <c r="BF126"/>
  <c r="BK126"/>
  <c r="J126"/>
  <c r="BE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114"/>
  <c r="J20"/>
  <c r="J18"/>
  <c r="E18"/>
  <c r="F92"/>
  <c r="J17"/>
  <c r="J15"/>
  <c r="E15"/>
  <c r="F114"/>
  <c r="J14"/>
  <c r="J12"/>
  <c r="J112"/>
  <c r="E7"/>
  <c r="E85"/>
  <c i="2" r="J37"/>
  <c r="J36"/>
  <c i="1" r="AY95"/>
  <c i="2" r="J35"/>
  <c i="1" r="AX95"/>
  <c i="2" r="BI132"/>
  <c r="BH132"/>
  <c r="BG132"/>
  <c r="BF132"/>
  <c r="BK132"/>
  <c r="J132"/>
  <c r="BE132"/>
  <c r="BI131"/>
  <c r="BH131"/>
  <c r="BG131"/>
  <c r="BF131"/>
  <c r="BK131"/>
  <c r="J131"/>
  <c r="BE131"/>
  <c r="BI130"/>
  <c r="BH130"/>
  <c r="BG130"/>
  <c r="BF130"/>
  <c r="BK130"/>
  <c r="J130"/>
  <c r="BE130"/>
  <c r="BI129"/>
  <c r="BH129"/>
  <c r="BG129"/>
  <c r="BF129"/>
  <c r="BK129"/>
  <c r="J129"/>
  <c r="BE129"/>
  <c r="BI128"/>
  <c r="BH128"/>
  <c r="BG128"/>
  <c r="BF128"/>
  <c r="BK128"/>
  <c r="J128"/>
  <c r="BE128"/>
  <c r="BI127"/>
  <c r="BH127"/>
  <c r="BG127"/>
  <c r="BF127"/>
  <c r="BK127"/>
  <c r="J127"/>
  <c r="BE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91"/>
  <c r="J14"/>
  <c r="J12"/>
  <c r="J112"/>
  <c r="E7"/>
  <c r="E85"/>
  <c i="1" r="L90"/>
  <c r="AM90"/>
  <c r="AM89"/>
  <c r="L89"/>
  <c r="AM87"/>
  <c r="L87"/>
  <c r="L85"/>
  <c r="L84"/>
  <c i="2" r="J120"/>
  <c r="J124"/>
  <c r="J125"/>
  <c r="BK120"/>
  <c i="3" r="J120"/>
  <c i="2" r="J122"/>
  <c r="BK122"/>
  <c r="BK124"/>
  <c i="3" r="BK124"/>
  <c r="J124"/>
  <c r="BK120"/>
  <c i="2" r="BK121"/>
  <c i="1" r="AS94"/>
  <c i="3" r="J122"/>
  <c r="BK123"/>
  <c r="J123"/>
  <c i="2" r="BK123"/>
  <c r="BK125"/>
  <c r="J121"/>
  <c r="J123"/>
  <c i="3" r="BK121"/>
  <c r="J121"/>
  <c r="BK122"/>
  <c i="2" l="1" r="R119"/>
  <c r="R118"/>
  <c i="3" r="P119"/>
  <c r="P118"/>
  <c i="1" r="AU96"/>
  <c i="2" r="BK119"/>
  <c r="J119"/>
  <c r="J97"/>
  <c r="BK126"/>
  <c r="J126"/>
  <c r="J98"/>
  <c i="3" r="T119"/>
  <c r="T118"/>
  <c i="2" r="P119"/>
  <c r="P118"/>
  <c i="1" r="AU95"/>
  <c i="3" r="BK119"/>
  <c r="J119"/>
  <c r="J97"/>
  <c r="BK125"/>
  <c r="J125"/>
  <c r="J98"/>
  <c i="2" r="T119"/>
  <c r="T118"/>
  <c i="3" r="R119"/>
  <c r="R118"/>
  <c r="J91"/>
  <c r="E108"/>
  <c r="BE123"/>
  <c i="2" r="BK118"/>
  <c r="J118"/>
  <c r="J96"/>
  <c i="3" r="F91"/>
  <c r="F115"/>
  <c r="BE121"/>
  <c r="BE124"/>
  <c r="J89"/>
  <c r="J115"/>
  <c r="BE120"/>
  <c r="BE122"/>
  <c i="2" r="J89"/>
  <c r="F92"/>
  <c r="E108"/>
  <c r="J91"/>
  <c r="J92"/>
  <c r="F114"/>
  <c r="BE121"/>
  <c r="BE123"/>
  <c r="BE125"/>
  <c r="BE120"/>
  <c r="BE122"/>
  <c r="BE124"/>
  <c r="F35"/>
  <c i="1" r="BB95"/>
  <c i="3" r="F34"/>
  <c i="1" r="BA96"/>
  <c i="3" r="J34"/>
  <c i="1" r="AW96"/>
  <c i="2" r="J34"/>
  <c i="1" r="AW95"/>
  <c i="3" r="F35"/>
  <c i="1" r="BB96"/>
  <c i="2" r="F37"/>
  <c i="1" r="BD95"/>
  <c i="3" r="F36"/>
  <c i="1" r="BC96"/>
  <c i="2" r="F34"/>
  <c i="1" r="BA95"/>
  <c i="2" r="F36"/>
  <c i="1" r="BC95"/>
  <c i="3" r="F37"/>
  <c i="1" r="BD96"/>
  <c i="3" l="1" r="BK118"/>
  <c r="J118"/>
  <c r="J30"/>
  <c i="1" r="AG96"/>
  <c i="2" r="F33"/>
  <c i="1" r="AZ95"/>
  <c r="BA94"/>
  <c r="AW94"/>
  <c r="AK30"/>
  <c r="BD94"/>
  <c r="W33"/>
  <c r="AU94"/>
  <c i="2" r="J33"/>
  <c i="1" r="AV95"/>
  <c r="AT95"/>
  <c r="BC94"/>
  <c r="W32"/>
  <c i="2" r="J30"/>
  <c i="1" r="AG95"/>
  <c r="AG94"/>
  <c i="3" r="F33"/>
  <c i="1" r="AZ96"/>
  <c r="BB94"/>
  <c r="W31"/>
  <c i="3" r="J33"/>
  <c i="1" r="AV96"/>
  <c r="AT96"/>
  <c r="AN96"/>
  <c i="3" l="1" r="J96"/>
  <c i="1" r="AN95"/>
  <c i="3" r="J39"/>
  <c i="2" r="J39"/>
  <c i="1" r="AX94"/>
  <c r="AK26"/>
  <c r="AY94"/>
  <c r="W30"/>
  <c r="AZ94"/>
  <c r="W29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<sst xmlns="http://schemas.openxmlformats.org/spreadsheetml/2006/main">
  <si>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</si>
  <si>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</si>
  <si>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</si>
  <si>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</si>
  <si>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</si>
  <si>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{32cec201-0653-4e09-adf9-75a64eeaf83f}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</si>
  <si>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</si>
  <si>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</si>
  <si>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</si>
  <si>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</si>
  <si>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</si>
  <si>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</si>
  <si>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</si>
  <si>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</si>
  <si>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202310-3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</si>
  <si>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</si>
  <si>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</si>
  <si>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A STAV ÚPRAVY DÍLEN HORSKÁ 528, Vrchlabí - VYBAVENÍ</t>
  </si>
  <si>
    <t>KSO:</t>
  </si>
  <si>
    <t>CC-CZ:</t>
  </si>
  <si>
    <t>Místo:</t>
  </si>
  <si>
    <t xml:space="preserve"> </t>
  </si>
  <si>
    <t>Datum:</t>
  </si>
  <si>
    <t>17. 2. 2023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</si>
  <si>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</si>
  <si>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</si>
  <si>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</si>
  <si>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</si>
  <si>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</si>
  <si>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</si>
  <si>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</si>
  <si>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</si>
  <si>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</si>
  <si>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</si>
  <si>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</si>
  <si>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</si>
  <si>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</si>
  <si>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</si>
  <si>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</si>
  <si>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</si>
  <si>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</si>
  <si>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</si>
  <si>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</si>
  <si>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</si>
  <si>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</si>
  <si>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</si>
  <si>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</si>
  <si>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</si>
  <si>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</si>
  <si>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</si>
  <si>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</si>
  <si>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</si>
  <si>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</si>
  <si>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</si>
  <si>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</si>
  <si>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</si>
  <si>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</si>
  <si>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</si>
  <si>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</si>
  <si>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</si>
  <si>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</si>
  <si>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</si>
  <si>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</si>
  <si>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</si>
  <si>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</si>
  <si>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</si>
  <si>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</si>
  <si>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</si>
  <si>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</si>
  <si>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</si>
  <si>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</si>
  <si>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</si>
  <si>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</si>
  <si>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</si>
  <si>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</si>
  <si>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</si>
  <si>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</si>
  <si>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</si>
  <si>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</si>
  <si>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01.08</t>
  </si>
  <si>
    <t>VYBAVENÍ - I.ETAPA - PŘÍSTAVBA</t>
  </si>
  <si>
    <t>STA</t>
  </si>
  <si>
    <t>1</t>
  </si>
  <si>
    <t>{5d44efce-dc89-4244-9a20-9933035632c7}</t>
  </si>
  <si>
    <t>2</t>
  </si>
  <si>
    <t>SO 02.08</t>
  </si>
  <si>
    <t>VYBAVENÍ - II.ETAPA - STAVEBNÍ ÚPRAVYy</t>
  </si>
  <si>
    <t>{125a0607-a163-4e47-8bf8-8143a81b715f}</t>
  </si>
  <si>
    <t>KRYCÍ LIST SOUPISU PRACÍ</t>
  </si>
  <si>
    <t>Objekt:</t>
  </si>
  <si>
    <t>SO 01.08 - VYBAVENÍ - I.ETAPA - PŘÍSTAVBA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</si>
  <si>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</si>
  <si>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</si>
  <si>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</si>
  <si>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</si>
  <si>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</si>
  <si>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</si>
  <si>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</si>
  <si>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</si>
  <si>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</si>
  <si>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</si>
  <si>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</si>
  <si>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</si>
  <si>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</si>
  <si>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</si>
  <si>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</si>
  <si>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</si>
  <si>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</si>
  <si>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</si>
  <si>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</si>
  <si>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</si>
  <si>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</si>
  <si>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</si>
  <si>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</si>
  <si>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</si>
  <si>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</si>
  <si>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VYB 1</t>
  </si>
  <si>
    <t>DODÁVKA a instalace - KLÁVESNICE - klávesnice a myš, vč. dopravy</t>
  </si>
  <si>
    <t>ks</t>
  </si>
  <si>
    <t>CS ÚRS 2023 01</t>
  </si>
  <si>
    <t>262144</t>
  </si>
  <si>
    <t>VYB 2</t>
  </si>
  <si>
    <t>DODÁVKA a instalace - L - lednice 600/600/1500mm, bílá, vč. dopravy</t>
  </si>
  <si>
    <t>3</t>
  </si>
  <si>
    <t>VYB 3</t>
  </si>
  <si>
    <t>DODÁVKA a instalace - MONITOR - plochý monitor 23", vč. dopravy</t>
  </si>
  <si>
    <t>6</t>
  </si>
  <si>
    <t>VYB 4</t>
  </si>
  <si>
    <t>DODÁVKA a instalace - MT - mikrovlnná trouba 800W, cca 20l, vč. dopravy</t>
  </si>
  <si>
    <t>8</t>
  </si>
  <si>
    <t>5</t>
  </si>
  <si>
    <t>VYB 5</t>
  </si>
  <si>
    <t>DODÁVKA a instalace - PC1 - PC v kancelářích, vč. dopravy</t>
  </si>
  <si>
    <t>10</t>
  </si>
  <si>
    <t>VYB 6</t>
  </si>
  <si>
    <t>DODÁVKA a instalace - PC2 - PC v učebnách, vč. dopravy</t>
  </si>
  <si>
    <t>12</t>
  </si>
  <si>
    <t>VP</t>
  </si>
  <si>
    <t xml:space="preserve">  Vícepráce</t>
  </si>
  <si>
    <t>PN</t>
  </si>
  <si>
    <t>SO 02.08 - VYBAVENÍ - II.ETAPA - STAVEBNÍ ÚPRAVYy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</si>
</sst>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7" fillId="2" borderId="22" xfId="0" applyFont="1" applyFill="1" applyBorder="1" applyAlignment="1" applyProtection="1">
      <alignment horizontal="left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31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31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35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36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37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38</v>
      </c>
      <c r="E29" s="43"/>
      <c r="F29" s="28" t="s">
        <v>39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40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41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42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43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52" t="s">
        <v>46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49</v>
      </c>
      <c r="AI60" s="38"/>
      <c r="AJ60" s="38"/>
      <c r="AK60" s="38"/>
      <c r="AL60" s="38"/>
      <c r="AM60" s="60" t="s">
        <v>50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51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52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49</v>
      </c>
      <c r="AI75" s="38"/>
      <c r="AJ75" s="38"/>
      <c r="AK75" s="38"/>
      <c r="AL75" s="38"/>
      <c r="AM75" s="60" t="s">
        <v>50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202310-3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PŘÍSTAVBA A STAV ÚPRAVY DÍLEN HORSKÁ 528, Vrchlabí - VYBAVENÍ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17. 2. 2023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Královehradecký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54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32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55</v>
      </c>
      <c r="D92" s="90"/>
      <c r="E92" s="90"/>
      <c r="F92" s="90"/>
      <c r="G92" s="90"/>
      <c r="H92" s="91"/>
      <c r="I92" s="92" t="s">
        <v>56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57</v>
      </c>
      <c r="AH92" s="90"/>
      <c r="AI92" s="90"/>
      <c r="AJ92" s="90"/>
      <c r="AK92" s="90"/>
      <c r="AL92" s="90"/>
      <c r="AM92" s="90"/>
      <c r="AN92" s="92" t="s">
        <v>58</v>
      </c>
      <c r="AO92" s="90"/>
      <c r="AP92" s="94"/>
      <c r="AQ92" s="95" t="s">
        <v>59</v>
      </c>
      <c r="AR92" s="40"/>
      <c r="AS92" s="96" t="s">
        <v>60</v>
      </c>
      <c r="AT92" s="97" t="s">
        <v>61</v>
      </c>
      <c r="AU92" s="97" t="s">
        <v>62</v>
      </c>
      <c r="AV92" s="97" t="s">
        <v>63</v>
      </c>
      <c r="AW92" s="97" t="s">
        <v>64</v>
      </c>
      <c r="AX92" s="97" t="s">
        <v>65</v>
      </c>
      <c r="AY92" s="97" t="s">
        <v>66</v>
      </c>
      <c r="AZ92" s="97" t="s">
        <v>67</v>
      </c>
      <c r="BA92" s="97" t="s">
        <v>68</v>
      </c>
      <c r="BB92" s="97" t="s">
        <v>69</v>
      </c>
      <c r="BC92" s="97" t="s">
        <v>70</v>
      </c>
      <c r="BD92" s="98" t="s">
        <v>71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72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ROUND(SUM(AG95:AG96),2)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ROUND(SUM(AS95:AS96),2)</f>
        <v>0</v>
      </c>
      <c r="AT94" s="110">
        <f>ROUND(SUM(AV94:AW94),2)</f>
        <v>0</v>
      </c>
      <c r="AU94" s="111">
        <f>ROUND(SUM(AU95:AU96),5)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ROUND(SUM(AZ95:AZ96),2)</f>
        <v>0</v>
      </c>
      <c r="BA94" s="110">
        <f>ROUND(SUM(BA95:BA96),2)</f>
        <v>0</v>
      </c>
      <c r="BB94" s="110">
        <f>ROUND(SUM(BB95:BB96),2)</f>
        <v>0</v>
      </c>
      <c r="BC94" s="110">
        <f>ROUND(SUM(BC95:BC96),2)</f>
        <v>0</v>
      </c>
      <c r="BD94" s="112">
        <f>ROUND(SUM(BD95:BD96),2)</f>
        <v>0</v>
      </c>
      <c r="BE94" s="6"/>
      <c r="BS94" s="113" t="s">
        <v>73</v>
      </c>
      <c r="BT94" s="113" t="s">
        <v>74</v>
      </c>
      <c r="BU94" s="114" t="s">
        <v>75</v>
      </c>
      <c r="BV94" s="113" t="s">
        <v>76</v>
      </c>
      <c r="BW94" s="113" t="s">
        <v>5</v>
      </c>
      <c r="BX94" s="113" t="s">
        <v>77</v>
      </c>
      <c r="CL94" s="113" t="s">
        <v>1</v>
      </c>
    </row>
    <row r="95" s="7" customFormat="1" ht="24.75" customHeight="1">
      <c r="A95" s="115" t="s">
        <v>78</v>
      </c>
      <c r="B95" s="116"/>
      <c r="C95" s="117"/>
      <c r="D95" s="118" t="s">
        <v>79</v>
      </c>
      <c r="E95" s="118"/>
      <c r="F95" s="118"/>
      <c r="G95" s="118"/>
      <c r="H95" s="118"/>
      <c r="I95" s="119"/>
      <c r="J95" s="118" t="s">
        <v>80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'SO 01.08 - VYBAVENÍ - I.E...'!J30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'SO 01.08 - VYBAVENÍ - I.E...'!P118</f>
        <v>0</v>
      </c>
      <c r="AV95" s="124">
        <f>'SO 01.08 - VYBAVENÍ - I.E...'!J33</f>
        <v>0</v>
      </c>
      <c r="AW95" s="124">
        <f>'SO 01.08 - VYBAVENÍ - I.E...'!J34</f>
        <v>0</v>
      </c>
      <c r="AX95" s="124">
        <f>'SO 01.08 - VYBAVENÍ - I.E...'!J35</f>
        <v>0</v>
      </c>
      <c r="AY95" s="124">
        <f>'SO 01.08 - VYBAVENÍ - I.E...'!J36</f>
        <v>0</v>
      </c>
      <c r="AZ95" s="124">
        <f>'SO 01.08 - VYBAVENÍ - I.E...'!F33</f>
        <v>0</v>
      </c>
      <c r="BA95" s="124">
        <f>'SO 01.08 - VYBAVENÍ - I.E...'!F34</f>
        <v>0</v>
      </c>
      <c r="BB95" s="124">
        <f>'SO 01.08 - VYBAVENÍ - I.E...'!F35</f>
        <v>0</v>
      </c>
      <c r="BC95" s="124">
        <f>'SO 01.08 - VYBAVENÍ - I.E...'!F36</f>
        <v>0</v>
      </c>
      <c r="BD95" s="126">
        <f>'SO 01.08 - VYBAVENÍ - I.E...'!F37</f>
        <v>0</v>
      </c>
      <c r="BE95" s="7"/>
      <c r="BT95" s="127" t="s">
        <v>82</v>
      </c>
      <c r="BV95" s="127" t="s">
        <v>76</v>
      </c>
      <c r="BW95" s="127" t="s">
        <v>83</v>
      </c>
      <c r="BX95" s="127" t="s">
        <v>5</v>
      </c>
      <c r="CL95" s="127" t="s">
        <v>1</v>
      </c>
      <c r="CM95" s="127" t="s">
        <v>84</v>
      </c>
    </row>
    <row r="96" s="7" customFormat="1" ht="24.75" customHeight="1">
      <c r="A96" s="115" t="s">
        <v>78</v>
      </c>
      <c r="B96" s="116"/>
      <c r="C96" s="117"/>
      <c r="D96" s="118" t="s">
        <v>85</v>
      </c>
      <c r="E96" s="118"/>
      <c r="F96" s="118"/>
      <c r="G96" s="118"/>
      <c r="H96" s="118"/>
      <c r="I96" s="119"/>
      <c r="J96" s="118" t="s">
        <v>86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'SO 02.08 - VYBAVENÍ - II....'!J30</f>
        <v>0</v>
      </c>
      <c r="AH96" s="119"/>
      <c r="AI96" s="119"/>
      <c r="AJ96" s="119"/>
      <c r="AK96" s="119"/>
      <c r="AL96" s="119"/>
      <c r="AM96" s="119"/>
      <c r="AN96" s="120">
        <f>SUM(AG96,AT96)</f>
        <v>0</v>
      </c>
      <c r="AO96" s="119"/>
      <c r="AP96" s="119"/>
      <c r="AQ96" s="121" t="s">
        <v>81</v>
      </c>
      <c r="AR96" s="122"/>
      <c r="AS96" s="128">
        <v>0</v>
      </c>
      <c r="AT96" s="129">
        <f>ROUND(SUM(AV96:AW96),2)</f>
        <v>0</v>
      </c>
      <c r="AU96" s="130">
        <f>'SO 02.08 - VYBAVENÍ - II....'!P118</f>
        <v>0</v>
      </c>
      <c r="AV96" s="129">
        <f>'SO 02.08 - VYBAVENÍ - II....'!J33</f>
        <v>0</v>
      </c>
      <c r="AW96" s="129">
        <f>'SO 02.08 - VYBAVENÍ - II....'!J34</f>
        <v>0</v>
      </c>
      <c r="AX96" s="129">
        <f>'SO 02.08 - VYBAVENÍ - II....'!J35</f>
        <v>0</v>
      </c>
      <c r="AY96" s="129">
        <f>'SO 02.08 - VYBAVENÍ - II....'!J36</f>
        <v>0</v>
      </c>
      <c r="AZ96" s="129">
        <f>'SO 02.08 - VYBAVENÍ - II....'!F33</f>
        <v>0</v>
      </c>
      <c r="BA96" s="129">
        <f>'SO 02.08 - VYBAVENÍ - II....'!F34</f>
        <v>0</v>
      </c>
      <c r="BB96" s="129">
        <f>'SO 02.08 - VYBAVENÍ - II....'!F35</f>
        <v>0</v>
      </c>
      <c r="BC96" s="129">
        <f>'SO 02.08 - VYBAVENÍ - II....'!F36</f>
        <v>0</v>
      </c>
      <c r="BD96" s="131">
        <f>'SO 02.08 - VYBAVENÍ - II....'!F37</f>
        <v>0</v>
      </c>
      <c r="BE96" s="7"/>
      <c r="BT96" s="127" t="s">
        <v>82</v>
      </c>
      <c r="BV96" s="127" t="s">
        <v>76</v>
      </c>
      <c r="BW96" s="127" t="s">
        <v>87</v>
      </c>
      <c r="BX96" s="127" t="s">
        <v>5</v>
      </c>
      <c r="CL96" s="127" t="s">
        <v>1</v>
      </c>
      <c r="CM96" s="127" t="s">
        <v>84</v>
      </c>
    </row>
    <row r="9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40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sheet="1" formatColumns="0" formatRows="0" objects="1" scenarios="1" spinCount="100000" saltValue="yW0qH186eLKRqnxdsZ7c7mdKLUT26kOOREJGs60uEp2CQK8OkEmKktotIdKQPWnzC0YhvJ5synrL2QWZ8HFXyg==" hashValue="nmeADh+kMVrxfp/GH8OIXHIt3c3SiOPVljdg6EYQRWrmdXQ5Kwz3mlZE4mJqIsPVzJ3YC4PlHHT1BuRgvySLi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.08 - VYBAVENÍ - I.E...'!C2" display="/"/>
    <hyperlink ref="A96" location="'SO 02.08 - VYBAVENÍ - II.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84</v>
      </c>
    </row>
    <row r="4" s="1" customFormat="1" ht="24.96" customHeight="1">
      <c r="B4" s="16"/>
      <c r="D4" s="134" t="s">
        <v>88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26.25" customHeight="1">
      <c r="B7" s="16"/>
      <c r="E7" s="137" t="str">
        <f>'Rekapitulace stavby'!K6</f>
        <v>PŘÍSTAVBA A STAV ÚPRAVY DÍLEN HORSKÁ 528, Vrchlabí - VYBAVENÍ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89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90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17. 2. 2023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>Královehradecký kraj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IF('Rekapitulace stavby'!E17="","",'Rekapitulace stavby'!E17)</f>
        <v xml:space="preserve"> </v>
      </c>
      <c r="F21" s="34"/>
      <c r="G21" s="34"/>
      <c r="H21" s="34"/>
      <c r="I21" s="136" t="s">
        <v>27</v>
      </c>
      <c r="J21" s="139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32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33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34</v>
      </c>
      <c r="E30" s="34"/>
      <c r="F30" s="34"/>
      <c r="G30" s="34"/>
      <c r="H30" s="34"/>
      <c r="I30" s="34"/>
      <c r="J30" s="147">
        <f>ROUND(J118,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36</v>
      </c>
      <c r="G32" s="34"/>
      <c r="H32" s="34"/>
      <c r="I32" s="148" t="s">
        <v>35</v>
      </c>
      <c r="J32" s="148" t="s">
        <v>37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38</v>
      </c>
      <c r="E33" s="136" t="s">
        <v>39</v>
      </c>
      <c r="F33" s="150">
        <f>ROUND((ROUND((SUM(BE118:BE125)),  2) + SUM(BE127:BE132)), 2)</f>
        <v>0</v>
      </c>
      <c r="G33" s="34"/>
      <c r="H33" s="34"/>
      <c r="I33" s="151">
        <v>0.20999999999999999</v>
      </c>
      <c r="J33" s="150">
        <f>ROUND((ROUND(((SUM(BE118:BE125))*I33),  2) + (SUM(BE127:BE132)*I33)),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40</v>
      </c>
      <c r="F34" s="150">
        <f>ROUND((ROUND((SUM(BF118:BF125)),  2) + SUM(BF127:BF132)), 2)</f>
        <v>0</v>
      </c>
      <c r="G34" s="34"/>
      <c r="H34" s="34"/>
      <c r="I34" s="151">
        <v>0.14999999999999999</v>
      </c>
      <c r="J34" s="150">
        <f>ROUND((ROUND(((SUM(BF118:BF125))*I34),  2) + (SUM(BF127:BF132)*I34)),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41</v>
      </c>
      <c r="F35" s="150">
        <f>ROUND((ROUND((SUM(BG118:BG125)),  2) + SUM(BG127:BG132)),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42</v>
      </c>
      <c r="F36" s="150">
        <f>ROUND((ROUND((SUM(BH118:BH125)),  2) + SUM(BH127:BH132)), 2)</f>
        <v>0</v>
      </c>
      <c r="G36" s="34"/>
      <c r="H36" s="34"/>
      <c r="I36" s="151">
        <v>0.14999999999999999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43</v>
      </c>
      <c r="F37" s="150">
        <f>ROUND((ROUND((SUM(BI118:BI125)),  2) + SUM(BI127:BI132)),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47</v>
      </c>
      <c r="E50" s="160"/>
      <c r="F50" s="160"/>
      <c r="G50" s="159" t="s">
        <v>48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49</v>
      </c>
      <c r="E61" s="162"/>
      <c r="F61" s="163" t="s">
        <v>50</v>
      </c>
      <c r="G61" s="161" t="s">
        <v>49</v>
      </c>
      <c r="H61" s="162"/>
      <c r="I61" s="162"/>
      <c r="J61" s="164" t="s">
        <v>50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51</v>
      </c>
      <c r="E65" s="165"/>
      <c r="F65" s="165"/>
      <c r="G65" s="159" t="s">
        <v>52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49</v>
      </c>
      <c r="E76" s="162"/>
      <c r="F76" s="163" t="s">
        <v>50</v>
      </c>
      <c r="G76" s="161" t="s">
        <v>49</v>
      </c>
      <c r="H76" s="162"/>
      <c r="I76" s="162"/>
      <c r="J76" s="164" t="s">
        <v>50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70" t="str">
        <f>E7</f>
        <v>PŘÍSTAVBA A STAV ÚPRAVY DÍLEN HORSKÁ 528, Vrchlabí - VYBAVENÍ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SO 01.08 - VYBAVENÍ - I.ETAPA - PŘÍSTAVBA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17. 2. 2023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>Královehradecký kraj</v>
      </c>
      <c r="G91" s="36"/>
      <c r="H91" s="36"/>
      <c r="I91" s="28" t="s">
        <v>30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92</v>
      </c>
      <c r="D94" s="172"/>
      <c r="E94" s="172"/>
      <c r="F94" s="172"/>
      <c r="G94" s="172"/>
      <c r="H94" s="172"/>
      <c r="I94" s="172"/>
      <c r="J94" s="173" t="s">
        <v>93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94</v>
      </c>
      <c r="D96" s="36"/>
      <c r="E96" s="36"/>
      <c r="F96" s="36"/>
      <c r="G96" s="36"/>
      <c r="H96" s="36"/>
      <c r="I96" s="36"/>
      <c r="J96" s="106">
        <f>J118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95</v>
      </c>
    </row>
    <row r="97" s="9" customFormat="1" ht="24.96" customHeight="1">
      <c r="A97" s="9"/>
      <c r="B97" s="175"/>
      <c r="C97" s="176"/>
      <c r="D97" s="177" t="s">
        <v>96</v>
      </c>
      <c r="E97" s="178"/>
      <c r="F97" s="178"/>
      <c r="G97" s="178"/>
      <c r="H97" s="178"/>
      <c r="I97" s="178"/>
      <c r="J97" s="179">
        <f>J119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1.84" customHeight="1">
      <c r="A98" s="9"/>
      <c r="B98" s="175"/>
      <c r="C98" s="176"/>
      <c r="D98" s="181" t="s">
        <v>97</v>
      </c>
      <c r="E98" s="176"/>
      <c r="F98" s="176"/>
      <c r="G98" s="176"/>
      <c r="H98" s="176"/>
      <c r="I98" s="176"/>
      <c r="J98" s="182">
        <f>J126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98</v>
      </c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6.25" customHeight="1">
      <c r="A108" s="34"/>
      <c r="B108" s="35"/>
      <c r="C108" s="36"/>
      <c r="D108" s="36"/>
      <c r="E108" s="170" t="str">
        <f>E7</f>
        <v>PŘÍSTAVBA A STAV ÚPRAVY DÍLEN HORSKÁ 528, Vrchlabí - VYBAVENÍ</v>
      </c>
      <c r="F108" s="28"/>
      <c r="G108" s="28"/>
      <c r="H108" s="28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89</v>
      </c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6"/>
      <c r="D110" s="36"/>
      <c r="E110" s="72" t="str">
        <f>E9</f>
        <v>SO 01.08 - VYBAVENÍ - I.ETAPA - PŘÍSTAVBA</v>
      </c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20</v>
      </c>
      <c r="D112" s="36"/>
      <c r="E112" s="36"/>
      <c r="F112" s="23" t="str">
        <f>F12</f>
        <v xml:space="preserve"> </v>
      </c>
      <c r="G112" s="36"/>
      <c r="H112" s="36"/>
      <c r="I112" s="28" t="s">
        <v>22</v>
      </c>
      <c r="J112" s="75" t="str">
        <f>IF(J12="","",J12)</f>
        <v>17. 2. 2023</v>
      </c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24</v>
      </c>
      <c r="D114" s="36"/>
      <c r="E114" s="36"/>
      <c r="F114" s="23" t="str">
        <f>E15</f>
        <v>Královehradecký kraj</v>
      </c>
      <c r="G114" s="36"/>
      <c r="H114" s="36"/>
      <c r="I114" s="28" t="s">
        <v>30</v>
      </c>
      <c r="J114" s="32" t="str">
        <f>E21</f>
        <v xml:space="preserve">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28</v>
      </c>
      <c r="D115" s="36"/>
      <c r="E115" s="36"/>
      <c r="F115" s="23" t="str">
        <f>IF(E18="","",E18)</f>
        <v>Vyplň údaj</v>
      </c>
      <c r="G115" s="36"/>
      <c r="H115" s="36"/>
      <c r="I115" s="28" t="s">
        <v>32</v>
      </c>
      <c r="J115" s="32" t="str">
        <f>E24</f>
        <v xml:space="preserve"> 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0" customFormat="1" ht="29.28" customHeight="1">
      <c r="A117" s="183"/>
      <c r="B117" s="184"/>
      <c r="C117" s="185" t="s">
        <v>99</v>
      </c>
      <c r="D117" s="186" t="s">
        <v>59</v>
      </c>
      <c r="E117" s="186" t="s">
        <v>55</v>
      </c>
      <c r="F117" s="186" t="s">
        <v>56</v>
      </c>
      <c r="G117" s="186" t="s">
        <v>100</v>
      </c>
      <c r="H117" s="186" t="s">
        <v>101</v>
      </c>
      <c r="I117" s="186" t="s">
        <v>102</v>
      </c>
      <c r="J117" s="186" t="s">
        <v>93</v>
      </c>
      <c r="K117" s="187" t="s">
        <v>103</v>
      </c>
      <c r="L117" s="188"/>
      <c r="M117" s="96" t="s">
        <v>1</v>
      </c>
      <c r="N117" s="97" t="s">
        <v>38</v>
      </c>
      <c r="O117" s="97" t="s">
        <v>104</v>
      </c>
      <c r="P117" s="97" t="s">
        <v>105</v>
      </c>
      <c r="Q117" s="97" t="s">
        <v>106</v>
      </c>
      <c r="R117" s="97" t="s">
        <v>107</v>
      </c>
      <c r="S117" s="97" t="s">
        <v>108</v>
      </c>
      <c r="T117" s="98" t="s">
        <v>109</v>
      </c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</row>
    <row r="118" s="2" customFormat="1" ht="22.8" customHeight="1">
      <c r="A118" s="34"/>
      <c r="B118" s="35"/>
      <c r="C118" s="103" t="s">
        <v>110</v>
      </c>
      <c r="D118" s="36"/>
      <c r="E118" s="36"/>
      <c r="F118" s="36"/>
      <c r="G118" s="36"/>
      <c r="H118" s="36"/>
      <c r="I118" s="36"/>
      <c r="J118" s="189">
        <f>BK118</f>
        <v>0</v>
      </c>
      <c r="K118" s="36"/>
      <c r="L118" s="40"/>
      <c r="M118" s="99"/>
      <c r="N118" s="190"/>
      <c r="O118" s="100"/>
      <c r="P118" s="191">
        <f>P119+P126</f>
        <v>0</v>
      </c>
      <c r="Q118" s="100"/>
      <c r="R118" s="191">
        <f>R119+R126</f>
        <v>0</v>
      </c>
      <c r="S118" s="100"/>
      <c r="T118" s="192">
        <f>T119+T126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3" t="s">
        <v>73</v>
      </c>
      <c r="AU118" s="13" t="s">
        <v>95</v>
      </c>
      <c r="BK118" s="193">
        <f>BK119+BK126</f>
        <v>0</v>
      </c>
    </row>
    <row r="119" s="11" customFormat="1" ht="25.92" customHeight="1">
      <c r="A119" s="11"/>
      <c r="B119" s="194"/>
      <c r="C119" s="195"/>
      <c r="D119" s="196" t="s">
        <v>73</v>
      </c>
      <c r="E119" s="197" t="s">
        <v>111</v>
      </c>
      <c r="F119" s="197" t="s">
        <v>112</v>
      </c>
      <c r="G119" s="195"/>
      <c r="H119" s="195"/>
      <c r="I119" s="198"/>
      <c r="J119" s="182">
        <f>BK119</f>
        <v>0</v>
      </c>
      <c r="K119" s="195"/>
      <c r="L119" s="199"/>
      <c r="M119" s="200"/>
      <c r="N119" s="201"/>
      <c r="O119" s="201"/>
      <c r="P119" s="202">
        <f>SUM(P120:P125)</f>
        <v>0</v>
      </c>
      <c r="Q119" s="201"/>
      <c r="R119" s="202">
        <f>SUM(R120:R125)</f>
        <v>0</v>
      </c>
      <c r="S119" s="201"/>
      <c r="T119" s="203">
        <f>SUM(T120:T125)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4" t="s">
        <v>113</v>
      </c>
      <c r="AT119" s="205" t="s">
        <v>73</v>
      </c>
      <c r="AU119" s="205" t="s">
        <v>74</v>
      </c>
      <c r="AY119" s="204" t="s">
        <v>114</v>
      </c>
      <c r="BK119" s="206">
        <f>SUM(BK120:BK125)</f>
        <v>0</v>
      </c>
    </row>
    <row r="120" s="2" customFormat="1" ht="24.15" customHeight="1">
      <c r="A120" s="34"/>
      <c r="B120" s="35"/>
      <c r="C120" s="207" t="s">
        <v>82</v>
      </c>
      <c r="D120" s="207" t="s">
        <v>115</v>
      </c>
      <c r="E120" s="208" t="s">
        <v>116</v>
      </c>
      <c r="F120" s="209" t="s">
        <v>117</v>
      </c>
      <c r="G120" s="210" t="s">
        <v>118</v>
      </c>
      <c r="H120" s="211">
        <v>8</v>
      </c>
      <c r="I120" s="212"/>
      <c r="J120" s="213">
        <f>ROUND(I120*H120,2)</f>
        <v>0</v>
      </c>
      <c r="K120" s="209" t="s">
        <v>119</v>
      </c>
      <c r="L120" s="40"/>
      <c r="M120" s="214" t="s">
        <v>1</v>
      </c>
      <c r="N120" s="215" t="s">
        <v>39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120</v>
      </c>
      <c r="AT120" s="218" t="s">
        <v>115</v>
      </c>
      <c r="AU120" s="218" t="s">
        <v>82</v>
      </c>
      <c r="AY120" s="13" t="s">
        <v>114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3" t="s">
        <v>82</v>
      </c>
      <c r="BK120" s="219">
        <f>ROUND(I120*H120,2)</f>
        <v>0</v>
      </c>
      <c r="BL120" s="13" t="s">
        <v>120</v>
      </c>
      <c r="BM120" s="218" t="s">
        <v>84</v>
      </c>
    </row>
    <row r="121" s="2" customFormat="1" ht="24.15" customHeight="1">
      <c r="A121" s="34"/>
      <c r="B121" s="35"/>
      <c r="C121" s="207" t="s">
        <v>84</v>
      </c>
      <c r="D121" s="207" t="s">
        <v>115</v>
      </c>
      <c r="E121" s="208" t="s">
        <v>121</v>
      </c>
      <c r="F121" s="209" t="s">
        <v>122</v>
      </c>
      <c r="G121" s="210" t="s">
        <v>118</v>
      </c>
      <c r="H121" s="211">
        <v>1</v>
      </c>
      <c r="I121" s="212"/>
      <c r="J121" s="213">
        <f>ROUND(I121*H121,2)</f>
        <v>0</v>
      </c>
      <c r="K121" s="209" t="s">
        <v>119</v>
      </c>
      <c r="L121" s="40"/>
      <c r="M121" s="214" t="s">
        <v>1</v>
      </c>
      <c r="N121" s="215" t="s">
        <v>39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120</v>
      </c>
      <c r="AT121" s="218" t="s">
        <v>115</v>
      </c>
      <c r="AU121" s="218" t="s">
        <v>82</v>
      </c>
      <c r="AY121" s="13" t="s">
        <v>114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3" t="s">
        <v>82</v>
      </c>
      <c r="BK121" s="219">
        <f>ROUND(I121*H121,2)</f>
        <v>0</v>
      </c>
      <c r="BL121" s="13" t="s">
        <v>120</v>
      </c>
      <c r="BM121" s="218" t="s">
        <v>113</v>
      </c>
    </row>
    <row r="122" s="2" customFormat="1" ht="24.15" customHeight="1">
      <c r="A122" s="34"/>
      <c r="B122" s="35"/>
      <c r="C122" s="207" t="s">
        <v>123</v>
      </c>
      <c r="D122" s="207" t="s">
        <v>115</v>
      </c>
      <c r="E122" s="208" t="s">
        <v>124</v>
      </c>
      <c r="F122" s="209" t="s">
        <v>125</v>
      </c>
      <c r="G122" s="210" t="s">
        <v>118</v>
      </c>
      <c r="H122" s="211">
        <v>8</v>
      </c>
      <c r="I122" s="212"/>
      <c r="J122" s="213">
        <f>ROUND(I122*H122,2)</f>
        <v>0</v>
      </c>
      <c r="K122" s="209" t="s">
        <v>119</v>
      </c>
      <c r="L122" s="40"/>
      <c r="M122" s="214" t="s">
        <v>1</v>
      </c>
      <c r="N122" s="215" t="s">
        <v>39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120</v>
      </c>
      <c r="AT122" s="218" t="s">
        <v>115</v>
      </c>
      <c r="AU122" s="218" t="s">
        <v>82</v>
      </c>
      <c r="AY122" s="13" t="s">
        <v>114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3" t="s">
        <v>82</v>
      </c>
      <c r="BK122" s="219">
        <f>ROUND(I122*H122,2)</f>
        <v>0</v>
      </c>
      <c r="BL122" s="13" t="s">
        <v>120</v>
      </c>
      <c r="BM122" s="218" t="s">
        <v>126</v>
      </c>
    </row>
    <row r="123" s="2" customFormat="1" ht="24.15" customHeight="1">
      <c r="A123" s="34"/>
      <c r="B123" s="35"/>
      <c r="C123" s="207" t="s">
        <v>113</v>
      </c>
      <c r="D123" s="207" t="s">
        <v>115</v>
      </c>
      <c r="E123" s="208" t="s">
        <v>127</v>
      </c>
      <c r="F123" s="209" t="s">
        <v>128</v>
      </c>
      <c r="G123" s="210" t="s">
        <v>118</v>
      </c>
      <c r="H123" s="211">
        <v>1</v>
      </c>
      <c r="I123" s="212"/>
      <c r="J123" s="213">
        <f>ROUND(I123*H123,2)</f>
        <v>0</v>
      </c>
      <c r="K123" s="209" t="s">
        <v>119</v>
      </c>
      <c r="L123" s="40"/>
      <c r="M123" s="214" t="s">
        <v>1</v>
      </c>
      <c r="N123" s="215" t="s">
        <v>39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120</v>
      </c>
      <c r="AT123" s="218" t="s">
        <v>115</v>
      </c>
      <c r="AU123" s="218" t="s">
        <v>82</v>
      </c>
      <c r="AY123" s="13" t="s">
        <v>114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3" t="s">
        <v>82</v>
      </c>
      <c r="BK123" s="219">
        <f>ROUND(I123*H123,2)</f>
        <v>0</v>
      </c>
      <c r="BL123" s="13" t="s">
        <v>120</v>
      </c>
      <c r="BM123" s="218" t="s">
        <v>129</v>
      </c>
    </row>
    <row r="124" s="2" customFormat="1" ht="24.15" customHeight="1">
      <c r="A124" s="34"/>
      <c r="B124" s="35"/>
      <c r="C124" s="207" t="s">
        <v>130</v>
      </c>
      <c r="D124" s="207" t="s">
        <v>115</v>
      </c>
      <c r="E124" s="208" t="s">
        <v>131</v>
      </c>
      <c r="F124" s="209" t="s">
        <v>132</v>
      </c>
      <c r="G124" s="210" t="s">
        <v>118</v>
      </c>
      <c r="H124" s="211">
        <v>2</v>
      </c>
      <c r="I124" s="212"/>
      <c r="J124" s="213">
        <f>ROUND(I124*H124,2)</f>
        <v>0</v>
      </c>
      <c r="K124" s="209" t="s">
        <v>119</v>
      </c>
      <c r="L124" s="40"/>
      <c r="M124" s="214" t="s">
        <v>1</v>
      </c>
      <c r="N124" s="215" t="s">
        <v>39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120</v>
      </c>
      <c r="AT124" s="218" t="s">
        <v>115</v>
      </c>
      <c r="AU124" s="218" t="s">
        <v>82</v>
      </c>
      <c r="AY124" s="13" t="s">
        <v>114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3" t="s">
        <v>82</v>
      </c>
      <c r="BK124" s="219">
        <f>ROUND(I124*H124,2)</f>
        <v>0</v>
      </c>
      <c r="BL124" s="13" t="s">
        <v>120</v>
      </c>
      <c r="BM124" s="218" t="s">
        <v>133</v>
      </c>
    </row>
    <row r="125" s="2" customFormat="1" ht="24.15" customHeight="1">
      <c r="A125" s="34"/>
      <c r="B125" s="35"/>
      <c r="C125" s="207" t="s">
        <v>126</v>
      </c>
      <c r="D125" s="207" t="s">
        <v>115</v>
      </c>
      <c r="E125" s="208" t="s">
        <v>134</v>
      </c>
      <c r="F125" s="209" t="s">
        <v>135</v>
      </c>
      <c r="G125" s="210" t="s">
        <v>118</v>
      </c>
      <c r="H125" s="211">
        <v>6</v>
      </c>
      <c r="I125" s="212"/>
      <c r="J125" s="213">
        <f>ROUND(I125*H125,2)</f>
        <v>0</v>
      </c>
      <c r="K125" s="209" t="s">
        <v>119</v>
      </c>
      <c r="L125" s="40"/>
      <c r="M125" s="214" t="s">
        <v>1</v>
      </c>
      <c r="N125" s="215" t="s">
        <v>39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120</v>
      </c>
      <c r="AT125" s="218" t="s">
        <v>115</v>
      </c>
      <c r="AU125" s="218" t="s">
        <v>82</v>
      </c>
      <c r="AY125" s="13" t="s">
        <v>114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3" t="s">
        <v>82</v>
      </c>
      <c r="BK125" s="219">
        <f>ROUND(I125*H125,2)</f>
        <v>0</v>
      </c>
      <c r="BL125" s="13" t="s">
        <v>120</v>
      </c>
      <c r="BM125" s="218" t="s">
        <v>136</v>
      </c>
    </row>
    <row r="126" s="2" customFormat="1" ht="49.92" customHeight="1">
      <c r="A126" s="34"/>
      <c r="B126" s="35"/>
      <c r="C126" s="36"/>
      <c r="D126" s="36"/>
      <c r="E126" s="197" t="s">
        <v>137</v>
      </c>
      <c r="F126" s="197" t="s">
        <v>138</v>
      </c>
      <c r="G126" s="36"/>
      <c r="H126" s="36"/>
      <c r="I126" s="36"/>
      <c r="J126" s="182">
        <f>BK126</f>
        <v>0</v>
      </c>
      <c r="K126" s="36"/>
      <c r="L126" s="40"/>
      <c r="M126" s="220"/>
      <c r="N126" s="221"/>
      <c r="O126" s="87"/>
      <c r="P126" s="87"/>
      <c r="Q126" s="87"/>
      <c r="R126" s="87"/>
      <c r="S126" s="87"/>
      <c r="T126" s="8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73</v>
      </c>
      <c r="AU126" s="13" t="s">
        <v>74</v>
      </c>
      <c r="AY126" s="13" t="s">
        <v>139</v>
      </c>
      <c r="BK126" s="219">
        <f>SUM(BK127:BK132)</f>
        <v>0</v>
      </c>
    </row>
    <row r="127" s="2" customFormat="1" ht="16.32" customHeight="1">
      <c r="A127" s="34"/>
      <c r="B127" s="35"/>
      <c r="C127" s="222" t="s">
        <v>1</v>
      </c>
      <c r="D127" s="222" t="s">
        <v>115</v>
      </c>
      <c r="E127" s="223" t="s">
        <v>1</v>
      </c>
      <c r="F127" s="224" t="s">
        <v>1</v>
      </c>
      <c r="G127" s="225" t="s">
        <v>1</v>
      </c>
      <c r="H127" s="226"/>
      <c r="I127" s="227"/>
      <c r="J127" s="228">
        <f>BK127</f>
        <v>0</v>
      </c>
      <c r="K127" s="229"/>
      <c r="L127" s="40"/>
      <c r="M127" s="230" t="s">
        <v>1</v>
      </c>
      <c r="N127" s="231" t="s">
        <v>39</v>
      </c>
      <c r="O127" s="87"/>
      <c r="P127" s="87"/>
      <c r="Q127" s="87"/>
      <c r="R127" s="87"/>
      <c r="S127" s="87"/>
      <c r="T127" s="88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3" t="s">
        <v>139</v>
      </c>
      <c r="AU127" s="13" t="s">
        <v>82</v>
      </c>
      <c r="AY127" s="13" t="s">
        <v>139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3" t="s">
        <v>82</v>
      </c>
      <c r="BK127" s="219">
        <f>I127*H127</f>
        <v>0</v>
      </c>
    </row>
    <row r="128" s="2" customFormat="1" ht="16.32" customHeight="1">
      <c r="A128" s="34"/>
      <c r="B128" s="35"/>
      <c r="C128" s="222" t="s">
        <v>1</v>
      </c>
      <c r="D128" s="222" t="s">
        <v>115</v>
      </c>
      <c r="E128" s="223" t="s">
        <v>1</v>
      </c>
      <c r="F128" s="224" t="s">
        <v>1</v>
      </c>
      <c r="G128" s="225" t="s">
        <v>1</v>
      </c>
      <c r="H128" s="226"/>
      <c r="I128" s="227"/>
      <c r="J128" s="228">
        <f>BK128</f>
        <v>0</v>
      </c>
      <c r="K128" s="229"/>
      <c r="L128" s="40"/>
      <c r="M128" s="230" t="s">
        <v>1</v>
      </c>
      <c r="N128" s="231" t="s">
        <v>39</v>
      </c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139</v>
      </c>
      <c r="AU128" s="13" t="s">
        <v>82</v>
      </c>
      <c r="AY128" s="13" t="s">
        <v>139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3" t="s">
        <v>82</v>
      </c>
      <c r="BK128" s="219">
        <f>I128*H128</f>
        <v>0</v>
      </c>
    </row>
    <row r="129" s="2" customFormat="1" ht="16.32" customHeight="1">
      <c r="A129" s="34"/>
      <c r="B129" s="35"/>
      <c r="C129" s="222" t="s">
        <v>1</v>
      </c>
      <c r="D129" s="222" t="s">
        <v>115</v>
      </c>
      <c r="E129" s="223" t="s">
        <v>1</v>
      </c>
      <c r="F129" s="224" t="s">
        <v>1</v>
      </c>
      <c r="G129" s="225" t="s">
        <v>1</v>
      </c>
      <c r="H129" s="226"/>
      <c r="I129" s="227"/>
      <c r="J129" s="228">
        <f>BK129</f>
        <v>0</v>
      </c>
      <c r="K129" s="229"/>
      <c r="L129" s="40"/>
      <c r="M129" s="230" t="s">
        <v>1</v>
      </c>
      <c r="N129" s="231" t="s">
        <v>39</v>
      </c>
      <c r="O129" s="87"/>
      <c r="P129" s="87"/>
      <c r="Q129" s="87"/>
      <c r="R129" s="87"/>
      <c r="S129" s="87"/>
      <c r="T129" s="88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3" t="s">
        <v>139</v>
      </c>
      <c r="AU129" s="13" t="s">
        <v>82</v>
      </c>
      <c r="AY129" s="13" t="s">
        <v>139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3" t="s">
        <v>82</v>
      </c>
      <c r="BK129" s="219">
        <f>I129*H129</f>
        <v>0</v>
      </c>
    </row>
    <row r="130" s="2" customFormat="1" ht="16.32" customHeight="1">
      <c r="A130" s="34"/>
      <c r="B130" s="35"/>
      <c r="C130" s="222" t="s">
        <v>1</v>
      </c>
      <c r="D130" s="222" t="s">
        <v>115</v>
      </c>
      <c r="E130" s="223" t="s">
        <v>1</v>
      </c>
      <c r="F130" s="224" t="s">
        <v>1</v>
      </c>
      <c r="G130" s="225" t="s">
        <v>1</v>
      </c>
      <c r="H130" s="226"/>
      <c r="I130" s="227"/>
      <c r="J130" s="228">
        <f>BK130</f>
        <v>0</v>
      </c>
      <c r="K130" s="229"/>
      <c r="L130" s="40"/>
      <c r="M130" s="230" t="s">
        <v>1</v>
      </c>
      <c r="N130" s="231" t="s">
        <v>39</v>
      </c>
      <c r="O130" s="87"/>
      <c r="P130" s="87"/>
      <c r="Q130" s="87"/>
      <c r="R130" s="87"/>
      <c r="S130" s="87"/>
      <c r="T130" s="88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139</v>
      </c>
      <c r="AU130" s="13" t="s">
        <v>82</v>
      </c>
      <c r="AY130" s="13" t="s">
        <v>139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3" t="s">
        <v>82</v>
      </c>
      <c r="BK130" s="219">
        <f>I130*H130</f>
        <v>0</v>
      </c>
    </row>
    <row r="131" s="2" customFormat="1" ht="16.32" customHeight="1">
      <c r="A131" s="34"/>
      <c r="B131" s="35"/>
      <c r="C131" s="222" t="s">
        <v>1</v>
      </c>
      <c r="D131" s="222" t="s">
        <v>115</v>
      </c>
      <c r="E131" s="223" t="s">
        <v>1</v>
      </c>
      <c r="F131" s="224" t="s">
        <v>1</v>
      </c>
      <c r="G131" s="225" t="s">
        <v>1</v>
      </c>
      <c r="H131" s="226"/>
      <c r="I131" s="227"/>
      <c r="J131" s="228">
        <f>BK131</f>
        <v>0</v>
      </c>
      <c r="K131" s="229"/>
      <c r="L131" s="40"/>
      <c r="M131" s="230" t="s">
        <v>1</v>
      </c>
      <c r="N131" s="231" t="s">
        <v>39</v>
      </c>
      <c r="O131" s="87"/>
      <c r="P131" s="87"/>
      <c r="Q131" s="87"/>
      <c r="R131" s="87"/>
      <c r="S131" s="87"/>
      <c r="T131" s="88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3" t="s">
        <v>139</v>
      </c>
      <c r="AU131" s="13" t="s">
        <v>82</v>
      </c>
      <c r="AY131" s="13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3" t="s">
        <v>82</v>
      </c>
      <c r="BK131" s="219">
        <f>I131*H131</f>
        <v>0</v>
      </c>
    </row>
    <row r="132" s="2" customFormat="1" ht="16.32" customHeight="1">
      <c r="A132" s="34"/>
      <c r="B132" s="35"/>
      <c r="C132" s="222" t="s">
        <v>1</v>
      </c>
      <c r="D132" s="222" t="s">
        <v>115</v>
      </c>
      <c r="E132" s="223" t="s">
        <v>1</v>
      </c>
      <c r="F132" s="224" t="s">
        <v>1</v>
      </c>
      <c r="G132" s="225" t="s">
        <v>1</v>
      </c>
      <c r="H132" s="226"/>
      <c r="I132" s="227"/>
      <c r="J132" s="228">
        <f>BK132</f>
        <v>0</v>
      </c>
      <c r="K132" s="229"/>
      <c r="L132" s="40"/>
      <c r="M132" s="230" t="s">
        <v>1</v>
      </c>
      <c r="N132" s="231" t="s">
        <v>39</v>
      </c>
      <c r="O132" s="232"/>
      <c r="P132" s="232"/>
      <c r="Q132" s="232"/>
      <c r="R132" s="232"/>
      <c r="S132" s="232"/>
      <c r="T132" s="233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139</v>
      </c>
      <c r="AU132" s="13" t="s">
        <v>82</v>
      </c>
      <c r="AY132" s="13" t="s">
        <v>139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3" t="s">
        <v>82</v>
      </c>
      <c r="BK132" s="219">
        <f>I132*H132</f>
        <v>0</v>
      </c>
    </row>
    <row r="133" s="2" customFormat="1" ht="6.96" customHeight="1">
      <c r="A133" s="34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0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sheet="1" autoFilter="0" formatColumns="0" formatRows="0" objects="1" scenarios="1" spinCount="100000" saltValue="zu5LckFhhiFEFKsp/sAc00e7vboN23ubm7JvlMiE3RWr3iOVNYcCQncr8JBHGaiFM1EkgrTIWyyLe2GcTeSrmQ==" hashValue="PKYZW+X6SHz9F4vj+efkLbjMtcZB7kIW4sUo10+csPFqzRLFl4lRU6tVyQMJiDPTkorrQILwj9OiH7Wz9uVKXw==" algorithmName="SHA-512" password="CC35"/>
  <autoFilter ref="C117:K13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dataValidations count="2">
    <dataValidation type="list" allowBlank="1" showInputMessage="1" showErrorMessage="1" error="Povoleny jsou hodnoty K, M." sqref="D127:D133">
      <formula1>"K, M"</formula1>
    </dataValidation>
    <dataValidation type="list" allowBlank="1" showInputMessage="1" showErrorMessage="1" error="Povoleny jsou hodnoty základní, snížená, zákl. přenesená, sníž. přenesená, nulová." sqref="N127:N133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84</v>
      </c>
    </row>
    <row r="4" s="1" customFormat="1" ht="24.96" customHeight="1">
      <c r="B4" s="16"/>
      <c r="D4" s="134" t="s">
        <v>88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26.25" customHeight="1">
      <c r="B7" s="16"/>
      <c r="E7" s="137" t="str">
        <f>'Rekapitulace stavby'!K6</f>
        <v>PŘÍSTAVBA A STAV ÚPRAVY DÍLEN HORSKÁ 528, Vrchlabí - VYBAVENÍ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89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140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17. 2. 2023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>Královehradecký kraj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tr">
        <f>IF('Rekapitulace stavby'!E17="","",'Rekapitulace stavby'!E17)</f>
        <v xml:space="preserve"> </v>
      </c>
      <c r="F21" s="34"/>
      <c r="G21" s="34"/>
      <c r="H21" s="34"/>
      <c r="I21" s="136" t="s">
        <v>27</v>
      </c>
      <c r="J21" s="139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32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33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34</v>
      </c>
      <c r="E30" s="34"/>
      <c r="F30" s="34"/>
      <c r="G30" s="34"/>
      <c r="H30" s="34"/>
      <c r="I30" s="34"/>
      <c r="J30" s="147">
        <f>ROUND(J118,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36</v>
      </c>
      <c r="G32" s="34"/>
      <c r="H32" s="34"/>
      <c r="I32" s="148" t="s">
        <v>35</v>
      </c>
      <c r="J32" s="148" t="s">
        <v>37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38</v>
      </c>
      <c r="E33" s="136" t="s">
        <v>39</v>
      </c>
      <c r="F33" s="150">
        <f>ROUND((ROUND((SUM(BE118:BE124)),  2) + SUM(BE126:BE131)), 2)</f>
        <v>0</v>
      </c>
      <c r="G33" s="34"/>
      <c r="H33" s="34"/>
      <c r="I33" s="151">
        <v>0.20999999999999999</v>
      </c>
      <c r="J33" s="150">
        <f>ROUND((ROUND(((SUM(BE118:BE124))*I33),  2) + (SUM(BE126:BE131)*I33)),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40</v>
      </c>
      <c r="F34" s="150">
        <f>ROUND((ROUND((SUM(BF118:BF124)),  2) + SUM(BF126:BF131)), 2)</f>
        <v>0</v>
      </c>
      <c r="G34" s="34"/>
      <c r="H34" s="34"/>
      <c r="I34" s="151">
        <v>0.14999999999999999</v>
      </c>
      <c r="J34" s="150">
        <f>ROUND((ROUND(((SUM(BF118:BF124))*I34),  2) + (SUM(BF126:BF131)*I34)),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41</v>
      </c>
      <c r="F35" s="150">
        <f>ROUND((ROUND((SUM(BG118:BG124)),  2) + SUM(BG126:BG131)),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42</v>
      </c>
      <c r="F36" s="150">
        <f>ROUND((ROUND((SUM(BH118:BH124)),  2) + SUM(BH126:BH131)), 2)</f>
        <v>0</v>
      </c>
      <c r="G36" s="34"/>
      <c r="H36" s="34"/>
      <c r="I36" s="151">
        <v>0.14999999999999999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43</v>
      </c>
      <c r="F37" s="150">
        <f>ROUND((ROUND((SUM(BI118:BI124)),  2) + SUM(BI126:BI131)),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47</v>
      </c>
      <c r="E50" s="160"/>
      <c r="F50" s="160"/>
      <c r="G50" s="159" t="s">
        <v>48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49</v>
      </c>
      <c r="E61" s="162"/>
      <c r="F61" s="163" t="s">
        <v>50</v>
      </c>
      <c r="G61" s="161" t="s">
        <v>49</v>
      </c>
      <c r="H61" s="162"/>
      <c r="I61" s="162"/>
      <c r="J61" s="164" t="s">
        <v>50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51</v>
      </c>
      <c r="E65" s="165"/>
      <c r="F65" s="165"/>
      <c r="G65" s="159" t="s">
        <v>52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49</v>
      </c>
      <c r="E76" s="162"/>
      <c r="F76" s="163" t="s">
        <v>50</v>
      </c>
      <c r="G76" s="161" t="s">
        <v>49</v>
      </c>
      <c r="H76" s="162"/>
      <c r="I76" s="162"/>
      <c r="J76" s="164" t="s">
        <v>50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70" t="str">
        <f>E7</f>
        <v>PŘÍSTAVBA A STAV ÚPRAVY DÍLEN HORSKÁ 528, Vrchlabí - VYBAVENÍ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SO 02.08 - VYBAVENÍ - II.ETAPA - STAVEBNÍ ÚPRAVYy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17. 2. 2023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>Královehradecký kraj</v>
      </c>
      <c r="G91" s="36"/>
      <c r="H91" s="36"/>
      <c r="I91" s="28" t="s">
        <v>30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92</v>
      </c>
      <c r="D94" s="172"/>
      <c r="E94" s="172"/>
      <c r="F94" s="172"/>
      <c r="G94" s="172"/>
      <c r="H94" s="172"/>
      <c r="I94" s="172"/>
      <c r="J94" s="173" t="s">
        <v>93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94</v>
      </c>
      <c r="D96" s="36"/>
      <c r="E96" s="36"/>
      <c r="F96" s="36"/>
      <c r="G96" s="36"/>
      <c r="H96" s="36"/>
      <c r="I96" s="36"/>
      <c r="J96" s="106">
        <f>J118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95</v>
      </c>
    </row>
    <row r="97" s="9" customFormat="1" ht="24.96" customHeight="1">
      <c r="A97" s="9"/>
      <c r="B97" s="175"/>
      <c r="C97" s="176"/>
      <c r="D97" s="177" t="s">
        <v>96</v>
      </c>
      <c r="E97" s="178"/>
      <c r="F97" s="178"/>
      <c r="G97" s="178"/>
      <c r="H97" s="178"/>
      <c r="I97" s="178"/>
      <c r="J97" s="179">
        <f>J119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1.84" customHeight="1">
      <c r="A98" s="9"/>
      <c r="B98" s="175"/>
      <c r="C98" s="176"/>
      <c r="D98" s="181" t="s">
        <v>97</v>
      </c>
      <c r="E98" s="176"/>
      <c r="F98" s="176"/>
      <c r="G98" s="176"/>
      <c r="H98" s="176"/>
      <c r="I98" s="176"/>
      <c r="J98" s="182">
        <f>J125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98</v>
      </c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6.25" customHeight="1">
      <c r="A108" s="34"/>
      <c r="B108" s="35"/>
      <c r="C108" s="36"/>
      <c r="D108" s="36"/>
      <c r="E108" s="170" t="str">
        <f>E7</f>
        <v>PŘÍSTAVBA A STAV ÚPRAVY DÍLEN HORSKÁ 528, Vrchlabí - VYBAVENÍ</v>
      </c>
      <c r="F108" s="28"/>
      <c r="G108" s="28"/>
      <c r="H108" s="28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89</v>
      </c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6"/>
      <c r="D110" s="36"/>
      <c r="E110" s="72" t="str">
        <f>E9</f>
        <v>SO 02.08 - VYBAVENÍ - II.ETAPA - STAVEBNÍ ÚPRAVYy</v>
      </c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20</v>
      </c>
      <c r="D112" s="36"/>
      <c r="E112" s="36"/>
      <c r="F112" s="23" t="str">
        <f>F12</f>
        <v xml:space="preserve"> </v>
      </c>
      <c r="G112" s="36"/>
      <c r="H112" s="36"/>
      <c r="I112" s="28" t="s">
        <v>22</v>
      </c>
      <c r="J112" s="75" t="str">
        <f>IF(J12="","",J12)</f>
        <v>17. 2. 2023</v>
      </c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24</v>
      </c>
      <c r="D114" s="36"/>
      <c r="E114" s="36"/>
      <c r="F114" s="23" t="str">
        <f>E15</f>
        <v>Královehradecký kraj</v>
      </c>
      <c r="G114" s="36"/>
      <c r="H114" s="36"/>
      <c r="I114" s="28" t="s">
        <v>30</v>
      </c>
      <c r="J114" s="32" t="str">
        <f>E21</f>
        <v xml:space="preserve">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28</v>
      </c>
      <c r="D115" s="36"/>
      <c r="E115" s="36"/>
      <c r="F115" s="23" t="str">
        <f>IF(E18="","",E18)</f>
        <v>Vyplň údaj</v>
      </c>
      <c r="G115" s="36"/>
      <c r="H115" s="36"/>
      <c r="I115" s="28" t="s">
        <v>32</v>
      </c>
      <c r="J115" s="32" t="str">
        <f>E24</f>
        <v xml:space="preserve"> 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0" customFormat="1" ht="29.28" customHeight="1">
      <c r="A117" s="183"/>
      <c r="B117" s="184"/>
      <c r="C117" s="185" t="s">
        <v>99</v>
      </c>
      <c r="D117" s="186" t="s">
        <v>59</v>
      </c>
      <c r="E117" s="186" t="s">
        <v>55</v>
      </c>
      <c r="F117" s="186" t="s">
        <v>56</v>
      </c>
      <c r="G117" s="186" t="s">
        <v>100</v>
      </c>
      <c r="H117" s="186" t="s">
        <v>101</v>
      </c>
      <c r="I117" s="186" t="s">
        <v>102</v>
      </c>
      <c r="J117" s="186" t="s">
        <v>93</v>
      </c>
      <c r="K117" s="187" t="s">
        <v>103</v>
      </c>
      <c r="L117" s="188"/>
      <c r="M117" s="96" t="s">
        <v>1</v>
      </c>
      <c r="N117" s="97" t="s">
        <v>38</v>
      </c>
      <c r="O117" s="97" t="s">
        <v>104</v>
      </c>
      <c r="P117" s="97" t="s">
        <v>105</v>
      </c>
      <c r="Q117" s="97" t="s">
        <v>106</v>
      </c>
      <c r="R117" s="97" t="s">
        <v>107</v>
      </c>
      <c r="S117" s="97" t="s">
        <v>108</v>
      </c>
      <c r="T117" s="98" t="s">
        <v>109</v>
      </c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</row>
    <row r="118" s="2" customFormat="1" ht="22.8" customHeight="1">
      <c r="A118" s="34"/>
      <c r="B118" s="35"/>
      <c r="C118" s="103" t="s">
        <v>110</v>
      </c>
      <c r="D118" s="36"/>
      <c r="E118" s="36"/>
      <c r="F118" s="36"/>
      <c r="G118" s="36"/>
      <c r="H118" s="36"/>
      <c r="I118" s="36"/>
      <c r="J118" s="189">
        <f>BK118</f>
        <v>0</v>
      </c>
      <c r="K118" s="36"/>
      <c r="L118" s="40"/>
      <c r="M118" s="99"/>
      <c r="N118" s="190"/>
      <c r="O118" s="100"/>
      <c r="P118" s="191">
        <f>P119+P125</f>
        <v>0</v>
      </c>
      <c r="Q118" s="100"/>
      <c r="R118" s="191">
        <f>R119+R125</f>
        <v>0</v>
      </c>
      <c r="S118" s="100"/>
      <c r="T118" s="192">
        <f>T119+T125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3" t="s">
        <v>73</v>
      </c>
      <c r="AU118" s="13" t="s">
        <v>95</v>
      </c>
      <c r="BK118" s="193">
        <f>BK119+BK125</f>
        <v>0</v>
      </c>
    </row>
    <row r="119" s="11" customFormat="1" ht="25.92" customHeight="1">
      <c r="A119" s="11"/>
      <c r="B119" s="194"/>
      <c r="C119" s="195"/>
      <c r="D119" s="196" t="s">
        <v>73</v>
      </c>
      <c r="E119" s="197" t="s">
        <v>111</v>
      </c>
      <c r="F119" s="197" t="s">
        <v>112</v>
      </c>
      <c r="G119" s="195"/>
      <c r="H119" s="195"/>
      <c r="I119" s="198"/>
      <c r="J119" s="182">
        <f>BK119</f>
        <v>0</v>
      </c>
      <c r="K119" s="195"/>
      <c r="L119" s="199"/>
      <c r="M119" s="200"/>
      <c r="N119" s="201"/>
      <c r="O119" s="201"/>
      <c r="P119" s="202">
        <f>SUM(P120:P124)</f>
        <v>0</v>
      </c>
      <c r="Q119" s="201"/>
      <c r="R119" s="202">
        <f>SUM(R120:R124)</f>
        <v>0</v>
      </c>
      <c r="S119" s="201"/>
      <c r="T119" s="203">
        <f>SUM(T120:T124)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4" t="s">
        <v>113</v>
      </c>
      <c r="AT119" s="205" t="s">
        <v>73</v>
      </c>
      <c r="AU119" s="205" t="s">
        <v>74</v>
      </c>
      <c r="AY119" s="204" t="s">
        <v>114</v>
      </c>
      <c r="BK119" s="206">
        <f>SUM(BK120:BK124)</f>
        <v>0</v>
      </c>
    </row>
    <row r="120" s="2" customFormat="1" ht="24.15" customHeight="1">
      <c r="A120" s="34"/>
      <c r="B120" s="35"/>
      <c r="C120" s="207" t="s">
        <v>82</v>
      </c>
      <c r="D120" s="207" t="s">
        <v>115</v>
      </c>
      <c r="E120" s="208" t="s">
        <v>116</v>
      </c>
      <c r="F120" s="209" t="s">
        <v>117</v>
      </c>
      <c r="G120" s="210" t="s">
        <v>118</v>
      </c>
      <c r="H120" s="211">
        <v>1</v>
      </c>
      <c r="I120" s="212"/>
      <c r="J120" s="213">
        <f>ROUND(I120*H120,2)</f>
        <v>0</v>
      </c>
      <c r="K120" s="209" t="s">
        <v>119</v>
      </c>
      <c r="L120" s="40"/>
      <c r="M120" s="214" t="s">
        <v>1</v>
      </c>
      <c r="N120" s="215" t="s">
        <v>39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120</v>
      </c>
      <c r="AT120" s="218" t="s">
        <v>115</v>
      </c>
      <c r="AU120" s="218" t="s">
        <v>82</v>
      </c>
      <c r="AY120" s="13" t="s">
        <v>114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3" t="s">
        <v>82</v>
      </c>
      <c r="BK120" s="219">
        <f>ROUND(I120*H120,2)</f>
        <v>0</v>
      </c>
      <c r="BL120" s="13" t="s">
        <v>120</v>
      </c>
      <c r="BM120" s="218" t="s">
        <v>84</v>
      </c>
    </row>
    <row r="121" s="2" customFormat="1" ht="24.15" customHeight="1">
      <c r="A121" s="34"/>
      <c r="B121" s="35"/>
      <c r="C121" s="207" t="s">
        <v>84</v>
      </c>
      <c r="D121" s="207" t="s">
        <v>115</v>
      </c>
      <c r="E121" s="208" t="s">
        <v>121</v>
      </c>
      <c r="F121" s="209" t="s">
        <v>122</v>
      </c>
      <c r="G121" s="210" t="s">
        <v>118</v>
      </c>
      <c r="H121" s="211">
        <v>1</v>
      </c>
      <c r="I121" s="212"/>
      <c r="J121" s="213">
        <f>ROUND(I121*H121,2)</f>
        <v>0</v>
      </c>
      <c r="K121" s="209" t="s">
        <v>119</v>
      </c>
      <c r="L121" s="40"/>
      <c r="M121" s="214" t="s">
        <v>1</v>
      </c>
      <c r="N121" s="215" t="s">
        <v>39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120</v>
      </c>
      <c r="AT121" s="218" t="s">
        <v>115</v>
      </c>
      <c r="AU121" s="218" t="s">
        <v>82</v>
      </c>
      <c r="AY121" s="13" t="s">
        <v>114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3" t="s">
        <v>82</v>
      </c>
      <c r="BK121" s="219">
        <f>ROUND(I121*H121,2)</f>
        <v>0</v>
      </c>
      <c r="BL121" s="13" t="s">
        <v>120</v>
      </c>
      <c r="BM121" s="218" t="s">
        <v>113</v>
      </c>
    </row>
    <row r="122" s="2" customFormat="1" ht="24.15" customHeight="1">
      <c r="A122" s="34"/>
      <c r="B122" s="35"/>
      <c r="C122" s="207" t="s">
        <v>123</v>
      </c>
      <c r="D122" s="207" t="s">
        <v>115</v>
      </c>
      <c r="E122" s="208" t="s">
        <v>124</v>
      </c>
      <c r="F122" s="209" t="s">
        <v>125</v>
      </c>
      <c r="G122" s="210" t="s">
        <v>118</v>
      </c>
      <c r="H122" s="211">
        <v>1</v>
      </c>
      <c r="I122" s="212"/>
      <c r="J122" s="213">
        <f>ROUND(I122*H122,2)</f>
        <v>0</v>
      </c>
      <c r="K122" s="209" t="s">
        <v>119</v>
      </c>
      <c r="L122" s="40"/>
      <c r="M122" s="214" t="s">
        <v>1</v>
      </c>
      <c r="N122" s="215" t="s">
        <v>39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120</v>
      </c>
      <c r="AT122" s="218" t="s">
        <v>115</v>
      </c>
      <c r="AU122" s="218" t="s">
        <v>82</v>
      </c>
      <c r="AY122" s="13" t="s">
        <v>114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3" t="s">
        <v>82</v>
      </c>
      <c r="BK122" s="219">
        <f>ROUND(I122*H122,2)</f>
        <v>0</v>
      </c>
      <c r="BL122" s="13" t="s">
        <v>120</v>
      </c>
      <c r="BM122" s="218" t="s">
        <v>126</v>
      </c>
    </row>
    <row r="123" s="2" customFormat="1" ht="24.15" customHeight="1">
      <c r="A123" s="34"/>
      <c r="B123" s="35"/>
      <c r="C123" s="207" t="s">
        <v>113</v>
      </c>
      <c r="D123" s="207" t="s">
        <v>115</v>
      </c>
      <c r="E123" s="208" t="s">
        <v>127</v>
      </c>
      <c r="F123" s="209" t="s">
        <v>128</v>
      </c>
      <c r="G123" s="210" t="s">
        <v>118</v>
      </c>
      <c r="H123" s="211">
        <v>1</v>
      </c>
      <c r="I123" s="212"/>
      <c r="J123" s="213">
        <f>ROUND(I123*H123,2)</f>
        <v>0</v>
      </c>
      <c r="K123" s="209" t="s">
        <v>119</v>
      </c>
      <c r="L123" s="40"/>
      <c r="M123" s="214" t="s">
        <v>1</v>
      </c>
      <c r="N123" s="215" t="s">
        <v>39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120</v>
      </c>
      <c r="AT123" s="218" t="s">
        <v>115</v>
      </c>
      <c r="AU123" s="218" t="s">
        <v>82</v>
      </c>
      <c r="AY123" s="13" t="s">
        <v>114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3" t="s">
        <v>82</v>
      </c>
      <c r="BK123" s="219">
        <f>ROUND(I123*H123,2)</f>
        <v>0</v>
      </c>
      <c r="BL123" s="13" t="s">
        <v>120</v>
      </c>
      <c r="BM123" s="218" t="s">
        <v>129</v>
      </c>
    </row>
    <row r="124" s="2" customFormat="1" ht="24.15" customHeight="1">
      <c r="A124" s="34"/>
      <c r="B124" s="35"/>
      <c r="C124" s="207" t="s">
        <v>130</v>
      </c>
      <c r="D124" s="207" t="s">
        <v>115</v>
      </c>
      <c r="E124" s="208" t="s">
        <v>131</v>
      </c>
      <c r="F124" s="209" t="s">
        <v>132</v>
      </c>
      <c r="G124" s="210" t="s">
        <v>118</v>
      </c>
      <c r="H124" s="211">
        <v>1</v>
      </c>
      <c r="I124" s="212"/>
      <c r="J124" s="213">
        <f>ROUND(I124*H124,2)</f>
        <v>0</v>
      </c>
      <c r="K124" s="209" t="s">
        <v>119</v>
      </c>
      <c r="L124" s="40"/>
      <c r="M124" s="214" t="s">
        <v>1</v>
      </c>
      <c r="N124" s="215" t="s">
        <v>39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120</v>
      </c>
      <c r="AT124" s="218" t="s">
        <v>115</v>
      </c>
      <c r="AU124" s="218" t="s">
        <v>82</v>
      </c>
      <c r="AY124" s="13" t="s">
        <v>114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3" t="s">
        <v>82</v>
      </c>
      <c r="BK124" s="219">
        <f>ROUND(I124*H124,2)</f>
        <v>0</v>
      </c>
      <c r="BL124" s="13" t="s">
        <v>120</v>
      </c>
      <c r="BM124" s="218" t="s">
        <v>133</v>
      </c>
    </row>
    <row r="125" s="2" customFormat="1" ht="49.92" customHeight="1">
      <c r="A125" s="34"/>
      <c r="B125" s="35"/>
      <c r="C125" s="36"/>
      <c r="D125" s="36"/>
      <c r="E125" s="197" t="s">
        <v>137</v>
      </c>
      <c r="F125" s="197" t="s">
        <v>138</v>
      </c>
      <c r="G125" s="36"/>
      <c r="H125" s="36"/>
      <c r="I125" s="36"/>
      <c r="J125" s="182">
        <f>BK125</f>
        <v>0</v>
      </c>
      <c r="K125" s="36"/>
      <c r="L125" s="40"/>
      <c r="M125" s="220"/>
      <c r="N125" s="221"/>
      <c r="O125" s="87"/>
      <c r="P125" s="87"/>
      <c r="Q125" s="87"/>
      <c r="R125" s="87"/>
      <c r="S125" s="87"/>
      <c r="T125" s="8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3" t="s">
        <v>73</v>
      </c>
      <c r="AU125" s="13" t="s">
        <v>74</v>
      </c>
      <c r="AY125" s="13" t="s">
        <v>139</v>
      </c>
      <c r="BK125" s="219">
        <f>SUM(BK126:BK131)</f>
        <v>0</v>
      </c>
    </row>
    <row r="126" s="2" customFormat="1" ht="16.32" customHeight="1">
      <c r="A126" s="34"/>
      <c r="B126" s="35"/>
      <c r="C126" s="222" t="s">
        <v>1</v>
      </c>
      <c r="D126" s="222" t="s">
        <v>115</v>
      </c>
      <c r="E126" s="223" t="s">
        <v>1</v>
      </c>
      <c r="F126" s="224" t="s">
        <v>1</v>
      </c>
      <c r="G126" s="225" t="s">
        <v>1</v>
      </c>
      <c r="H126" s="226"/>
      <c r="I126" s="227"/>
      <c r="J126" s="228">
        <f>BK126</f>
        <v>0</v>
      </c>
      <c r="K126" s="229"/>
      <c r="L126" s="40"/>
      <c r="M126" s="230" t="s">
        <v>1</v>
      </c>
      <c r="N126" s="231" t="s">
        <v>39</v>
      </c>
      <c r="O126" s="87"/>
      <c r="P126" s="87"/>
      <c r="Q126" s="87"/>
      <c r="R126" s="87"/>
      <c r="S126" s="87"/>
      <c r="T126" s="8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139</v>
      </c>
      <c r="AU126" s="13" t="s">
        <v>82</v>
      </c>
      <c r="AY126" s="13" t="s">
        <v>139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3" t="s">
        <v>82</v>
      </c>
      <c r="BK126" s="219">
        <f>I126*H126</f>
        <v>0</v>
      </c>
    </row>
    <row r="127" s="2" customFormat="1" ht="16.32" customHeight="1">
      <c r="A127" s="34"/>
      <c r="B127" s="35"/>
      <c r="C127" s="222" t="s">
        <v>1</v>
      </c>
      <c r="D127" s="222" t="s">
        <v>115</v>
      </c>
      <c r="E127" s="223" t="s">
        <v>1</v>
      </c>
      <c r="F127" s="224" t="s">
        <v>1</v>
      </c>
      <c r="G127" s="225" t="s">
        <v>1</v>
      </c>
      <c r="H127" s="226"/>
      <c r="I127" s="227"/>
      <c r="J127" s="228">
        <f>BK127</f>
        <v>0</v>
      </c>
      <c r="K127" s="229"/>
      <c r="L127" s="40"/>
      <c r="M127" s="230" t="s">
        <v>1</v>
      </c>
      <c r="N127" s="231" t="s">
        <v>39</v>
      </c>
      <c r="O127" s="87"/>
      <c r="P127" s="87"/>
      <c r="Q127" s="87"/>
      <c r="R127" s="87"/>
      <c r="S127" s="87"/>
      <c r="T127" s="88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3" t="s">
        <v>139</v>
      </c>
      <c r="AU127" s="13" t="s">
        <v>82</v>
      </c>
      <c r="AY127" s="13" t="s">
        <v>139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3" t="s">
        <v>82</v>
      </c>
      <c r="BK127" s="219">
        <f>I127*H127</f>
        <v>0</v>
      </c>
    </row>
    <row r="128" s="2" customFormat="1" ht="16.32" customHeight="1">
      <c r="A128" s="34"/>
      <c r="B128" s="35"/>
      <c r="C128" s="222" t="s">
        <v>1</v>
      </c>
      <c r="D128" s="222" t="s">
        <v>115</v>
      </c>
      <c r="E128" s="223" t="s">
        <v>1</v>
      </c>
      <c r="F128" s="224" t="s">
        <v>1</v>
      </c>
      <c r="G128" s="225" t="s">
        <v>1</v>
      </c>
      <c r="H128" s="226"/>
      <c r="I128" s="227"/>
      <c r="J128" s="228">
        <f>BK128</f>
        <v>0</v>
      </c>
      <c r="K128" s="229"/>
      <c r="L128" s="40"/>
      <c r="M128" s="230" t="s">
        <v>1</v>
      </c>
      <c r="N128" s="231" t="s">
        <v>39</v>
      </c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139</v>
      </c>
      <c r="AU128" s="13" t="s">
        <v>82</v>
      </c>
      <c r="AY128" s="13" t="s">
        <v>139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3" t="s">
        <v>82</v>
      </c>
      <c r="BK128" s="219">
        <f>I128*H128</f>
        <v>0</v>
      </c>
    </row>
    <row r="129" s="2" customFormat="1" ht="16.32" customHeight="1">
      <c r="A129" s="34"/>
      <c r="B129" s="35"/>
      <c r="C129" s="222" t="s">
        <v>1</v>
      </c>
      <c r="D129" s="222" t="s">
        <v>115</v>
      </c>
      <c r="E129" s="223" t="s">
        <v>1</v>
      </c>
      <c r="F129" s="224" t="s">
        <v>1</v>
      </c>
      <c r="G129" s="225" t="s">
        <v>1</v>
      </c>
      <c r="H129" s="226"/>
      <c r="I129" s="227"/>
      <c r="J129" s="228">
        <f>BK129</f>
        <v>0</v>
      </c>
      <c r="K129" s="229"/>
      <c r="L129" s="40"/>
      <c r="M129" s="230" t="s">
        <v>1</v>
      </c>
      <c r="N129" s="231" t="s">
        <v>39</v>
      </c>
      <c r="O129" s="87"/>
      <c r="P129" s="87"/>
      <c r="Q129" s="87"/>
      <c r="R129" s="87"/>
      <c r="S129" s="87"/>
      <c r="T129" s="88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3" t="s">
        <v>139</v>
      </c>
      <c r="AU129" s="13" t="s">
        <v>82</v>
      </c>
      <c r="AY129" s="13" t="s">
        <v>139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3" t="s">
        <v>82</v>
      </c>
      <c r="BK129" s="219">
        <f>I129*H129</f>
        <v>0</v>
      </c>
    </row>
    <row r="130" s="2" customFormat="1" ht="16.32" customHeight="1">
      <c r="A130" s="34"/>
      <c r="B130" s="35"/>
      <c r="C130" s="222" t="s">
        <v>1</v>
      </c>
      <c r="D130" s="222" t="s">
        <v>115</v>
      </c>
      <c r="E130" s="223" t="s">
        <v>1</v>
      </c>
      <c r="F130" s="224" t="s">
        <v>1</v>
      </c>
      <c r="G130" s="225" t="s">
        <v>1</v>
      </c>
      <c r="H130" s="226"/>
      <c r="I130" s="227"/>
      <c r="J130" s="228">
        <f>BK130</f>
        <v>0</v>
      </c>
      <c r="K130" s="229"/>
      <c r="L130" s="40"/>
      <c r="M130" s="230" t="s">
        <v>1</v>
      </c>
      <c r="N130" s="231" t="s">
        <v>39</v>
      </c>
      <c r="O130" s="87"/>
      <c r="P130" s="87"/>
      <c r="Q130" s="87"/>
      <c r="R130" s="87"/>
      <c r="S130" s="87"/>
      <c r="T130" s="88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139</v>
      </c>
      <c r="AU130" s="13" t="s">
        <v>82</v>
      </c>
      <c r="AY130" s="13" t="s">
        <v>139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3" t="s">
        <v>82</v>
      </c>
      <c r="BK130" s="219">
        <f>I130*H130</f>
        <v>0</v>
      </c>
    </row>
    <row r="131" s="2" customFormat="1" ht="16.32" customHeight="1">
      <c r="A131" s="34"/>
      <c r="B131" s="35"/>
      <c r="C131" s="222" t="s">
        <v>1</v>
      </c>
      <c r="D131" s="222" t="s">
        <v>115</v>
      </c>
      <c r="E131" s="223" t="s">
        <v>1</v>
      </c>
      <c r="F131" s="224" t="s">
        <v>1</v>
      </c>
      <c r="G131" s="225" t="s">
        <v>1</v>
      </c>
      <c r="H131" s="226"/>
      <c r="I131" s="227"/>
      <c r="J131" s="228">
        <f>BK131</f>
        <v>0</v>
      </c>
      <c r="K131" s="229"/>
      <c r="L131" s="40"/>
      <c r="M131" s="230" t="s">
        <v>1</v>
      </c>
      <c r="N131" s="231" t="s">
        <v>39</v>
      </c>
      <c r="O131" s="232"/>
      <c r="P131" s="232"/>
      <c r="Q131" s="232"/>
      <c r="R131" s="232"/>
      <c r="S131" s="232"/>
      <c r="T131" s="233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3" t="s">
        <v>139</v>
      </c>
      <c r="AU131" s="13" t="s">
        <v>82</v>
      </c>
      <c r="AY131" s="13" t="s">
        <v>139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3" t="s">
        <v>82</v>
      </c>
      <c r="BK131" s="219">
        <f>I131*H131</f>
        <v>0</v>
      </c>
    </row>
    <row r="132" s="2" customFormat="1" ht="6.96" customHeight="1">
      <c r="A132" s="34"/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40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sheetProtection sheet="1" autoFilter="0" formatColumns="0" formatRows="0" objects="1" scenarios="1" spinCount="100000" saltValue="Pqx0ybBbn3Dfnj8NoiBPzzyuXlEBgPupexzOUeUo9rBZD8OjDP8zcKhKJKWDSacbKnuzil8s9t0K1GcqKHX/Dg==" hashValue="77m8faAq16+u3IloQC8MoSaxODfavJL+p1FJAff3AE7CD28J8lqP0PUOss6Z7NoedotvKXk/+u9Ztu2bkVKeLA==" algorithmName="SHA-512" password="CC35"/>
  <autoFilter ref="C117:K13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dataValidations count="2">
    <dataValidation type="list" allowBlank="1" showInputMessage="1" showErrorMessage="1" error="Povoleny jsou hodnoty K, M." sqref="D126:D132">
      <formula1>"K, M"</formula1>
    </dataValidation>
    <dataValidation type="list" allowBlank="1" showInputMessage="1" showErrorMessage="1" error="Povoleny jsou hodnoty základní, snížená, zákl. přenesená, sníž. přenesená, nulová." sqref="N126:N13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Mrázek</dc:creator>
  <cp:lastModifiedBy>František Mrázek</cp:lastModifiedBy>
  <dcterms:created xsi:type="dcterms:W3CDTF">2023-03-30T17:49:28Z</dcterms:created>
  <dcterms:modified xsi:type="dcterms:W3CDTF">2023-03-30T17:49:31Z</dcterms:modified>
</cp:coreProperties>
</file>