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HOR241 - SO-01-Vlastní ob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'HOR241 - SO-01-Vlastní ob...'!$C$122:$K$168</definedName>
    <definedName name="_xlnm.Print_Area" localSheetId="1">'HOR241 - SO-01-Vlastní ob...'!$C$4:$J$76,'HOR241 - SO-01-Vlastní ob...'!$C$82:$J$104,'HOR241 - SO-01-Vlastní ob...'!$C$110:$K$168</definedName>
    <definedName name="_xlnm.Print_Titles" localSheetId="1">'HOR241 - SO-01-Vlastní ob...'!$122:$122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J151"/>
  <c r="J161"/>
  <c r="J156"/>
  <c r="BK145"/>
  <c r="BK136"/>
  <c r="BK130"/>
  <c r="BK126"/>
  <c r="J166"/>
  <c r="BK147"/>
  <c r="J168"/>
  <c r="BK156"/>
  <c r="J154"/>
  <c r="J139"/>
  <c r="BK134"/>
  <c r="J128"/>
  <c i="1" r="AS94"/>
  <c i="2" r="J163"/>
  <c r="BK146"/>
  <c r="BK151"/>
  <c r="BK159"/>
  <c r="BK154"/>
  <c r="J145"/>
  <c r="J137"/>
  <c r="J134"/>
  <c r="J130"/>
  <c r="J126"/>
  <c r="BK149"/>
  <c r="BK161"/>
  <c r="BK139"/>
  <c r="J136"/>
  <c r="J132"/>
  <c r="BK166"/>
  <c r="J149"/>
  <c r="BK168"/>
  <c r="J159"/>
  <c r="J146"/>
  <c r="BK137"/>
  <c r="BK132"/>
  <c r="BK128"/>
  <c r="BK163"/>
  <c r="J147"/>
  <c l="1" r="T125"/>
  <c r="T124"/>
  <c r="R158"/>
  <c r="R125"/>
  <c r="R124"/>
  <c r="T144"/>
  <c r="P158"/>
  <c r="BK125"/>
  <c r="J125"/>
  <c r="J98"/>
  <c r="R144"/>
  <c r="R153"/>
  <c r="R152"/>
  <c r="P165"/>
  <c r="BK144"/>
  <c r="J144"/>
  <c r="J99"/>
  <c r="P153"/>
  <c r="P152"/>
  <c r="BK158"/>
  <c r="J158"/>
  <c r="J102"/>
  <c r="T158"/>
  <c r="R165"/>
  <c r="P125"/>
  <c r="P144"/>
  <c r="BK153"/>
  <c r="J153"/>
  <c r="J101"/>
  <c r="T153"/>
  <c r="BK165"/>
  <c r="J165"/>
  <c r="J103"/>
  <c r="T165"/>
  <c r="BE146"/>
  <c r="BE147"/>
  <c r="BE149"/>
  <c r="BE163"/>
  <c r="BE166"/>
  <c r="E85"/>
  <c r="J89"/>
  <c r="F92"/>
  <c r="BE126"/>
  <c r="BE128"/>
  <c r="BE130"/>
  <c r="BE132"/>
  <c r="BE134"/>
  <c r="BE136"/>
  <c r="BE137"/>
  <c r="BE139"/>
  <c r="BE168"/>
  <c r="BE154"/>
  <c r="BE156"/>
  <c r="BE159"/>
  <c r="BE161"/>
  <c r="BE145"/>
  <c r="BE151"/>
  <c r="F37"/>
  <c i="1" r="BD95"/>
  <c r="BD94"/>
  <c r="W33"/>
  <c i="2" r="F34"/>
  <c i="1" r="BA95"/>
  <c r="BA94"/>
  <c r="W30"/>
  <c i="2" r="J34"/>
  <c i="1" r="AW95"/>
  <c i="2" r="F35"/>
  <c i="1" r="BB95"/>
  <c r="BB94"/>
  <c r="W31"/>
  <c i="2" r="F36"/>
  <c i="1" r="BC95"/>
  <c r="BC94"/>
  <c r="W32"/>
  <c i="2" l="1" r="R123"/>
  <c r="P124"/>
  <c r="P123"/>
  <c i="1" r="AU95"/>
  <c i="2" r="T152"/>
  <c r="T123"/>
  <c r="BK124"/>
  <c r="J124"/>
  <c r="J97"/>
  <c r="BK152"/>
  <c r="J152"/>
  <c r="J100"/>
  <c i="1" r="AU94"/>
  <c r="AY94"/>
  <c i="2" r="F33"/>
  <c i="1" r="AZ95"/>
  <c r="AZ94"/>
  <c r="W29"/>
  <c r="AW94"/>
  <c r="AK30"/>
  <c r="AX94"/>
  <c i="2" r="J33"/>
  <c i="1" r="AV95"/>
  <c r="AT95"/>
  <c i="2" l="1" r="BK123"/>
  <c r="J123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<sst xmlns="http://schemas.openxmlformats.org/spreadsheetml/2006/main">
  <si>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</si>
  <si>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</si>
  <si>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</si>
  <si>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</si>
  <si>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</si>
  <si>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{26e3cb96-d552-4fbb-8f34-93c8dd7d5463}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</si>
  <si>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</si>
  <si>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</si>
  <si>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</si>
  <si>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</si>
  <si>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</si>
  <si>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</si>
  <si>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</si>
  <si>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</si>
  <si>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HORICE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</si>
  <si>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</si>
  <si>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</si>
  <si>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Zemědělská akademie a Gymnázium-demolice ocelové haly</t>
  </si>
  <si>
    <t>KSO:</t>
  </si>
  <si>
    <t>CC-CZ:</t>
  </si>
  <si>
    <t>Místo:</t>
  </si>
  <si>
    <t>Hořice parc. č.stav. 1941/1</t>
  </si>
  <si>
    <t>Datum:</t>
  </si>
  <si>
    <t>15. 3. 2024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</si>
  <si>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</si>
  <si>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</si>
  <si>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</si>
  <si>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</si>
  <si>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</si>
  <si>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</si>
  <si>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</si>
  <si>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Energy Benefit Centre a.s.Praha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</si>
  <si>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</si>
  <si>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</si>
  <si>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</si>
  <si>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</si>
  <si>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</si>
  <si>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</si>
  <si>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</si>
  <si>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</si>
  <si>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</si>
  <si>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</si>
  <si>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</si>
  <si>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</si>
  <si>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</si>
  <si>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</si>
  <si>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</si>
  <si>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</si>
  <si>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</si>
  <si>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</si>
  <si>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</si>
  <si>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</si>
  <si>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</si>
  <si>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</si>
  <si>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</si>
  <si>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</si>
  <si>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</si>
  <si>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</si>
  <si>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</si>
  <si>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</si>
  <si>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</si>
  <si>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</si>
  <si>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</si>
  <si>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</si>
  <si>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</si>
  <si>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</si>
  <si>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</si>
  <si>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</si>
  <si>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</si>
  <si>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</si>
  <si>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</si>
  <si>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</si>
  <si>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</si>
  <si>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</si>
  <si>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</si>
  <si>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</si>
  <si>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</si>
  <si>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</si>
  <si>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</si>
  <si>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</si>
  <si>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</si>
  <si>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HOR241</t>
  </si>
  <si>
    <t>SO-01-Vlastní objekt</t>
  </si>
  <si>
    <t>STA</t>
  </si>
  <si>
    <t>1</t>
  </si>
  <si>
    <t>{289347fc-ed4c-4a9e-947c-c74c7708d882}</t>
  </si>
  <si>
    <t>2</t>
  </si>
  <si>
    <t>KRYCÍ LIST SOUPISU PRACÍ</t>
  </si>
  <si>
    <t>Objekt:</t>
  </si>
  <si>
    <t>HOR241 - SO-01-Vlastní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</si>
  <si>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</si>
  <si>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</si>
  <si>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</si>
  <si>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</si>
  <si>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</si>
  <si>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</si>
  <si>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</si>
  <si>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</si>
  <si>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</si>
  <si>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</si>
  <si>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</si>
  <si>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</si>
  <si>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</si>
  <si>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</si>
  <si>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</si>
  <si>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</si>
  <si>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</si>
  <si>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</si>
  <si>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</si>
  <si>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</si>
  <si>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</si>
  <si>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</si>
  <si>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</si>
  <si>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</si>
  <si>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</si>
  <si>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</si>
  <si>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</si>
  <si>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</si>
  <si>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</si>
  <si>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</si>
  <si>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</si>
  <si>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962032231</t>
  </si>
  <si>
    <t>Bourání zdiva z cihel pálených nebo vápenopískových na MV nebo MVC přes 1 m3</t>
  </si>
  <si>
    <t>m3</t>
  </si>
  <si>
    <t>CS ÚRS 2024 01</t>
  </si>
  <si>
    <t>4</t>
  </si>
  <si>
    <t>-1933912808</t>
  </si>
  <si>
    <t>VV</t>
  </si>
  <si>
    <t>15,35*0,3*1,645*2*0,5</t>
  </si>
  <si>
    <t>963012520</t>
  </si>
  <si>
    <t>Bourání stropů z ŽB desek š přes 300 mm tl přes 140 mm</t>
  </si>
  <si>
    <t>1835865143</t>
  </si>
  <si>
    <t>7,175*5,0*0,25</t>
  </si>
  <si>
    <t>3</t>
  </si>
  <si>
    <t>968072246</t>
  </si>
  <si>
    <t>Vybourání kovových rámů oken jednoduchých včetně křídel pl do 4 m2</t>
  </si>
  <si>
    <t>m2</t>
  </si>
  <si>
    <t>1209384452</t>
  </si>
  <si>
    <t>2,4*1,4*2</t>
  </si>
  <si>
    <t>968072558</t>
  </si>
  <si>
    <t>Vybourání kovových vrat pl do 5 m2</t>
  </si>
  <si>
    <t>1254380700</t>
  </si>
  <si>
    <t>1,65*2,4</t>
  </si>
  <si>
    <t>5</t>
  </si>
  <si>
    <t>968072559</t>
  </si>
  <si>
    <t>Vybourání kovových vrat pl přes 5 m2</t>
  </si>
  <si>
    <t>452535332</t>
  </si>
  <si>
    <t>3,0*3,3+3,5*3,55+3,45+3,47+4,62*2,55</t>
  </si>
  <si>
    <t>6</t>
  </si>
  <si>
    <t>981332111</t>
  </si>
  <si>
    <t>Demolice ocelových konstrukcí hal, technologických zařízení apod.</t>
  </si>
  <si>
    <t>t</t>
  </si>
  <si>
    <t>1591608186</t>
  </si>
  <si>
    <t>7</t>
  </si>
  <si>
    <t>981511114.1</t>
  </si>
  <si>
    <t xml:space="preserve">Demolice konstrukcí objektů z betonu prostého  postupným rozebíráním</t>
  </si>
  <si>
    <t>-306842677</t>
  </si>
  <si>
    <t>"patky"0,7*0,6*1,2*30+0,4*0,4*1,1*8</t>
  </si>
  <si>
    <t>8</t>
  </si>
  <si>
    <t>981511114</t>
  </si>
  <si>
    <t>Demolice konstrukcí objektů z betonu železového postupným rozebíráním</t>
  </si>
  <si>
    <t>-441817391</t>
  </si>
  <si>
    <t xml:space="preserve">"stěny"  (45,3+15,35+7,5+7,5+30,0+7,325+15,175)*0,35*2,95</t>
  </si>
  <si>
    <t>10,325*0,3*2,7+3,62*0,3*2,7-3,45*3,27*0,35-3,0*3,0*0,35</t>
  </si>
  <si>
    <t>-2,4*1,4*0,35*2-1,65*2,4*0,35-3,5*3,55*0,35</t>
  </si>
  <si>
    <t>Součet</t>
  </si>
  <si>
    <t>997</t>
  </si>
  <si>
    <t>Přesun sutě</t>
  </si>
  <si>
    <t>997013112</t>
  </si>
  <si>
    <t>Vnitrostaveništní doprava suti a vybouraných hmot pro budovy v přes 6 do 9 m s použitím mechanizace</t>
  </si>
  <si>
    <t>-1528155868</t>
  </si>
  <si>
    <t>10</t>
  </si>
  <si>
    <t>997013501</t>
  </si>
  <si>
    <t>Odvoz suti a vybouraných hmot na skládku nebo meziskládku do 1 km se složením</t>
  </si>
  <si>
    <t>541697174</t>
  </si>
  <si>
    <t>11</t>
  </si>
  <si>
    <t>997013509</t>
  </si>
  <si>
    <t>Příplatek k odvozu suti a vybouraných hmot na skládku ZKD 1 km přes 1 km</t>
  </si>
  <si>
    <t>-496852689</t>
  </si>
  <si>
    <t>437,93*9</t>
  </si>
  <si>
    <t>997013609</t>
  </si>
  <si>
    <t>Poplatek za uložení na skládce (skládkovné) stavebního odpadu ze směsí nebo oddělených frakcí betonu, cihel a keramických výrobků kód odpadu 17 01 07</t>
  </si>
  <si>
    <t>-1273685034</t>
  </si>
  <si>
    <t>437,93-12,401</t>
  </si>
  <si>
    <t>13</t>
  </si>
  <si>
    <t>997013821</t>
  </si>
  <si>
    <t>Poplatek za uložení na skládce (skládkovné) stavebního odpadu s obsahem azbestu kód odpadu 17 06 05</t>
  </si>
  <si>
    <t>-148965643</t>
  </si>
  <si>
    <t>PSV</t>
  </si>
  <si>
    <t>Práce a dodávky PSV</t>
  </si>
  <si>
    <t>762</t>
  </si>
  <si>
    <t>Konstrukce tesařské</t>
  </si>
  <si>
    <t>14</t>
  </si>
  <si>
    <t>762335821</t>
  </si>
  <si>
    <t>Demontáž krokví rovnoběžných s okapem průřezové pl do 120 cm2 na ocelový podklad</t>
  </si>
  <si>
    <t>m</t>
  </si>
  <si>
    <t>16</t>
  </si>
  <si>
    <t>-1814612587</t>
  </si>
  <si>
    <t>10,325*4</t>
  </si>
  <si>
    <t>15</t>
  </si>
  <si>
    <t>762335822</t>
  </si>
  <si>
    <t>Demontáž krokví rovnoběžných s okapem průřezové pl přes 120 do 224 cm2 na ocelový podklad</t>
  </si>
  <si>
    <t>-2052655798</t>
  </si>
  <si>
    <t>46,35*22</t>
  </si>
  <si>
    <t>764</t>
  </si>
  <si>
    <t>Konstrukce klempířské</t>
  </si>
  <si>
    <t>764002851</t>
  </si>
  <si>
    <t>Demontáž oplechování parapetů do suti</t>
  </si>
  <si>
    <t>-760741484</t>
  </si>
  <si>
    <t>2,4*2</t>
  </si>
  <si>
    <t>17</t>
  </si>
  <si>
    <t>764004801</t>
  </si>
  <si>
    <t>Demontáž podokapního žlabu do suti</t>
  </si>
  <si>
    <t>22680330</t>
  </si>
  <si>
    <t>46,35*2</t>
  </si>
  <si>
    <t>18</t>
  </si>
  <si>
    <t>764004861</t>
  </si>
  <si>
    <t>Demontáž svodu do suti</t>
  </si>
  <si>
    <t>357355960</t>
  </si>
  <si>
    <t>4,105*4</t>
  </si>
  <si>
    <t>765</t>
  </si>
  <si>
    <t>Krytina skládaná</t>
  </si>
  <si>
    <t>19</t>
  </si>
  <si>
    <t>765131857</t>
  </si>
  <si>
    <t>Demontáž vlnité azbestocementové krytiny sklonu do 30° do suti</t>
  </si>
  <si>
    <t>1198572188</t>
  </si>
  <si>
    <t>6,0*4,5+46,35*16,35</t>
  </si>
  <si>
    <t>20</t>
  </si>
  <si>
    <t>765131877</t>
  </si>
  <si>
    <t>Demontáž hřebene nebo nároží vlnité azbestocementové krytiny sklonu do 30° do suti</t>
  </si>
  <si>
    <t>-473379841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</si>
</sst>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HORICE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Zemědělská akademie a Gymnázium-demolice ocelové haly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Hořice parc. č.stav. 1941/1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15. 3. 2024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Královéhradecký kraj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Energy Benefit Centre a.s.Praha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Ing.Pavel Michálek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'HOR241 - SO-01-Vlastní ob...'!J30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'HOR241 - SO-01-Vlastní ob...'!P123</f>
        <v>0</v>
      </c>
      <c r="AV95" s="127">
        <f>'HOR241 - SO-01-Vlastní ob...'!J33</f>
        <v>0</v>
      </c>
      <c r="AW95" s="127">
        <f>'HOR241 - SO-01-Vlastní ob...'!J34</f>
        <v>0</v>
      </c>
      <c r="AX95" s="127">
        <f>'HOR241 - SO-01-Vlastní ob...'!J35</f>
        <v>0</v>
      </c>
      <c r="AY95" s="127">
        <f>'HOR241 - SO-01-Vlastní ob...'!J36</f>
        <v>0</v>
      </c>
      <c r="AZ95" s="127">
        <f>'HOR241 - SO-01-Vlastní ob...'!F33</f>
        <v>0</v>
      </c>
      <c r="BA95" s="127">
        <f>'HOR241 - SO-01-Vlastní ob...'!F34</f>
        <v>0</v>
      </c>
      <c r="BB95" s="127">
        <f>'HOR241 - SO-01-Vlastní ob...'!F35</f>
        <v>0</v>
      </c>
      <c r="BC95" s="127">
        <f>'HOR241 - SO-01-Vlastní ob...'!F36</f>
        <v>0</v>
      </c>
      <c r="BD95" s="129">
        <f>'HOR241 - SO-01-Vlastní ob...'!F37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HTEXDk9SVZpRIZyVMriyv0AZ5UqBozFb3pCOVuIeJsmkm2EYKPKiJZLj6BaEfIrwozOr4zVwkXjIRZ9AxGSRzQ==" hashValue="cxzMlYx9PeIH7J4mnJpE55uGsE6W/5EQsdVHDm0Vmn/ehIS125jAClDOgg4yvYMmCwk64JZCegvIEesiIYSEo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HOR241 - SO-01-Vlastní o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86</v>
      </c>
    </row>
    <row r="4" s="1" customFormat="1" ht="24.96" customHeight="1">
      <c r="B4" s="19"/>
      <c r="D4" s="133" t="s">
        <v>87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stavby'!K6</f>
        <v>Zemědělská akademie a Gymnázium-demolice ocelové haly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15. 3. 2024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26</v>
      </c>
      <c r="F15" s="37"/>
      <c r="G15" s="37"/>
      <c r="H15" s="37"/>
      <c r="I15" s="135" t="s">
        <v>27</v>
      </c>
      <c r="J15" s="138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28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30</v>
      </c>
      <c r="E20" s="37"/>
      <c r="F20" s="37"/>
      <c r="G20" s="37"/>
      <c r="H20" s="37"/>
      <c r="I20" s="135" t="s">
        <v>25</v>
      </c>
      <c r="J20" s="138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31</v>
      </c>
      <c r="F21" s="37"/>
      <c r="G21" s="37"/>
      <c r="H21" s="37"/>
      <c r="I21" s="135" t="s">
        <v>27</v>
      </c>
      <c r="J21" s="138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33</v>
      </c>
      <c r="E23" s="37"/>
      <c r="F23" s="37"/>
      <c r="G23" s="37"/>
      <c r="H23" s="37"/>
      <c r="I23" s="135" t="s">
        <v>25</v>
      </c>
      <c r="J23" s="138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34</v>
      </c>
      <c r="F24" s="37"/>
      <c r="G24" s="37"/>
      <c r="H24" s="37"/>
      <c r="I24" s="135" t="s">
        <v>27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36</v>
      </c>
      <c r="E30" s="37"/>
      <c r="F30" s="37"/>
      <c r="G30" s="37"/>
      <c r="H30" s="37"/>
      <c r="I30" s="37"/>
      <c r="J30" s="146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38</v>
      </c>
      <c r="G32" s="37"/>
      <c r="H32" s="37"/>
      <c r="I32" s="147" t="s">
        <v>37</v>
      </c>
      <c r="J32" s="147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40</v>
      </c>
      <c r="E33" s="135" t="s">
        <v>41</v>
      </c>
      <c r="F33" s="149">
        <f>ROUND((SUM(BE123:BE168)),  2)</f>
        <v>0</v>
      </c>
      <c r="G33" s="37"/>
      <c r="H33" s="37"/>
      <c r="I33" s="150">
        <v>0.20999999999999999</v>
      </c>
      <c r="J33" s="149">
        <f>ROUND(((SUM(BE123:BE168))*I33),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42</v>
      </c>
      <c r="F34" s="149">
        <f>ROUND((SUM(BF123:BF168)),  2)</f>
        <v>0</v>
      </c>
      <c r="G34" s="37"/>
      <c r="H34" s="37"/>
      <c r="I34" s="150">
        <v>0.12</v>
      </c>
      <c r="J34" s="149">
        <f>ROUND(((SUM(BF123:BF168))*I34),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43</v>
      </c>
      <c r="F35" s="149">
        <f>ROUND((SUM(BG123:BG168)),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44</v>
      </c>
      <c r="F36" s="149">
        <f>ROUND((SUM(BH123:BH168)),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45</v>
      </c>
      <c r="F37" s="149">
        <f>ROUND((SUM(BI123:BI168)),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49</v>
      </c>
      <c r="E50" s="159"/>
      <c r="F50" s="159"/>
      <c r="G50" s="158" t="s">
        <v>50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51</v>
      </c>
      <c r="E61" s="161"/>
      <c r="F61" s="162" t="s">
        <v>52</v>
      </c>
      <c r="G61" s="160" t="s">
        <v>51</v>
      </c>
      <c r="H61" s="161"/>
      <c r="I61" s="161"/>
      <c r="J61" s="163" t="s">
        <v>52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53</v>
      </c>
      <c r="E65" s="164"/>
      <c r="F65" s="164"/>
      <c r="G65" s="158" t="s">
        <v>54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51</v>
      </c>
      <c r="E76" s="161"/>
      <c r="F76" s="162" t="s">
        <v>52</v>
      </c>
      <c r="G76" s="160" t="s">
        <v>51</v>
      </c>
      <c r="H76" s="161"/>
      <c r="I76" s="161"/>
      <c r="J76" s="163" t="s">
        <v>52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9" t="str">
        <f>E7</f>
        <v>Zemědělská akademie a Gymnázium-demolice ocelové haly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HOR241 - SO-01-Vlastní objekt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Hořice parc. č.stav. 1941/1</v>
      </c>
      <c r="G89" s="39"/>
      <c r="H89" s="39"/>
      <c r="I89" s="31" t="s">
        <v>22</v>
      </c>
      <c r="J89" s="78" t="str">
        <f>IF(J12="","",J12)</f>
        <v>15. 3. 2024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Královéhradecký kraj</v>
      </c>
      <c r="G91" s="39"/>
      <c r="H91" s="39"/>
      <c r="I91" s="31" t="s">
        <v>30</v>
      </c>
      <c r="J91" s="35" t="str">
        <f>E21</f>
        <v>Energy Benefit Centre a.s.Praha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Ing.Pavel Michálek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91</v>
      </c>
      <c r="D94" s="171"/>
      <c r="E94" s="171"/>
      <c r="F94" s="171"/>
      <c r="G94" s="171"/>
      <c r="H94" s="171"/>
      <c r="I94" s="171"/>
      <c r="J94" s="172" t="s">
        <v>92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93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s="9" customFormat="1" ht="24.96" customHeight="1">
      <c r="A97" s="9"/>
      <c r="B97" s="174"/>
      <c r="C97" s="175"/>
      <c r="D97" s="176" t="s">
        <v>95</v>
      </c>
      <c r="E97" s="177"/>
      <c r="F97" s="177"/>
      <c r="G97" s="177"/>
      <c r="H97" s="177"/>
      <c r="I97" s="177"/>
      <c r="J97" s="178">
        <f>J124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96</v>
      </c>
      <c r="E98" s="183"/>
      <c r="F98" s="183"/>
      <c r="G98" s="183"/>
      <c r="H98" s="183"/>
      <c r="I98" s="183"/>
      <c r="J98" s="184">
        <f>J125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97</v>
      </c>
      <c r="E99" s="183"/>
      <c r="F99" s="183"/>
      <c r="G99" s="183"/>
      <c r="H99" s="183"/>
      <c r="I99" s="183"/>
      <c r="J99" s="184">
        <f>J144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4"/>
      <c r="C100" s="175"/>
      <c r="D100" s="176" t="s">
        <v>98</v>
      </c>
      <c r="E100" s="177"/>
      <c r="F100" s="177"/>
      <c r="G100" s="177"/>
      <c r="H100" s="177"/>
      <c r="I100" s="177"/>
      <c r="J100" s="178">
        <f>J152</f>
        <v>0</v>
      </c>
      <c r="K100" s="175"/>
      <c r="L100" s="17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0"/>
      <c r="C101" s="181"/>
      <c r="D101" s="182" t="s">
        <v>99</v>
      </c>
      <c r="E101" s="183"/>
      <c r="F101" s="183"/>
      <c r="G101" s="183"/>
      <c r="H101" s="183"/>
      <c r="I101" s="183"/>
      <c r="J101" s="184">
        <f>J153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100</v>
      </c>
      <c r="E102" s="183"/>
      <c r="F102" s="183"/>
      <c r="G102" s="183"/>
      <c r="H102" s="183"/>
      <c r="I102" s="183"/>
      <c r="J102" s="184">
        <f>J158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0"/>
      <c r="C103" s="181"/>
      <c r="D103" s="182" t="s">
        <v>101</v>
      </c>
      <c r="E103" s="183"/>
      <c r="F103" s="183"/>
      <c r="G103" s="183"/>
      <c r="H103" s="183"/>
      <c r="I103" s="183"/>
      <c r="J103" s="184">
        <f>J165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102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69" t="str">
        <f>E7</f>
        <v>Zemědělská akademie a Gymnázium-demolice ocelové haly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88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HOR241 - SO-01-Vlastní objekt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Hořice parc. č.stav. 1941/1</v>
      </c>
      <c r="G117" s="39"/>
      <c r="H117" s="39"/>
      <c r="I117" s="31" t="s">
        <v>22</v>
      </c>
      <c r="J117" s="78" t="str">
        <f>IF(J12="","",J12)</f>
        <v>15. 3. 2024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24</v>
      </c>
      <c r="D119" s="39"/>
      <c r="E119" s="39"/>
      <c r="F119" s="26" t="str">
        <f>E15</f>
        <v>Královéhradecký kraj</v>
      </c>
      <c r="G119" s="39"/>
      <c r="H119" s="39"/>
      <c r="I119" s="31" t="s">
        <v>30</v>
      </c>
      <c r="J119" s="35" t="str">
        <f>E21</f>
        <v>Energy Benefit Centre a.s.Praha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31" t="s">
        <v>33</v>
      </c>
      <c r="J120" s="35" t="str">
        <f>E24</f>
        <v>Ing.Pavel Michálek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86"/>
      <c r="B122" s="187"/>
      <c r="C122" s="188" t="s">
        <v>103</v>
      </c>
      <c r="D122" s="189" t="s">
        <v>61</v>
      </c>
      <c r="E122" s="189" t="s">
        <v>57</v>
      </c>
      <c r="F122" s="189" t="s">
        <v>58</v>
      </c>
      <c r="G122" s="189" t="s">
        <v>104</v>
      </c>
      <c r="H122" s="189" t="s">
        <v>105</v>
      </c>
      <c r="I122" s="189" t="s">
        <v>106</v>
      </c>
      <c r="J122" s="189" t="s">
        <v>92</v>
      </c>
      <c r="K122" s="190" t="s">
        <v>107</v>
      </c>
      <c r="L122" s="191"/>
      <c r="M122" s="99" t="s">
        <v>1</v>
      </c>
      <c r="N122" s="100" t="s">
        <v>40</v>
      </c>
      <c r="O122" s="100" t="s">
        <v>108</v>
      </c>
      <c r="P122" s="100" t="s">
        <v>109</v>
      </c>
      <c r="Q122" s="100" t="s">
        <v>110</v>
      </c>
      <c r="R122" s="100" t="s">
        <v>111</v>
      </c>
      <c r="S122" s="100" t="s">
        <v>112</v>
      </c>
      <c r="T122" s="101" t="s">
        <v>113</v>
      </c>
      <c r="U122" s="186"/>
      <c r="V122" s="186"/>
      <c r="W122" s="186"/>
      <c r="X122" s="186"/>
      <c r="Y122" s="186"/>
      <c r="Z122" s="186"/>
      <c r="AA122" s="186"/>
      <c r="AB122" s="186"/>
      <c r="AC122" s="186"/>
      <c r="AD122" s="186"/>
      <c r="AE122" s="186"/>
    </row>
    <row r="123" s="2" customFormat="1" ht="22.8" customHeight="1">
      <c r="A123" s="37"/>
      <c r="B123" s="38"/>
      <c r="C123" s="106" t="s">
        <v>114</v>
      </c>
      <c r="D123" s="39"/>
      <c r="E123" s="39"/>
      <c r="F123" s="39"/>
      <c r="G123" s="39"/>
      <c r="H123" s="39"/>
      <c r="I123" s="39"/>
      <c r="J123" s="192">
        <f>BK123</f>
        <v>0</v>
      </c>
      <c r="K123" s="39"/>
      <c r="L123" s="43"/>
      <c r="M123" s="102"/>
      <c r="N123" s="193"/>
      <c r="O123" s="103"/>
      <c r="P123" s="194">
        <f>P124+P152</f>
        <v>0</v>
      </c>
      <c r="Q123" s="103"/>
      <c r="R123" s="194">
        <f>R124+R152</f>
        <v>0.28411611999999997</v>
      </c>
      <c r="S123" s="103"/>
      <c r="T123" s="195">
        <f>T124+T152</f>
        <v>437.92960289000007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94</v>
      </c>
      <c r="BK123" s="196">
        <f>BK124+BK152</f>
        <v>0</v>
      </c>
    </row>
    <row r="124" s="12" customFormat="1" ht="25.92" customHeight="1">
      <c r="A124" s="12"/>
      <c r="B124" s="197"/>
      <c r="C124" s="198"/>
      <c r="D124" s="199" t="s">
        <v>75</v>
      </c>
      <c r="E124" s="200" t="s">
        <v>115</v>
      </c>
      <c r="F124" s="200" t="s">
        <v>116</v>
      </c>
      <c r="G124" s="198"/>
      <c r="H124" s="198"/>
      <c r="I124" s="201"/>
      <c r="J124" s="202">
        <f>BK124</f>
        <v>0</v>
      </c>
      <c r="K124" s="198"/>
      <c r="L124" s="203"/>
      <c r="M124" s="204"/>
      <c r="N124" s="205"/>
      <c r="O124" s="205"/>
      <c r="P124" s="206">
        <f>P125+P144</f>
        <v>0</v>
      </c>
      <c r="Q124" s="205"/>
      <c r="R124" s="206">
        <f>R125+R144</f>
        <v>0.014495300000000001</v>
      </c>
      <c r="S124" s="205"/>
      <c r="T124" s="207">
        <f>T125+T144</f>
        <v>412.73092600000007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8" t="s">
        <v>84</v>
      </c>
      <c r="AT124" s="209" t="s">
        <v>75</v>
      </c>
      <c r="AU124" s="209" t="s">
        <v>76</v>
      </c>
      <c r="AY124" s="208" t="s">
        <v>117</v>
      </c>
      <c r="BK124" s="210">
        <f>BK125+BK144</f>
        <v>0</v>
      </c>
    </row>
    <row r="125" s="12" customFormat="1" ht="22.8" customHeight="1">
      <c r="A125" s="12"/>
      <c r="B125" s="197"/>
      <c r="C125" s="198"/>
      <c r="D125" s="199" t="s">
        <v>75</v>
      </c>
      <c r="E125" s="211" t="s">
        <v>118</v>
      </c>
      <c r="F125" s="211" t="s">
        <v>119</v>
      </c>
      <c r="G125" s="198"/>
      <c r="H125" s="198"/>
      <c r="I125" s="201"/>
      <c r="J125" s="212">
        <f>BK125</f>
        <v>0</v>
      </c>
      <c r="K125" s="198"/>
      <c r="L125" s="203"/>
      <c r="M125" s="204"/>
      <c r="N125" s="205"/>
      <c r="O125" s="205"/>
      <c r="P125" s="206">
        <f>SUM(P126:P143)</f>
        <v>0</v>
      </c>
      <c r="Q125" s="205"/>
      <c r="R125" s="206">
        <f>SUM(R126:R143)</f>
        <v>0.014495300000000001</v>
      </c>
      <c r="S125" s="205"/>
      <c r="T125" s="207">
        <f>SUM(T126:T143)</f>
        <v>412.73092600000007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84</v>
      </c>
      <c r="AT125" s="209" t="s">
        <v>75</v>
      </c>
      <c r="AU125" s="209" t="s">
        <v>84</v>
      </c>
      <c r="AY125" s="208" t="s">
        <v>117</v>
      </c>
      <c r="BK125" s="210">
        <f>SUM(BK126:BK143)</f>
        <v>0</v>
      </c>
    </row>
    <row r="126" s="2" customFormat="1" ht="24.15" customHeight="1">
      <c r="A126" s="37"/>
      <c r="B126" s="38"/>
      <c r="C126" s="213" t="s">
        <v>84</v>
      </c>
      <c r="D126" s="213" t="s">
        <v>120</v>
      </c>
      <c r="E126" s="214" t="s">
        <v>121</v>
      </c>
      <c r="F126" s="215" t="s">
        <v>122</v>
      </c>
      <c r="G126" s="216" t="s">
        <v>123</v>
      </c>
      <c r="H126" s="217">
        <v>7.5750000000000002</v>
      </c>
      <c r="I126" s="218"/>
      <c r="J126" s="219">
        <f>ROUND(I126*H126,2)</f>
        <v>0</v>
      </c>
      <c r="K126" s="215" t="s">
        <v>124</v>
      </c>
      <c r="L126" s="43"/>
      <c r="M126" s="220" t="s">
        <v>1</v>
      </c>
      <c r="N126" s="221" t="s">
        <v>41</v>
      </c>
      <c r="O126" s="90"/>
      <c r="P126" s="222">
        <f>O126*H126</f>
        <v>0</v>
      </c>
      <c r="Q126" s="222">
        <v>0</v>
      </c>
      <c r="R126" s="222">
        <f>Q126*H126</f>
        <v>0</v>
      </c>
      <c r="S126" s="222">
        <v>1.8</v>
      </c>
      <c r="T126" s="223">
        <f>S126*H126</f>
        <v>13.635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4" t="s">
        <v>125</v>
      </c>
      <c r="AT126" s="224" t="s">
        <v>120</v>
      </c>
      <c r="AU126" s="224" t="s">
        <v>86</v>
      </c>
      <c r="AY126" s="16" t="s">
        <v>117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6" t="s">
        <v>84</v>
      </c>
      <c r="BK126" s="225">
        <f>ROUND(I126*H126,2)</f>
        <v>0</v>
      </c>
      <c r="BL126" s="16" t="s">
        <v>125</v>
      </c>
      <c r="BM126" s="224" t="s">
        <v>126</v>
      </c>
    </row>
    <row r="127" s="13" customFormat="1">
      <c r="A127" s="13"/>
      <c r="B127" s="226"/>
      <c r="C127" s="227"/>
      <c r="D127" s="228" t="s">
        <v>127</v>
      </c>
      <c r="E127" s="229" t="s">
        <v>1</v>
      </c>
      <c r="F127" s="230" t="s">
        <v>128</v>
      </c>
      <c r="G127" s="227"/>
      <c r="H127" s="231">
        <v>7.5750000000000002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127</v>
      </c>
      <c r="AU127" s="237" t="s">
        <v>86</v>
      </c>
      <c r="AV127" s="13" t="s">
        <v>86</v>
      </c>
      <c r="AW127" s="13" t="s">
        <v>32</v>
      </c>
      <c r="AX127" s="13" t="s">
        <v>84</v>
      </c>
      <c r="AY127" s="237" t="s">
        <v>117</v>
      </c>
    </row>
    <row r="128" s="2" customFormat="1" ht="24.15" customHeight="1">
      <c r="A128" s="37"/>
      <c r="B128" s="38"/>
      <c r="C128" s="213" t="s">
        <v>86</v>
      </c>
      <c r="D128" s="213" t="s">
        <v>120</v>
      </c>
      <c r="E128" s="214" t="s">
        <v>129</v>
      </c>
      <c r="F128" s="215" t="s">
        <v>130</v>
      </c>
      <c r="G128" s="216" t="s">
        <v>123</v>
      </c>
      <c r="H128" s="217">
        <v>8.9689999999999994</v>
      </c>
      <c r="I128" s="218"/>
      <c r="J128" s="219">
        <f>ROUND(I128*H128,2)</f>
        <v>0</v>
      </c>
      <c r="K128" s="215" t="s">
        <v>124</v>
      </c>
      <c r="L128" s="43"/>
      <c r="M128" s="220" t="s">
        <v>1</v>
      </c>
      <c r="N128" s="221" t="s">
        <v>41</v>
      </c>
      <c r="O128" s="90"/>
      <c r="P128" s="222">
        <f>O128*H128</f>
        <v>0</v>
      </c>
      <c r="Q128" s="222">
        <v>0</v>
      </c>
      <c r="R128" s="222">
        <f>Q128*H128</f>
        <v>0</v>
      </c>
      <c r="S128" s="222">
        <v>1.6000000000000001</v>
      </c>
      <c r="T128" s="223">
        <f>S128*H128</f>
        <v>14.350400000000001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4" t="s">
        <v>125</v>
      </c>
      <c r="AT128" s="224" t="s">
        <v>120</v>
      </c>
      <c r="AU128" s="224" t="s">
        <v>86</v>
      </c>
      <c r="AY128" s="16" t="s">
        <v>117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6" t="s">
        <v>84</v>
      </c>
      <c r="BK128" s="225">
        <f>ROUND(I128*H128,2)</f>
        <v>0</v>
      </c>
      <c r="BL128" s="16" t="s">
        <v>125</v>
      </c>
      <c r="BM128" s="224" t="s">
        <v>131</v>
      </c>
    </row>
    <row r="129" s="13" customFormat="1">
      <c r="A129" s="13"/>
      <c r="B129" s="226"/>
      <c r="C129" s="227"/>
      <c r="D129" s="228" t="s">
        <v>127</v>
      </c>
      <c r="E129" s="229" t="s">
        <v>1</v>
      </c>
      <c r="F129" s="230" t="s">
        <v>132</v>
      </c>
      <c r="G129" s="227"/>
      <c r="H129" s="231">
        <v>8.9689999999999994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127</v>
      </c>
      <c r="AU129" s="237" t="s">
        <v>86</v>
      </c>
      <c r="AV129" s="13" t="s">
        <v>86</v>
      </c>
      <c r="AW129" s="13" t="s">
        <v>32</v>
      </c>
      <c r="AX129" s="13" t="s">
        <v>84</v>
      </c>
      <c r="AY129" s="237" t="s">
        <v>117</v>
      </c>
    </row>
    <row r="130" s="2" customFormat="1" ht="24.15" customHeight="1">
      <c r="A130" s="37"/>
      <c r="B130" s="38"/>
      <c r="C130" s="213" t="s">
        <v>133</v>
      </c>
      <c r="D130" s="213" t="s">
        <v>120</v>
      </c>
      <c r="E130" s="214" t="s">
        <v>134</v>
      </c>
      <c r="F130" s="215" t="s">
        <v>135</v>
      </c>
      <c r="G130" s="216" t="s">
        <v>136</v>
      </c>
      <c r="H130" s="217">
        <v>6.7199999999999998</v>
      </c>
      <c r="I130" s="218"/>
      <c r="J130" s="219">
        <f>ROUND(I130*H130,2)</f>
        <v>0</v>
      </c>
      <c r="K130" s="215" t="s">
        <v>124</v>
      </c>
      <c r="L130" s="43"/>
      <c r="M130" s="220" t="s">
        <v>1</v>
      </c>
      <c r="N130" s="221" t="s">
        <v>41</v>
      </c>
      <c r="O130" s="90"/>
      <c r="P130" s="222">
        <f>O130*H130</f>
        <v>0</v>
      </c>
      <c r="Q130" s="222">
        <v>0</v>
      </c>
      <c r="R130" s="222">
        <f>Q130*H130</f>
        <v>0</v>
      </c>
      <c r="S130" s="222">
        <v>0.034000000000000002</v>
      </c>
      <c r="T130" s="223">
        <f>S130*H130</f>
        <v>0.22848000000000002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4" t="s">
        <v>125</v>
      </c>
      <c r="AT130" s="224" t="s">
        <v>120</v>
      </c>
      <c r="AU130" s="224" t="s">
        <v>86</v>
      </c>
      <c r="AY130" s="16" t="s">
        <v>117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84</v>
      </c>
      <c r="BK130" s="225">
        <f>ROUND(I130*H130,2)</f>
        <v>0</v>
      </c>
      <c r="BL130" s="16" t="s">
        <v>125</v>
      </c>
      <c r="BM130" s="224" t="s">
        <v>137</v>
      </c>
    </row>
    <row r="131" s="13" customFormat="1">
      <c r="A131" s="13"/>
      <c r="B131" s="226"/>
      <c r="C131" s="227"/>
      <c r="D131" s="228" t="s">
        <v>127</v>
      </c>
      <c r="E131" s="229" t="s">
        <v>1</v>
      </c>
      <c r="F131" s="230" t="s">
        <v>138</v>
      </c>
      <c r="G131" s="227"/>
      <c r="H131" s="231">
        <v>6.7199999999999998</v>
      </c>
      <c r="I131" s="232"/>
      <c r="J131" s="227"/>
      <c r="K131" s="227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127</v>
      </c>
      <c r="AU131" s="237" t="s">
        <v>86</v>
      </c>
      <c r="AV131" s="13" t="s">
        <v>86</v>
      </c>
      <c r="AW131" s="13" t="s">
        <v>32</v>
      </c>
      <c r="AX131" s="13" t="s">
        <v>84</v>
      </c>
      <c r="AY131" s="237" t="s">
        <v>117</v>
      </c>
    </row>
    <row r="132" s="2" customFormat="1" ht="16.5" customHeight="1">
      <c r="A132" s="37"/>
      <c r="B132" s="38"/>
      <c r="C132" s="213" t="s">
        <v>125</v>
      </c>
      <c r="D132" s="213" t="s">
        <v>120</v>
      </c>
      <c r="E132" s="214" t="s">
        <v>139</v>
      </c>
      <c r="F132" s="215" t="s">
        <v>140</v>
      </c>
      <c r="G132" s="216" t="s">
        <v>136</v>
      </c>
      <c r="H132" s="217">
        <v>3.96</v>
      </c>
      <c r="I132" s="218"/>
      <c r="J132" s="219">
        <f>ROUND(I132*H132,2)</f>
        <v>0</v>
      </c>
      <c r="K132" s="215" t="s">
        <v>124</v>
      </c>
      <c r="L132" s="43"/>
      <c r="M132" s="220" t="s">
        <v>1</v>
      </c>
      <c r="N132" s="221" t="s">
        <v>41</v>
      </c>
      <c r="O132" s="90"/>
      <c r="P132" s="222">
        <f>O132*H132</f>
        <v>0</v>
      </c>
      <c r="Q132" s="222">
        <v>0</v>
      </c>
      <c r="R132" s="222">
        <f>Q132*H132</f>
        <v>0</v>
      </c>
      <c r="S132" s="222">
        <v>0.059999999999999998</v>
      </c>
      <c r="T132" s="223">
        <f>S132*H132</f>
        <v>0.23759999999999998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4" t="s">
        <v>125</v>
      </c>
      <c r="AT132" s="224" t="s">
        <v>120</v>
      </c>
      <c r="AU132" s="224" t="s">
        <v>86</v>
      </c>
      <c r="AY132" s="16" t="s">
        <v>117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6" t="s">
        <v>84</v>
      </c>
      <c r="BK132" s="225">
        <f>ROUND(I132*H132,2)</f>
        <v>0</v>
      </c>
      <c r="BL132" s="16" t="s">
        <v>125</v>
      </c>
      <c r="BM132" s="224" t="s">
        <v>141</v>
      </c>
    </row>
    <row r="133" s="13" customFormat="1">
      <c r="A133" s="13"/>
      <c r="B133" s="226"/>
      <c r="C133" s="227"/>
      <c r="D133" s="228" t="s">
        <v>127</v>
      </c>
      <c r="E133" s="229" t="s">
        <v>1</v>
      </c>
      <c r="F133" s="230" t="s">
        <v>142</v>
      </c>
      <c r="G133" s="227"/>
      <c r="H133" s="231">
        <v>3.96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127</v>
      </c>
      <c r="AU133" s="237" t="s">
        <v>86</v>
      </c>
      <c r="AV133" s="13" t="s">
        <v>86</v>
      </c>
      <c r="AW133" s="13" t="s">
        <v>32</v>
      </c>
      <c r="AX133" s="13" t="s">
        <v>84</v>
      </c>
      <c r="AY133" s="237" t="s">
        <v>117</v>
      </c>
    </row>
    <row r="134" s="2" customFormat="1" ht="16.5" customHeight="1">
      <c r="A134" s="37"/>
      <c r="B134" s="38"/>
      <c r="C134" s="213" t="s">
        <v>143</v>
      </c>
      <c r="D134" s="213" t="s">
        <v>120</v>
      </c>
      <c r="E134" s="214" t="s">
        <v>144</v>
      </c>
      <c r="F134" s="215" t="s">
        <v>145</v>
      </c>
      <c r="G134" s="216" t="s">
        <v>136</v>
      </c>
      <c r="H134" s="217">
        <v>41.026000000000003</v>
      </c>
      <c r="I134" s="218"/>
      <c r="J134" s="219">
        <f>ROUND(I134*H134,2)</f>
        <v>0</v>
      </c>
      <c r="K134" s="215" t="s">
        <v>124</v>
      </c>
      <c r="L134" s="43"/>
      <c r="M134" s="220" t="s">
        <v>1</v>
      </c>
      <c r="N134" s="221" t="s">
        <v>41</v>
      </c>
      <c r="O134" s="90"/>
      <c r="P134" s="222">
        <f>O134*H134</f>
        <v>0</v>
      </c>
      <c r="Q134" s="222">
        <v>0</v>
      </c>
      <c r="R134" s="222">
        <f>Q134*H134</f>
        <v>0</v>
      </c>
      <c r="S134" s="222">
        <v>0.066000000000000003</v>
      </c>
      <c r="T134" s="223">
        <f>S134*H134</f>
        <v>2.7077160000000005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4" t="s">
        <v>125</v>
      </c>
      <c r="AT134" s="224" t="s">
        <v>120</v>
      </c>
      <c r="AU134" s="224" t="s">
        <v>86</v>
      </c>
      <c r="AY134" s="16" t="s">
        <v>117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6" t="s">
        <v>84</v>
      </c>
      <c r="BK134" s="225">
        <f>ROUND(I134*H134,2)</f>
        <v>0</v>
      </c>
      <c r="BL134" s="16" t="s">
        <v>125</v>
      </c>
      <c r="BM134" s="224" t="s">
        <v>146</v>
      </c>
    </row>
    <row r="135" s="13" customFormat="1">
      <c r="A135" s="13"/>
      <c r="B135" s="226"/>
      <c r="C135" s="227"/>
      <c r="D135" s="228" t="s">
        <v>127</v>
      </c>
      <c r="E135" s="229" t="s">
        <v>1</v>
      </c>
      <c r="F135" s="230" t="s">
        <v>147</v>
      </c>
      <c r="G135" s="227"/>
      <c r="H135" s="231">
        <v>41.026000000000003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127</v>
      </c>
      <c r="AU135" s="237" t="s">
        <v>86</v>
      </c>
      <c r="AV135" s="13" t="s">
        <v>86</v>
      </c>
      <c r="AW135" s="13" t="s">
        <v>32</v>
      </c>
      <c r="AX135" s="13" t="s">
        <v>84</v>
      </c>
      <c r="AY135" s="237" t="s">
        <v>117</v>
      </c>
    </row>
    <row r="136" s="2" customFormat="1" ht="24.15" customHeight="1">
      <c r="A136" s="37"/>
      <c r="B136" s="38"/>
      <c r="C136" s="213" t="s">
        <v>148</v>
      </c>
      <c r="D136" s="213" t="s">
        <v>120</v>
      </c>
      <c r="E136" s="214" t="s">
        <v>149</v>
      </c>
      <c r="F136" s="215" t="s">
        <v>150</v>
      </c>
      <c r="G136" s="216" t="s">
        <v>151</v>
      </c>
      <c r="H136" s="217">
        <v>32.234999999999999</v>
      </c>
      <c r="I136" s="218"/>
      <c r="J136" s="219">
        <f>ROUND(I136*H136,2)</f>
        <v>0</v>
      </c>
      <c r="K136" s="215" t="s">
        <v>124</v>
      </c>
      <c r="L136" s="43"/>
      <c r="M136" s="220" t="s">
        <v>1</v>
      </c>
      <c r="N136" s="221" t="s">
        <v>41</v>
      </c>
      <c r="O136" s="90"/>
      <c r="P136" s="222">
        <f>O136*H136</f>
        <v>0</v>
      </c>
      <c r="Q136" s="222">
        <v>0</v>
      </c>
      <c r="R136" s="222">
        <f>Q136*H136</f>
        <v>0</v>
      </c>
      <c r="S136" s="222">
        <v>1</v>
      </c>
      <c r="T136" s="223">
        <f>S136*H136</f>
        <v>32.234999999999999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4" t="s">
        <v>125</v>
      </c>
      <c r="AT136" s="224" t="s">
        <v>120</v>
      </c>
      <c r="AU136" s="224" t="s">
        <v>86</v>
      </c>
      <c r="AY136" s="16" t="s">
        <v>117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6" t="s">
        <v>84</v>
      </c>
      <c r="BK136" s="225">
        <f>ROUND(I136*H136,2)</f>
        <v>0</v>
      </c>
      <c r="BL136" s="16" t="s">
        <v>125</v>
      </c>
      <c r="BM136" s="224" t="s">
        <v>152</v>
      </c>
    </row>
    <row r="137" s="2" customFormat="1" ht="24.15" customHeight="1">
      <c r="A137" s="37"/>
      <c r="B137" s="38"/>
      <c r="C137" s="213" t="s">
        <v>153</v>
      </c>
      <c r="D137" s="213" t="s">
        <v>120</v>
      </c>
      <c r="E137" s="214" t="s">
        <v>154</v>
      </c>
      <c r="F137" s="215" t="s">
        <v>155</v>
      </c>
      <c r="G137" s="216" t="s">
        <v>123</v>
      </c>
      <c r="H137" s="217">
        <v>16.527999999999999</v>
      </c>
      <c r="I137" s="218"/>
      <c r="J137" s="219">
        <f>ROUND(I137*H137,2)</f>
        <v>0</v>
      </c>
      <c r="K137" s="215" t="s">
        <v>124</v>
      </c>
      <c r="L137" s="43"/>
      <c r="M137" s="220" t="s">
        <v>1</v>
      </c>
      <c r="N137" s="221" t="s">
        <v>41</v>
      </c>
      <c r="O137" s="90"/>
      <c r="P137" s="222">
        <f>O137*H137</f>
        <v>0</v>
      </c>
      <c r="Q137" s="222">
        <v>0.00010000000000000001</v>
      </c>
      <c r="R137" s="222">
        <f>Q137*H137</f>
        <v>0.0016527999999999998</v>
      </c>
      <c r="S137" s="222">
        <v>2.4100000000000001</v>
      </c>
      <c r="T137" s="223">
        <f>S137*H137</f>
        <v>39.832479999999997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4" t="s">
        <v>125</v>
      </c>
      <c r="AT137" s="224" t="s">
        <v>120</v>
      </c>
      <c r="AU137" s="224" t="s">
        <v>86</v>
      </c>
      <c r="AY137" s="16" t="s">
        <v>117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6" t="s">
        <v>84</v>
      </c>
      <c r="BK137" s="225">
        <f>ROUND(I137*H137,2)</f>
        <v>0</v>
      </c>
      <c r="BL137" s="16" t="s">
        <v>125</v>
      </c>
      <c r="BM137" s="224" t="s">
        <v>156</v>
      </c>
    </row>
    <row r="138" s="13" customFormat="1">
      <c r="A138" s="13"/>
      <c r="B138" s="226"/>
      <c r="C138" s="227"/>
      <c r="D138" s="228" t="s">
        <v>127</v>
      </c>
      <c r="E138" s="229" t="s">
        <v>1</v>
      </c>
      <c r="F138" s="230" t="s">
        <v>157</v>
      </c>
      <c r="G138" s="227"/>
      <c r="H138" s="231">
        <v>16.527999999999999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127</v>
      </c>
      <c r="AU138" s="237" t="s">
        <v>86</v>
      </c>
      <c r="AV138" s="13" t="s">
        <v>86</v>
      </c>
      <c r="AW138" s="13" t="s">
        <v>32</v>
      </c>
      <c r="AX138" s="13" t="s">
        <v>84</v>
      </c>
      <c r="AY138" s="237" t="s">
        <v>117</v>
      </c>
    </row>
    <row r="139" s="2" customFormat="1" ht="24.15" customHeight="1">
      <c r="A139" s="37"/>
      <c r="B139" s="38"/>
      <c r="C139" s="213" t="s">
        <v>158</v>
      </c>
      <c r="D139" s="213" t="s">
        <v>120</v>
      </c>
      <c r="E139" s="214" t="s">
        <v>159</v>
      </c>
      <c r="F139" s="215" t="s">
        <v>160</v>
      </c>
      <c r="G139" s="216" t="s">
        <v>123</v>
      </c>
      <c r="H139" s="217">
        <v>128.42500000000001</v>
      </c>
      <c r="I139" s="218"/>
      <c r="J139" s="219">
        <f>ROUND(I139*H139,2)</f>
        <v>0</v>
      </c>
      <c r="K139" s="215" t="s">
        <v>124</v>
      </c>
      <c r="L139" s="43"/>
      <c r="M139" s="220" t="s">
        <v>1</v>
      </c>
      <c r="N139" s="221" t="s">
        <v>41</v>
      </c>
      <c r="O139" s="90"/>
      <c r="P139" s="222">
        <f>O139*H139</f>
        <v>0</v>
      </c>
      <c r="Q139" s="222">
        <v>0.00010000000000000001</v>
      </c>
      <c r="R139" s="222">
        <f>Q139*H139</f>
        <v>0.012842500000000002</v>
      </c>
      <c r="S139" s="222">
        <v>2.4100000000000001</v>
      </c>
      <c r="T139" s="223">
        <f>S139*H139</f>
        <v>309.50425000000007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4" t="s">
        <v>125</v>
      </c>
      <c r="AT139" s="224" t="s">
        <v>120</v>
      </c>
      <c r="AU139" s="224" t="s">
        <v>86</v>
      </c>
      <c r="AY139" s="16" t="s">
        <v>117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6" t="s">
        <v>84</v>
      </c>
      <c r="BK139" s="225">
        <f>ROUND(I139*H139,2)</f>
        <v>0</v>
      </c>
      <c r="BL139" s="16" t="s">
        <v>125</v>
      </c>
      <c r="BM139" s="224" t="s">
        <v>161</v>
      </c>
    </row>
    <row r="140" s="13" customFormat="1">
      <c r="A140" s="13"/>
      <c r="B140" s="226"/>
      <c r="C140" s="227"/>
      <c r="D140" s="228" t="s">
        <v>127</v>
      </c>
      <c r="E140" s="229" t="s">
        <v>1</v>
      </c>
      <c r="F140" s="230" t="s">
        <v>162</v>
      </c>
      <c r="G140" s="227"/>
      <c r="H140" s="231">
        <v>132.315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127</v>
      </c>
      <c r="AU140" s="237" t="s">
        <v>86</v>
      </c>
      <c r="AV140" s="13" t="s">
        <v>86</v>
      </c>
      <c r="AW140" s="13" t="s">
        <v>32</v>
      </c>
      <c r="AX140" s="13" t="s">
        <v>76</v>
      </c>
      <c r="AY140" s="237" t="s">
        <v>117</v>
      </c>
    </row>
    <row r="141" s="13" customFormat="1">
      <c r="A141" s="13"/>
      <c r="B141" s="226"/>
      <c r="C141" s="227"/>
      <c r="D141" s="228" t="s">
        <v>127</v>
      </c>
      <c r="E141" s="229" t="s">
        <v>1</v>
      </c>
      <c r="F141" s="230" t="s">
        <v>163</v>
      </c>
      <c r="G141" s="227"/>
      <c r="H141" s="231">
        <v>4.1970000000000001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127</v>
      </c>
      <c r="AU141" s="237" t="s">
        <v>86</v>
      </c>
      <c r="AV141" s="13" t="s">
        <v>86</v>
      </c>
      <c r="AW141" s="13" t="s">
        <v>32</v>
      </c>
      <c r="AX141" s="13" t="s">
        <v>76</v>
      </c>
      <c r="AY141" s="237" t="s">
        <v>117</v>
      </c>
    </row>
    <row r="142" s="13" customFormat="1">
      <c r="A142" s="13"/>
      <c r="B142" s="226"/>
      <c r="C142" s="227"/>
      <c r="D142" s="228" t="s">
        <v>127</v>
      </c>
      <c r="E142" s="229" t="s">
        <v>1</v>
      </c>
      <c r="F142" s="230" t="s">
        <v>164</v>
      </c>
      <c r="G142" s="227"/>
      <c r="H142" s="231">
        <v>-8.0869999999999997</v>
      </c>
      <c r="I142" s="232"/>
      <c r="J142" s="227"/>
      <c r="K142" s="227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127</v>
      </c>
      <c r="AU142" s="237" t="s">
        <v>86</v>
      </c>
      <c r="AV142" s="13" t="s">
        <v>86</v>
      </c>
      <c r="AW142" s="13" t="s">
        <v>32</v>
      </c>
      <c r="AX142" s="13" t="s">
        <v>76</v>
      </c>
      <c r="AY142" s="237" t="s">
        <v>117</v>
      </c>
    </row>
    <row r="143" s="14" customFormat="1">
      <c r="A143" s="14"/>
      <c r="B143" s="238"/>
      <c r="C143" s="239"/>
      <c r="D143" s="228" t="s">
        <v>127</v>
      </c>
      <c r="E143" s="240" t="s">
        <v>1</v>
      </c>
      <c r="F143" s="241" t="s">
        <v>165</v>
      </c>
      <c r="G143" s="239"/>
      <c r="H143" s="242">
        <v>128.42500000000001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8" t="s">
        <v>127</v>
      </c>
      <c r="AU143" s="248" t="s">
        <v>86</v>
      </c>
      <c r="AV143" s="14" t="s">
        <v>125</v>
      </c>
      <c r="AW143" s="14" t="s">
        <v>32</v>
      </c>
      <c r="AX143" s="14" t="s">
        <v>84</v>
      </c>
      <c r="AY143" s="248" t="s">
        <v>117</v>
      </c>
    </row>
    <row r="144" s="12" customFormat="1" ht="22.8" customHeight="1">
      <c r="A144" s="12"/>
      <c r="B144" s="197"/>
      <c r="C144" s="198"/>
      <c r="D144" s="199" t="s">
        <v>75</v>
      </c>
      <c r="E144" s="211" t="s">
        <v>166</v>
      </c>
      <c r="F144" s="211" t="s">
        <v>167</v>
      </c>
      <c r="G144" s="198"/>
      <c r="H144" s="198"/>
      <c r="I144" s="201"/>
      <c r="J144" s="212">
        <f>BK144</f>
        <v>0</v>
      </c>
      <c r="K144" s="198"/>
      <c r="L144" s="203"/>
      <c r="M144" s="204"/>
      <c r="N144" s="205"/>
      <c r="O144" s="205"/>
      <c r="P144" s="206">
        <f>SUM(P145:P151)</f>
        <v>0</v>
      </c>
      <c r="Q144" s="205"/>
      <c r="R144" s="206">
        <f>SUM(R145:R151)</f>
        <v>0</v>
      </c>
      <c r="S144" s="205"/>
      <c r="T144" s="207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8" t="s">
        <v>84</v>
      </c>
      <c r="AT144" s="209" t="s">
        <v>75</v>
      </c>
      <c r="AU144" s="209" t="s">
        <v>84</v>
      </c>
      <c r="AY144" s="208" t="s">
        <v>117</v>
      </c>
      <c r="BK144" s="210">
        <f>SUM(BK145:BK151)</f>
        <v>0</v>
      </c>
    </row>
    <row r="145" s="2" customFormat="1" ht="33" customHeight="1">
      <c r="A145" s="37"/>
      <c r="B145" s="38"/>
      <c r="C145" s="213" t="s">
        <v>118</v>
      </c>
      <c r="D145" s="213" t="s">
        <v>120</v>
      </c>
      <c r="E145" s="214" t="s">
        <v>168</v>
      </c>
      <c r="F145" s="215" t="s">
        <v>169</v>
      </c>
      <c r="G145" s="216" t="s">
        <v>151</v>
      </c>
      <c r="H145" s="217">
        <v>437.93000000000001</v>
      </c>
      <c r="I145" s="218"/>
      <c r="J145" s="219">
        <f>ROUND(I145*H145,2)</f>
        <v>0</v>
      </c>
      <c r="K145" s="215" t="s">
        <v>124</v>
      </c>
      <c r="L145" s="43"/>
      <c r="M145" s="220" t="s">
        <v>1</v>
      </c>
      <c r="N145" s="221" t="s">
        <v>41</v>
      </c>
      <c r="O145" s="90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4" t="s">
        <v>125</v>
      </c>
      <c r="AT145" s="224" t="s">
        <v>120</v>
      </c>
      <c r="AU145" s="224" t="s">
        <v>86</v>
      </c>
      <c r="AY145" s="16" t="s">
        <v>117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6" t="s">
        <v>84</v>
      </c>
      <c r="BK145" s="225">
        <f>ROUND(I145*H145,2)</f>
        <v>0</v>
      </c>
      <c r="BL145" s="16" t="s">
        <v>125</v>
      </c>
      <c r="BM145" s="224" t="s">
        <v>170</v>
      </c>
    </row>
    <row r="146" s="2" customFormat="1" ht="24.15" customHeight="1">
      <c r="A146" s="37"/>
      <c r="B146" s="38"/>
      <c r="C146" s="213" t="s">
        <v>171</v>
      </c>
      <c r="D146" s="213" t="s">
        <v>120</v>
      </c>
      <c r="E146" s="214" t="s">
        <v>172</v>
      </c>
      <c r="F146" s="215" t="s">
        <v>173</v>
      </c>
      <c r="G146" s="216" t="s">
        <v>151</v>
      </c>
      <c r="H146" s="217">
        <v>437.93000000000001</v>
      </c>
      <c r="I146" s="218"/>
      <c r="J146" s="219">
        <f>ROUND(I146*H146,2)</f>
        <v>0</v>
      </c>
      <c r="K146" s="215" t="s">
        <v>124</v>
      </c>
      <c r="L146" s="43"/>
      <c r="M146" s="220" t="s">
        <v>1</v>
      </c>
      <c r="N146" s="221" t="s">
        <v>41</v>
      </c>
      <c r="O146" s="90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4" t="s">
        <v>125</v>
      </c>
      <c r="AT146" s="224" t="s">
        <v>120</v>
      </c>
      <c r="AU146" s="224" t="s">
        <v>86</v>
      </c>
      <c r="AY146" s="16" t="s">
        <v>117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6" t="s">
        <v>84</v>
      </c>
      <c r="BK146" s="225">
        <f>ROUND(I146*H146,2)</f>
        <v>0</v>
      </c>
      <c r="BL146" s="16" t="s">
        <v>125</v>
      </c>
      <c r="BM146" s="224" t="s">
        <v>174</v>
      </c>
    </row>
    <row r="147" s="2" customFormat="1" ht="24.15" customHeight="1">
      <c r="A147" s="37"/>
      <c r="B147" s="38"/>
      <c r="C147" s="213" t="s">
        <v>175</v>
      </c>
      <c r="D147" s="213" t="s">
        <v>120</v>
      </c>
      <c r="E147" s="214" t="s">
        <v>176</v>
      </c>
      <c r="F147" s="215" t="s">
        <v>177</v>
      </c>
      <c r="G147" s="216" t="s">
        <v>151</v>
      </c>
      <c r="H147" s="217">
        <v>3941.3699999999999</v>
      </c>
      <c r="I147" s="218"/>
      <c r="J147" s="219">
        <f>ROUND(I147*H147,2)</f>
        <v>0</v>
      </c>
      <c r="K147" s="215" t="s">
        <v>124</v>
      </c>
      <c r="L147" s="43"/>
      <c r="M147" s="220" t="s">
        <v>1</v>
      </c>
      <c r="N147" s="221" t="s">
        <v>41</v>
      </c>
      <c r="O147" s="90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4" t="s">
        <v>125</v>
      </c>
      <c r="AT147" s="224" t="s">
        <v>120</v>
      </c>
      <c r="AU147" s="224" t="s">
        <v>86</v>
      </c>
      <c r="AY147" s="16" t="s">
        <v>117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6" t="s">
        <v>84</v>
      </c>
      <c r="BK147" s="225">
        <f>ROUND(I147*H147,2)</f>
        <v>0</v>
      </c>
      <c r="BL147" s="16" t="s">
        <v>125</v>
      </c>
      <c r="BM147" s="224" t="s">
        <v>178</v>
      </c>
    </row>
    <row r="148" s="13" customFormat="1">
      <c r="A148" s="13"/>
      <c r="B148" s="226"/>
      <c r="C148" s="227"/>
      <c r="D148" s="228" t="s">
        <v>127</v>
      </c>
      <c r="E148" s="229" t="s">
        <v>1</v>
      </c>
      <c r="F148" s="230" t="s">
        <v>179</v>
      </c>
      <c r="G148" s="227"/>
      <c r="H148" s="231">
        <v>3941.3699999999999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127</v>
      </c>
      <c r="AU148" s="237" t="s">
        <v>86</v>
      </c>
      <c r="AV148" s="13" t="s">
        <v>86</v>
      </c>
      <c r="AW148" s="13" t="s">
        <v>32</v>
      </c>
      <c r="AX148" s="13" t="s">
        <v>84</v>
      </c>
      <c r="AY148" s="237" t="s">
        <v>117</v>
      </c>
    </row>
    <row r="149" s="2" customFormat="1" ht="49.05" customHeight="1">
      <c r="A149" s="37"/>
      <c r="B149" s="38"/>
      <c r="C149" s="213" t="s">
        <v>8</v>
      </c>
      <c r="D149" s="213" t="s">
        <v>120</v>
      </c>
      <c r="E149" s="214" t="s">
        <v>180</v>
      </c>
      <c r="F149" s="215" t="s">
        <v>181</v>
      </c>
      <c r="G149" s="216" t="s">
        <v>151</v>
      </c>
      <c r="H149" s="217">
        <v>425.529</v>
      </c>
      <c r="I149" s="218"/>
      <c r="J149" s="219">
        <f>ROUND(I149*H149,2)</f>
        <v>0</v>
      </c>
      <c r="K149" s="215" t="s">
        <v>124</v>
      </c>
      <c r="L149" s="43"/>
      <c r="M149" s="220" t="s">
        <v>1</v>
      </c>
      <c r="N149" s="221" t="s">
        <v>41</v>
      </c>
      <c r="O149" s="90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4" t="s">
        <v>125</v>
      </c>
      <c r="AT149" s="224" t="s">
        <v>120</v>
      </c>
      <c r="AU149" s="224" t="s">
        <v>86</v>
      </c>
      <c r="AY149" s="16" t="s">
        <v>117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6" t="s">
        <v>84</v>
      </c>
      <c r="BK149" s="225">
        <f>ROUND(I149*H149,2)</f>
        <v>0</v>
      </c>
      <c r="BL149" s="16" t="s">
        <v>125</v>
      </c>
      <c r="BM149" s="224" t="s">
        <v>182</v>
      </c>
    </row>
    <row r="150" s="13" customFormat="1">
      <c r="A150" s="13"/>
      <c r="B150" s="226"/>
      <c r="C150" s="227"/>
      <c r="D150" s="228" t="s">
        <v>127</v>
      </c>
      <c r="E150" s="229" t="s">
        <v>1</v>
      </c>
      <c r="F150" s="230" t="s">
        <v>183</v>
      </c>
      <c r="G150" s="227"/>
      <c r="H150" s="231">
        <v>425.529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127</v>
      </c>
      <c r="AU150" s="237" t="s">
        <v>86</v>
      </c>
      <c r="AV150" s="13" t="s">
        <v>86</v>
      </c>
      <c r="AW150" s="13" t="s">
        <v>32</v>
      </c>
      <c r="AX150" s="13" t="s">
        <v>84</v>
      </c>
      <c r="AY150" s="237" t="s">
        <v>117</v>
      </c>
    </row>
    <row r="151" s="2" customFormat="1" ht="37.8" customHeight="1">
      <c r="A151" s="37"/>
      <c r="B151" s="38"/>
      <c r="C151" s="213" t="s">
        <v>184</v>
      </c>
      <c r="D151" s="213" t="s">
        <v>120</v>
      </c>
      <c r="E151" s="214" t="s">
        <v>185</v>
      </c>
      <c r="F151" s="215" t="s">
        <v>186</v>
      </c>
      <c r="G151" s="216" t="s">
        <v>151</v>
      </c>
      <c r="H151" s="217">
        <v>12.401</v>
      </c>
      <c r="I151" s="218"/>
      <c r="J151" s="219">
        <f>ROUND(I151*H151,2)</f>
        <v>0</v>
      </c>
      <c r="K151" s="215" t="s">
        <v>124</v>
      </c>
      <c r="L151" s="43"/>
      <c r="M151" s="220" t="s">
        <v>1</v>
      </c>
      <c r="N151" s="221" t="s">
        <v>41</v>
      </c>
      <c r="O151" s="90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4" t="s">
        <v>125</v>
      </c>
      <c r="AT151" s="224" t="s">
        <v>120</v>
      </c>
      <c r="AU151" s="224" t="s">
        <v>86</v>
      </c>
      <c r="AY151" s="16" t="s">
        <v>117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6" t="s">
        <v>84</v>
      </c>
      <c r="BK151" s="225">
        <f>ROUND(I151*H151,2)</f>
        <v>0</v>
      </c>
      <c r="BL151" s="16" t="s">
        <v>125</v>
      </c>
      <c r="BM151" s="224" t="s">
        <v>187</v>
      </c>
    </row>
    <row r="152" s="12" customFormat="1" ht="25.92" customHeight="1">
      <c r="A152" s="12"/>
      <c r="B152" s="197"/>
      <c r="C152" s="198"/>
      <c r="D152" s="199" t="s">
        <v>75</v>
      </c>
      <c r="E152" s="200" t="s">
        <v>188</v>
      </c>
      <c r="F152" s="200" t="s">
        <v>189</v>
      </c>
      <c r="G152" s="198"/>
      <c r="H152" s="198"/>
      <c r="I152" s="201"/>
      <c r="J152" s="202">
        <f>BK152</f>
        <v>0</v>
      </c>
      <c r="K152" s="198"/>
      <c r="L152" s="203"/>
      <c r="M152" s="204"/>
      <c r="N152" s="205"/>
      <c r="O152" s="205"/>
      <c r="P152" s="206">
        <f>P153+P158+P165</f>
        <v>0</v>
      </c>
      <c r="Q152" s="205"/>
      <c r="R152" s="206">
        <f>R153+R158+R165</f>
        <v>0.26962081999999998</v>
      </c>
      <c r="S152" s="205"/>
      <c r="T152" s="207">
        <f>T153+T158+T165</f>
        <v>25.198676890000002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8" t="s">
        <v>86</v>
      </c>
      <c r="AT152" s="209" t="s">
        <v>75</v>
      </c>
      <c r="AU152" s="209" t="s">
        <v>76</v>
      </c>
      <c r="AY152" s="208" t="s">
        <v>117</v>
      </c>
      <c r="BK152" s="210">
        <f>BK153+BK158+BK165</f>
        <v>0</v>
      </c>
    </row>
    <row r="153" s="12" customFormat="1" ht="22.8" customHeight="1">
      <c r="A153" s="12"/>
      <c r="B153" s="197"/>
      <c r="C153" s="198"/>
      <c r="D153" s="199" t="s">
        <v>75</v>
      </c>
      <c r="E153" s="211" t="s">
        <v>190</v>
      </c>
      <c r="F153" s="211" t="s">
        <v>191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SUM(P154:P157)</f>
        <v>0</v>
      </c>
      <c r="Q153" s="205"/>
      <c r="R153" s="206">
        <f>SUM(R154:R157)</f>
        <v>0</v>
      </c>
      <c r="S153" s="205"/>
      <c r="T153" s="207">
        <f>SUM(T154:T157)</f>
        <v>12.484200000000001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8" t="s">
        <v>86</v>
      </c>
      <c r="AT153" s="209" t="s">
        <v>75</v>
      </c>
      <c r="AU153" s="209" t="s">
        <v>84</v>
      </c>
      <c r="AY153" s="208" t="s">
        <v>117</v>
      </c>
      <c r="BK153" s="210">
        <f>SUM(BK154:BK157)</f>
        <v>0</v>
      </c>
    </row>
    <row r="154" s="2" customFormat="1" ht="24.15" customHeight="1">
      <c r="A154" s="37"/>
      <c r="B154" s="38"/>
      <c r="C154" s="213" t="s">
        <v>192</v>
      </c>
      <c r="D154" s="213" t="s">
        <v>120</v>
      </c>
      <c r="E154" s="214" t="s">
        <v>193</v>
      </c>
      <c r="F154" s="215" t="s">
        <v>194</v>
      </c>
      <c r="G154" s="216" t="s">
        <v>195</v>
      </c>
      <c r="H154" s="217">
        <v>41.299999999999997</v>
      </c>
      <c r="I154" s="218"/>
      <c r="J154" s="219">
        <f>ROUND(I154*H154,2)</f>
        <v>0</v>
      </c>
      <c r="K154" s="215" t="s">
        <v>124</v>
      </c>
      <c r="L154" s="43"/>
      <c r="M154" s="220" t="s">
        <v>1</v>
      </c>
      <c r="N154" s="221" t="s">
        <v>41</v>
      </c>
      <c r="O154" s="90"/>
      <c r="P154" s="222">
        <f>O154*H154</f>
        <v>0</v>
      </c>
      <c r="Q154" s="222">
        <v>0</v>
      </c>
      <c r="R154" s="222">
        <f>Q154*H154</f>
        <v>0</v>
      </c>
      <c r="S154" s="222">
        <v>0.0060000000000000001</v>
      </c>
      <c r="T154" s="223">
        <f>S154*H154</f>
        <v>0.24779999999999999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4" t="s">
        <v>196</v>
      </c>
      <c r="AT154" s="224" t="s">
        <v>120</v>
      </c>
      <c r="AU154" s="224" t="s">
        <v>86</v>
      </c>
      <c r="AY154" s="16" t="s">
        <v>117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6" t="s">
        <v>84</v>
      </c>
      <c r="BK154" s="225">
        <f>ROUND(I154*H154,2)</f>
        <v>0</v>
      </c>
      <c r="BL154" s="16" t="s">
        <v>196</v>
      </c>
      <c r="BM154" s="224" t="s">
        <v>197</v>
      </c>
    </row>
    <row r="155" s="13" customFormat="1">
      <c r="A155" s="13"/>
      <c r="B155" s="226"/>
      <c r="C155" s="227"/>
      <c r="D155" s="228" t="s">
        <v>127</v>
      </c>
      <c r="E155" s="229" t="s">
        <v>1</v>
      </c>
      <c r="F155" s="230" t="s">
        <v>198</v>
      </c>
      <c r="G155" s="227"/>
      <c r="H155" s="231">
        <v>41.299999999999997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127</v>
      </c>
      <c r="AU155" s="237" t="s">
        <v>86</v>
      </c>
      <c r="AV155" s="13" t="s">
        <v>86</v>
      </c>
      <c r="AW155" s="13" t="s">
        <v>32</v>
      </c>
      <c r="AX155" s="13" t="s">
        <v>84</v>
      </c>
      <c r="AY155" s="237" t="s">
        <v>117</v>
      </c>
    </row>
    <row r="156" s="2" customFormat="1" ht="33" customHeight="1">
      <c r="A156" s="37"/>
      <c r="B156" s="38"/>
      <c r="C156" s="213" t="s">
        <v>199</v>
      </c>
      <c r="D156" s="213" t="s">
        <v>120</v>
      </c>
      <c r="E156" s="214" t="s">
        <v>200</v>
      </c>
      <c r="F156" s="215" t="s">
        <v>201</v>
      </c>
      <c r="G156" s="216" t="s">
        <v>195</v>
      </c>
      <c r="H156" s="217">
        <v>1019.7000000000001</v>
      </c>
      <c r="I156" s="218"/>
      <c r="J156" s="219">
        <f>ROUND(I156*H156,2)</f>
        <v>0</v>
      </c>
      <c r="K156" s="215" t="s">
        <v>124</v>
      </c>
      <c r="L156" s="43"/>
      <c r="M156" s="220" t="s">
        <v>1</v>
      </c>
      <c r="N156" s="221" t="s">
        <v>41</v>
      </c>
      <c r="O156" s="90"/>
      <c r="P156" s="222">
        <f>O156*H156</f>
        <v>0</v>
      </c>
      <c r="Q156" s="222">
        <v>0</v>
      </c>
      <c r="R156" s="222">
        <f>Q156*H156</f>
        <v>0</v>
      </c>
      <c r="S156" s="222">
        <v>0.012</v>
      </c>
      <c r="T156" s="223">
        <f>S156*H156</f>
        <v>12.236400000000002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4" t="s">
        <v>196</v>
      </c>
      <c r="AT156" s="224" t="s">
        <v>120</v>
      </c>
      <c r="AU156" s="224" t="s">
        <v>86</v>
      </c>
      <c r="AY156" s="16" t="s">
        <v>117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6" t="s">
        <v>84</v>
      </c>
      <c r="BK156" s="225">
        <f>ROUND(I156*H156,2)</f>
        <v>0</v>
      </c>
      <c r="BL156" s="16" t="s">
        <v>196</v>
      </c>
      <c r="BM156" s="224" t="s">
        <v>202</v>
      </c>
    </row>
    <row r="157" s="13" customFormat="1">
      <c r="A157" s="13"/>
      <c r="B157" s="226"/>
      <c r="C157" s="227"/>
      <c r="D157" s="228" t="s">
        <v>127</v>
      </c>
      <c r="E157" s="229" t="s">
        <v>1</v>
      </c>
      <c r="F157" s="230" t="s">
        <v>203</v>
      </c>
      <c r="G157" s="227"/>
      <c r="H157" s="231">
        <v>1019.7000000000001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127</v>
      </c>
      <c r="AU157" s="237" t="s">
        <v>86</v>
      </c>
      <c r="AV157" s="13" t="s">
        <v>86</v>
      </c>
      <c r="AW157" s="13" t="s">
        <v>32</v>
      </c>
      <c r="AX157" s="13" t="s">
        <v>84</v>
      </c>
      <c r="AY157" s="237" t="s">
        <v>117</v>
      </c>
    </row>
    <row r="158" s="12" customFormat="1" ht="22.8" customHeight="1">
      <c r="A158" s="12"/>
      <c r="B158" s="197"/>
      <c r="C158" s="198"/>
      <c r="D158" s="199" t="s">
        <v>75</v>
      </c>
      <c r="E158" s="211" t="s">
        <v>204</v>
      </c>
      <c r="F158" s="211" t="s">
        <v>205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SUM(P159:P164)</f>
        <v>0</v>
      </c>
      <c r="Q158" s="205"/>
      <c r="R158" s="206">
        <f>SUM(R159:R164)</f>
        <v>0</v>
      </c>
      <c r="S158" s="205"/>
      <c r="T158" s="207">
        <f>SUM(T159:T164)</f>
        <v>0.31373079999999998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86</v>
      </c>
      <c r="AT158" s="209" t="s">
        <v>75</v>
      </c>
      <c r="AU158" s="209" t="s">
        <v>84</v>
      </c>
      <c r="AY158" s="208" t="s">
        <v>117</v>
      </c>
      <c r="BK158" s="210">
        <f>SUM(BK159:BK164)</f>
        <v>0</v>
      </c>
    </row>
    <row r="159" s="2" customFormat="1" ht="16.5" customHeight="1">
      <c r="A159" s="37"/>
      <c r="B159" s="38"/>
      <c r="C159" s="213" t="s">
        <v>196</v>
      </c>
      <c r="D159" s="213" t="s">
        <v>120</v>
      </c>
      <c r="E159" s="214" t="s">
        <v>206</v>
      </c>
      <c r="F159" s="215" t="s">
        <v>207</v>
      </c>
      <c r="G159" s="216" t="s">
        <v>195</v>
      </c>
      <c r="H159" s="217">
        <v>4.7999999999999998</v>
      </c>
      <c r="I159" s="218"/>
      <c r="J159" s="219">
        <f>ROUND(I159*H159,2)</f>
        <v>0</v>
      </c>
      <c r="K159" s="215" t="s">
        <v>124</v>
      </c>
      <c r="L159" s="43"/>
      <c r="M159" s="220" t="s">
        <v>1</v>
      </c>
      <c r="N159" s="221" t="s">
        <v>41</v>
      </c>
      <c r="O159" s="90"/>
      <c r="P159" s="222">
        <f>O159*H159</f>
        <v>0</v>
      </c>
      <c r="Q159" s="222">
        <v>0</v>
      </c>
      <c r="R159" s="222">
        <f>Q159*H159</f>
        <v>0</v>
      </c>
      <c r="S159" s="222">
        <v>0.00167</v>
      </c>
      <c r="T159" s="223">
        <f>S159*H159</f>
        <v>0.0080160000000000006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4" t="s">
        <v>196</v>
      </c>
      <c r="AT159" s="224" t="s">
        <v>120</v>
      </c>
      <c r="AU159" s="224" t="s">
        <v>86</v>
      </c>
      <c r="AY159" s="16" t="s">
        <v>117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6" t="s">
        <v>84</v>
      </c>
      <c r="BK159" s="225">
        <f>ROUND(I159*H159,2)</f>
        <v>0</v>
      </c>
      <c r="BL159" s="16" t="s">
        <v>196</v>
      </c>
      <c r="BM159" s="224" t="s">
        <v>208</v>
      </c>
    </row>
    <row r="160" s="13" customFormat="1">
      <c r="A160" s="13"/>
      <c r="B160" s="226"/>
      <c r="C160" s="227"/>
      <c r="D160" s="228" t="s">
        <v>127</v>
      </c>
      <c r="E160" s="229" t="s">
        <v>1</v>
      </c>
      <c r="F160" s="230" t="s">
        <v>209</v>
      </c>
      <c r="G160" s="227"/>
      <c r="H160" s="231">
        <v>4.7999999999999998</v>
      </c>
      <c r="I160" s="232"/>
      <c r="J160" s="227"/>
      <c r="K160" s="227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127</v>
      </c>
      <c r="AU160" s="237" t="s">
        <v>86</v>
      </c>
      <c r="AV160" s="13" t="s">
        <v>86</v>
      </c>
      <c r="AW160" s="13" t="s">
        <v>32</v>
      </c>
      <c r="AX160" s="13" t="s">
        <v>84</v>
      </c>
      <c r="AY160" s="237" t="s">
        <v>117</v>
      </c>
    </row>
    <row r="161" s="2" customFormat="1" ht="16.5" customHeight="1">
      <c r="A161" s="37"/>
      <c r="B161" s="38"/>
      <c r="C161" s="213" t="s">
        <v>210</v>
      </c>
      <c r="D161" s="213" t="s">
        <v>120</v>
      </c>
      <c r="E161" s="214" t="s">
        <v>211</v>
      </c>
      <c r="F161" s="215" t="s">
        <v>212</v>
      </c>
      <c r="G161" s="216" t="s">
        <v>195</v>
      </c>
      <c r="H161" s="217">
        <v>92.700000000000003</v>
      </c>
      <c r="I161" s="218"/>
      <c r="J161" s="219">
        <f>ROUND(I161*H161,2)</f>
        <v>0</v>
      </c>
      <c r="K161" s="215" t="s">
        <v>124</v>
      </c>
      <c r="L161" s="43"/>
      <c r="M161" s="220" t="s">
        <v>1</v>
      </c>
      <c r="N161" s="221" t="s">
        <v>41</v>
      </c>
      <c r="O161" s="90"/>
      <c r="P161" s="222">
        <f>O161*H161</f>
        <v>0</v>
      </c>
      <c r="Q161" s="222">
        <v>0</v>
      </c>
      <c r="R161" s="222">
        <f>Q161*H161</f>
        <v>0</v>
      </c>
      <c r="S161" s="222">
        <v>0.0025999999999999999</v>
      </c>
      <c r="T161" s="223">
        <f>S161*H161</f>
        <v>0.24101999999999998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4" t="s">
        <v>196</v>
      </c>
      <c r="AT161" s="224" t="s">
        <v>120</v>
      </c>
      <c r="AU161" s="224" t="s">
        <v>86</v>
      </c>
      <c r="AY161" s="16" t="s">
        <v>117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6" t="s">
        <v>84</v>
      </c>
      <c r="BK161" s="225">
        <f>ROUND(I161*H161,2)</f>
        <v>0</v>
      </c>
      <c r="BL161" s="16" t="s">
        <v>196</v>
      </c>
      <c r="BM161" s="224" t="s">
        <v>213</v>
      </c>
    </row>
    <row r="162" s="13" customFormat="1">
      <c r="A162" s="13"/>
      <c r="B162" s="226"/>
      <c r="C162" s="227"/>
      <c r="D162" s="228" t="s">
        <v>127</v>
      </c>
      <c r="E162" s="229" t="s">
        <v>1</v>
      </c>
      <c r="F162" s="230" t="s">
        <v>214</v>
      </c>
      <c r="G162" s="227"/>
      <c r="H162" s="231">
        <v>92.700000000000003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127</v>
      </c>
      <c r="AU162" s="237" t="s">
        <v>86</v>
      </c>
      <c r="AV162" s="13" t="s">
        <v>86</v>
      </c>
      <c r="AW162" s="13" t="s">
        <v>32</v>
      </c>
      <c r="AX162" s="13" t="s">
        <v>84</v>
      </c>
      <c r="AY162" s="237" t="s">
        <v>117</v>
      </c>
    </row>
    <row r="163" s="2" customFormat="1" ht="16.5" customHeight="1">
      <c r="A163" s="37"/>
      <c r="B163" s="38"/>
      <c r="C163" s="213" t="s">
        <v>215</v>
      </c>
      <c r="D163" s="213" t="s">
        <v>120</v>
      </c>
      <c r="E163" s="214" t="s">
        <v>216</v>
      </c>
      <c r="F163" s="215" t="s">
        <v>217</v>
      </c>
      <c r="G163" s="216" t="s">
        <v>195</v>
      </c>
      <c r="H163" s="217">
        <v>16.420000000000002</v>
      </c>
      <c r="I163" s="218"/>
      <c r="J163" s="219">
        <f>ROUND(I163*H163,2)</f>
        <v>0</v>
      </c>
      <c r="K163" s="215" t="s">
        <v>124</v>
      </c>
      <c r="L163" s="43"/>
      <c r="M163" s="220" t="s">
        <v>1</v>
      </c>
      <c r="N163" s="221" t="s">
        <v>41</v>
      </c>
      <c r="O163" s="90"/>
      <c r="P163" s="222">
        <f>O163*H163</f>
        <v>0</v>
      </c>
      <c r="Q163" s="222">
        <v>0</v>
      </c>
      <c r="R163" s="222">
        <f>Q163*H163</f>
        <v>0</v>
      </c>
      <c r="S163" s="222">
        <v>0.0039399999999999999</v>
      </c>
      <c r="T163" s="223">
        <f>S163*H163</f>
        <v>0.064694800000000011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4" t="s">
        <v>196</v>
      </c>
      <c r="AT163" s="224" t="s">
        <v>120</v>
      </c>
      <c r="AU163" s="224" t="s">
        <v>86</v>
      </c>
      <c r="AY163" s="16" t="s">
        <v>117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6" t="s">
        <v>84</v>
      </c>
      <c r="BK163" s="225">
        <f>ROUND(I163*H163,2)</f>
        <v>0</v>
      </c>
      <c r="BL163" s="16" t="s">
        <v>196</v>
      </c>
      <c r="BM163" s="224" t="s">
        <v>218</v>
      </c>
    </row>
    <row r="164" s="13" customFormat="1">
      <c r="A164" s="13"/>
      <c r="B164" s="226"/>
      <c r="C164" s="227"/>
      <c r="D164" s="228" t="s">
        <v>127</v>
      </c>
      <c r="E164" s="229" t="s">
        <v>1</v>
      </c>
      <c r="F164" s="230" t="s">
        <v>219</v>
      </c>
      <c r="G164" s="227"/>
      <c r="H164" s="231">
        <v>16.420000000000002</v>
      </c>
      <c r="I164" s="232"/>
      <c r="J164" s="227"/>
      <c r="K164" s="227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127</v>
      </c>
      <c r="AU164" s="237" t="s">
        <v>86</v>
      </c>
      <c r="AV164" s="13" t="s">
        <v>86</v>
      </c>
      <c r="AW164" s="13" t="s">
        <v>32</v>
      </c>
      <c r="AX164" s="13" t="s">
        <v>84</v>
      </c>
      <c r="AY164" s="237" t="s">
        <v>117</v>
      </c>
    </row>
    <row r="165" s="12" customFormat="1" ht="22.8" customHeight="1">
      <c r="A165" s="12"/>
      <c r="B165" s="197"/>
      <c r="C165" s="198"/>
      <c r="D165" s="199" t="s">
        <v>75</v>
      </c>
      <c r="E165" s="211" t="s">
        <v>220</v>
      </c>
      <c r="F165" s="211" t="s">
        <v>221</v>
      </c>
      <c r="G165" s="198"/>
      <c r="H165" s="198"/>
      <c r="I165" s="201"/>
      <c r="J165" s="212">
        <f>BK165</f>
        <v>0</v>
      </c>
      <c r="K165" s="198"/>
      <c r="L165" s="203"/>
      <c r="M165" s="204"/>
      <c r="N165" s="205"/>
      <c r="O165" s="205"/>
      <c r="P165" s="206">
        <f>SUM(P166:P168)</f>
        <v>0</v>
      </c>
      <c r="Q165" s="205"/>
      <c r="R165" s="206">
        <f>SUM(R166:R168)</f>
        <v>0.26962081999999998</v>
      </c>
      <c r="S165" s="205"/>
      <c r="T165" s="207">
        <f>SUM(T166:T168)</f>
        <v>12.40074609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8" t="s">
        <v>86</v>
      </c>
      <c r="AT165" s="209" t="s">
        <v>75</v>
      </c>
      <c r="AU165" s="209" t="s">
        <v>84</v>
      </c>
      <c r="AY165" s="208" t="s">
        <v>117</v>
      </c>
      <c r="BK165" s="210">
        <f>SUM(BK166:BK168)</f>
        <v>0</v>
      </c>
    </row>
    <row r="166" s="2" customFormat="1" ht="24.15" customHeight="1">
      <c r="A166" s="37"/>
      <c r="B166" s="38"/>
      <c r="C166" s="213" t="s">
        <v>222</v>
      </c>
      <c r="D166" s="213" t="s">
        <v>120</v>
      </c>
      <c r="E166" s="214" t="s">
        <v>223</v>
      </c>
      <c r="F166" s="215" t="s">
        <v>224</v>
      </c>
      <c r="G166" s="216" t="s">
        <v>136</v>
      </c>
      <c r="H166" s="217">
        <v>784.82299999999998</v>
      </c>
      <c r="I166" s="218"/>
      <c r="J166" s="219">
        <f>ROUND(I166*H166,2)</f>
        <v>0</v>
      </c>
      <c r="K166" s="215" t="s">
        <v>124</v>
      </c>
      <c r="L166" s="43"/>
      <c r="M166" s="220" t="s">
        <v>1</v>
      </c>
      <c r="N166" s="221" t="s">
        <v>41</v>
      </c>
      <c r="O166" s="90"/>
      <c r="P166" s="222">
        <f>O166*H166</f>
        <v>0</v>
      </c>
      <c r="Q166" s="222">
        <v>0.00034000000000000002</v>
      </c>
      <c r="R166" s="222">
        <f>Q166*H166</f>
        <v>0.26683982000000001</v>
      </c>
      <c r="S166" s="222">
        <v>0.01533</v>
      </c>
      <c r="T166" s="223">
        <f>S166*H166</f>
        <v>12.03133659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4" t="s">
        <v>196</v>
      </c>
      <c r="AT166" s="224" t="s">
        <v>120</v>
      </c>
      <c r="AU166" s="224" t="s">
        <v>86</v>
      </c>
      <c r="AY166" s="16" t="s">
        <v>117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6" t="s">
        <v>84</v>
      </c>
      <c r="BK166" s="225">
        <f>ROUND(I166*H166,2)</f>
        <v>0</v>
      </c>
      <c r="BL166" s="16" t="s">
        <v>196</v>
      </c>
      <c r="BM166" s="224" t="s">
        <v>225</v>
      </c>
    </row>
    <row r="167" s="13" customFormat="1">
      <c r="A167" s="13"/>
      <c r="B167" s="226"/>
      <c r="C167" s="227"/>
      <c r="D167" s="228" t="s">
        <v>127</v>
      </c>
      <c r="E167" s="229" t="s">
        <v>1</v>
      </c>
      <c r="F167" s="230" t="s">
        <v>226</v>
      </c>
      <c r="G167" s="227"/>
      <c r="H167" s="231">
        <v>784.82299999999998</v>
      </c>
      <c r="I167" s="232"/>
      <c r="J167" s="227"/>
      <c r="K167" s="227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127</v>
      </c>
      <c r="AU167" s="237" t="s">
        <v>86</v>
      </c>
      <c r="AV167" s="13" t="s">
        <v>86</v>
      </c>
      <c r="AW167" s="13" t="s">
        <v>32</v>
      </c>
      <c r="AX167" s="13" t="s">
        <v>84</v>
      </c>
      <c r="AY167" s="237" t="s">
        <v>117</v>
      </c>
    </row>
    <row r="168" s="2" customFormat="1" ht="24.15" customHeight="1">
      <c r="A168" s="37"/>
      <c r="B168" s="38"/>
      <c r="C168" s="213" t="s">
        <v>227</v>
      </c>
      <c r="D168" s="213" t="s">
        <v>120</v>
      </c>
      <c r="E168" s="214" t="s">
        <v>228</v>
      </c>
      <c r="F168" s="215" t="s">
        <v>229</v>
      </c>
      <c r="G168" s="216" t="s">
        <v>195</v>
      </c>
      <c r="H168" s="217">
        <v>46.350000000000001</v>
      </c>
      <c r="I168" s="218"/>
      <c r="J168" s="219">
        <f>ROUND(I168*H168,2)</f>
        <v>0</v>
      </c>
      <c r="K168" s="215" t="s">
        <v>124</v>
      </c>
      <c r="L168" s="43"/>
      <c r="M168" s="249" t="s">
        <v>1</v>
      </c>
      <c r="N168" s="250" t="s">
        <v>41</v>
      </c>
      <c r="O168" s="251"/>
      <c r="P168" s="252">
        <f>O168*H168</f>
        <v>0</v>
      </c>
      <c r="Q168" s="252">
        <v>6.0000000000000002E-05</v>
      </c>
      <c r="R168" s="252">
        <f>Q168*H168</f>
        <v>0.0027810000000000001</v>
      </c>
      <c r="S168" s="252">
        <v>0.0079699999999999997</v>
      </c>
      <c r="T168" s="253">
        <f>S168*H168</f>
        <v>0.3694095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4" t="s">
        <v>196</v>
      </c>
      <c r="AT168" s="224" t="s">
        <v>120</v>
      </c>
      <c r="AU168" s="224" t="s">
        <v>86</v>
      </c>
      <c r="AY168" s="16" t="s">
        <v>117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6" t="s">
        <v>84</v>
      </c>
      <c r="BK168" s="225">
        <f>ROUND(I168*H168,2)</f>
        <v>0</v>
      </c>
      <c r="BL168" s="16" t="s">
        <v>196</v>
      </c>
      <c r="BM168" s="224" t="s">
        <v>230</v>
      </c>
    </row>
    <row r="169" s="2" customFormat="1" ht="6.96" customHeight="1">
      <c r="A169" s="37"/>
      <c r="B169" s="65"/>
      <c r="C169" s="66"/>
      <c r="D169" s="66"/>
      <c r="E169" s="66"/>
      <c r="F169" s="66"/>
      <c r="G169" s="66"/>
      <c r="H169" s="66"/>
      <c r="I169" s="66"/>
      <c r="J169" s="66"/>
      <c r="K169" s="66"/>
      <c r="L169" s="43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sheetProtection sheet="1" autoFilter="0" formatColumns="0" formatRows="0" objects="1" scenarios="1" spinCount="100000" saltValue="E2PCxq8j4AHC1p7tWxfbEyCCtr4iwl3j408GcfESXPiHbLVrXwhaQiEzAS0h6wE1Tyznu+nZI6xZPKQ0dSF7xg==" hashValue="qsWpO6RJCf6givaF5MO13GkNuyfNJ18GnsbgTypAklXuT9mA0I+61EIsZ7v6zzVYqjitYdmiflaskpPFfRP5Vg==" algorithmName="SHA-512" password="CC35"/>
  <autoFilter ref="C122:K16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JN rozpočty</dc:creator>
  <cp:lastModifiedBy>JN rozpočty</cp:lastModifiedBy>
  <dcterms:created xsi:type="dcterms:W3CDTF">2024-03-15T13:37:35Z</dcterms:created>
  <dcterms:modified xsi:type="dcterms:W3CDTF">2024-03-15T13:37:41Z</dcterms:modified>
</cp:coreProperties>
</file>