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.1 - Stavební a konstru..." sheetId="2" r:id="rId2"/>
    <sheet name="01.2 - D.1.4.1 - Zdravotn..." sheetId="3" r:id="rId3"/>
    <sheet name="01.3 - D.1.4.2 - Vytápění" sheetId="4" r:id="rId4"/>
    <sheet name="01.4 - D.1.4.3 - Vzduchot..." sheetId="5" r:id="rId5"/>
    <sheet name="01.5 - D.1.4.5 - Tlakový ..." sheetId="6" r:id="rId6"/>
    <sheet name="01.6 - Silnoproud + slabo..." sheetId="7" r:id="rId7"/>
    <sheet name="01.7 - FVE" sheetId="8" r:id="rId8"/>
    <sheet name="02 - Venkovní kanalizace,..." sheetId="9" r:id="rId9"/>
    <sheet name="03 - Přípojka nn" sheetId="10" r:id="rId10"/>
    <sheet name="VON - Vedlejší a ostatní ..." sheetId="11" r:id="rId11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'01.1 - Stavební a konstru...'!$C$139:$K$614</definedName>
    <definedName name="_xlnm.Print_Area" localSheetId="1">'01.1 - Stavební a konstru...'!$C$4:$J$76,'01.1 - Stavební a konstru...'!$C$82:$J$119,'01.1 - Stavební a konstru...'!$C$125:$K$614</definedName>
    <definedName name="_xlnm.Print_Titles" localSheetId="1">'01.1 - Stavební a konstru...'!$139:$139</definedName>
    <definedName name="_xlnm._FilterDatabase" localSheetId="2" hidden="1">'01.2 - D.1.4.1 - Zdravotn...'!$C$127:$K$207</definedName>
    <definedName name="_xlnm.Print_Area" localSheetId="2">'01.2 - D.1.4.1 - Zdravotn...'!$C$4:$J$76,'01.2 - D.1.4.1 - Zdravotn...'!$C$82:$J$107,'01.2 - D.1.4.1 - Zdravotn...'!$C$113:$K$207</definedName>
    <definedName name="_xlnm.Print_Titles" localSheetId="2">'01.2 - D.1.4.1 - Zdravotn...'!$127:$127</definedName>
    <definedName name="_xlnm._FilterDatabase" localSheetId="3" hidden="1">'01.3 - D.1.4.2 - Vytápění'!$C$126:$K$242</definedName>
    <definedName name="_xlnm.Print_Area" localSheetId="3">'01.3 - D.1.4.2 - Vytápění'!$C$4:$J$76,'01.3 - D.1.4.2 - Vytápění'!$C$82:$J$106,'01.3 - D.1.4.2 - Vytápění'!$C$112:$K$242</definedName>
    <definedName name="_xlnm.Print_Titles" localSheetId="3">'01.3 - D.1.4.2 - Vytápění'!$126:$126</definedName>
    <definedName name="_xlnm._FilterDatabase" localSheetId="4" hidden="1">'01.4 - D.1.4.3 - Vzduchot...'!$C$133:$K$313</definedName>
    <definedName name="_xlnm.Print_Area" localSheetId="4">'01.4 - D.1.4.3 - Vzduchot...'!$C$4:$J$76,'01.4 - D.1.4.3 - Vzduchot...'!$C$82:$J$113,'01.4 - D.1.4.3 - Vzduchot...'!$C$119:$K$313</definedName>
    <definedName name="_xlnm.Print_Titles" localSheetId="4">'01.4 - D.1.4.3 - Vzduchot...'!$133:$133</definedName>
    <definedName name="_xlnm._FilterDatabase" localSheetId="5" hidden="1">'01.5 - D.1.4.5 - Tlakový ...'!$C$122:$K$162</definedName>
    <definedName name="_xlnm.Print_Area" localSheetId="5">'01.5 - D.1.4.5 - Tlakový ...'!$C$4:$J$76,'01.5 - D.1.4.5 - Tlakový ...'!$C$82:$J$102,'01.5 - D.1.4.5 - Tlakový ...'!$C$108:$K$162</definedName>
    <definedName name="_xlnm.Print_Titles" localSheetId="5">'01.5 - D.1.4.5 - Tlakový ...'!$122:$122</definedName>
    <definedName name="_xlnm._FilterDatabase" localSheetId="6" hidden="1">'01.6 - Silnoproud + slabo...'!$C$120:$K$231</definedName>
    <definedName name="_xlnm.Print_Area" localSheetId="6">'01.6 - Silnoproud + slabo...'!$C$4:$J$76,'01.6 - Silnoproud + slabo...'!$C$82:$J$100,'01.6 - Silnoproud + slabo...'!$C$106:$K$231</definedName>
    <definedName name="_xlnm.Print_Titles" localSheetId="6">'01.6 - Silnoproud + slabo...'!$120:$120</definedName>
    <definedName name="_xlnm._FilterDatabase" localSheetId="7" hidden="1">'01.7 - FVE'!$C$120:$K$145</definedName>
    <definedName name="_xlnm.Print_Area" localSheetId="7">'01.7 - FVE'!$C$4:$J$76,'01.7 - FVE'!$C$82:$J$100,'01.7 - FVE'!$C$106:$K$145</definedName>
    <definedName name="_xlnm.Print_Titles" localSheetId="7">'01.7 - FVE'!$120:$120</definedName>
    <definedName name="_xlnm._FilterDatabase" localSheetId="8" hidden="1">'02 - Venkovní kanalizace,...'!$C$123:$K$184</definedName>
    <definedName name="_xlnm.Print_Area" localSheetId="8">'02 - Venkovní kanalizace,...'!$C$4:$J$76,'02 - Venkovní kanalizace,...'!$C$82:$J$105,'02 - Venkovní kanalizace,...'!$C$111:$K$184</definedName>
    <definedName name="_xlnm.Print_Titles" localSheetId="8">'02 - Venkovní kanalizace,...'!$123:$123</definedName>
    <definedName name="_xlnm._FilterDatabase" localSheetId="9" hidden="1">'03 - Přípojka nn'!$C$117:$K$141</definedName>
    <definedName name="_xlnm.Print_Area" localSheetId="9">'03 - Přípojka nn'!$C$4:$J$76,'03 - Přípojka nn'!$C$82:$J$99,'03 - Přípojka nn'!$C$105:$K$141</definedName>
    <definedName name="_xlnm.Print_Titles" localSheetId="9">'03 - Přípojka nn'!$117:$117</definedName>
    <definedName name="_xlnm._FilterDatabase" localSheetId="10" hidden="1">'VON - Vedlejší a ostatní ...'!$C$119:$K$131</definedName>
    <definedName name="_xlnm.Print_Area" localSheetId="10">'VON - Vedlejší a ostatní ...'!$C$4:$J$76,'VON - Vedlejší a ostatní ...'!$C$82:$J$101,'VON - Vedlejší a ostatní ...'!$C$107:$K$131</definedName>
    <definedName name="_xlnm.Print_Titles" localSheetId="10">'VON - Vedlejší a ostatní ...'!$119:$119</definedName>
  </definedNames>
  <calcPr/>
</workbook>
</file>

<file path=xl/calcChain.xml><?xml version="1.0" encoding="utf-8"?>
<calcChain xmlns="http://schemas.openxmlformats.org/spreadsheetml/2006/main">
  <c i="11" l="1" r="J37"/>
  <c r="J36"/>
  <c i="1" r="AY105"/>
  <c i="11" r="J35"/>
  <c i="1" r="AX105"/>
  <c i="11" r="BI131"/>
  <c r="BH131"/>
  <c r="BG131"/>
  <c r="BF131"/>
  <c r="T131"/>
  <c r="T130"/>
  <c r="R131"/>
  <c r="R130"/>
  <c r="P131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85"/>
  <c i="10" r="J37"/>
  <c r="J36"/>
  <c i="1" r="AY104"/>
  <c i="10" r="J35"/>
  <c i="1" r="AX104"/>
  <c i="10"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9" r="J37"/>
  <c r="J36"/>
  <c i="1" r="AY103"/>
  <c i="9" r="J35"/>
  <c i="1" r="AX103"/>
  <c i="9" r="BI184"/>
  <c r="BH184"/>
  <c r="BG184"/>
  <c r="BF184"/>
  <c r="T184"/>
  <c r="T183"/>
  <c r="R184"/>
  <c r="R183"/>
  <c r="P184"/>
  <c r="P183"/>
  <c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T149"/>
  <c r="R150"/>
  <c r="R149"/>
  <c r="P150"/>
  <c r="P149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8" r="J39"/>
  <c r="J38"/>
  <c i="1" r="AY102"/>
  <c i="8" r="J37"/>
  <c i="1" r="AX102"/>
  <c i="8"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8"/>
  <c r="J117"/>
  <c r="F117"/>
  <c r="F115"/>
  <c r="E113"/>
  <c r="J94"/>
  <c r="J93"/>
  <c r="F93"/>
  <c r="F91"/>
  <c r="E89"/>
  <c r="J20"/>
  <c r="E20"/>
  <c r="F94"/>
  <c r="J19"/>
  <c r="J14"/>
  <c r="J115"/>
  <c r="E7"/>
  <c r="E109"/>
  <c i="7" r="J39"/>
  <c r="J38"/>
  <c i="1" r="AY101"/>
  <c i="7" r="J37"/>
  <c i="1" r="AX101"/>
  <c i="7"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8"/>
  <c r="J117"/>
  <c r="F117"/>
  <c r="F115"/>
  <c r="E113"/>
  <c r="J94"/>
  <c r="J93"/>
  <c r="F93"/>
  <c r="F91"/>
  <c r="E89"/>
  <c r="J20"/>
  <c r="E20"/>
  <c r="F118"/>
  <c r="J19"/>
  <c r="J14"/>
  <c r="J115"/>
  <c r="E7"/>
  <c r="E109"/>
  <c i="6" r="J39"/>
  <c r="J38"/>
  <c i="1" r="AY100"/>
  <c i="6" r="J37"/>
  <c i="1" r="AX100"/>
  <c i="6" r="BI162"/>
  <c r="BH162"/>
  <c r="BG162"/>
  <c r="BF162"/>
  <c r="T162"/>
  <c r="T161"/>
  <c r="R162"/>
  <c r="R161"/>
  <c r="P162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J119"/>
  <c r="F119"/>
  <c r="F117"/>
  <c r="E115"/>
  <c r="J94"/>
  <c r="J93"/>
  <c r="F93"/>
  <c r="F91"/>
  <c r="E89"/>
  <c r="J20"/>
  <c r="E20"/>
  <c r="F120"/>
  <c r="J19"/>
  <c r="J14"/>
  <c r="J117"/>
  <c r="E7"/>
  <c r="E111"/>
  <c i="5" r="J39"/>
  <c r="J38"/>
  <c i="1" r="AY99"/>
  <c i="5" r="J37"/>
  <c i="1" r="AX99"/>
  <c i="5" r="BI313"/>
  <c r="BH313"/>
  <c r="BG313"/>
  <c r="BF313"/>
  <c r="T313"/>
  <c r="T312"/>
  <c r="R313"/>
  <c r="R312"/>
  <c r="P313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J131"/>
  <c r="J130"/>
  <c r="F130"/>
  <c r="F128"/>
  <c r="E126"/>
  <c r="J94"/>
  <c r="J93"/>
  <c r="F93"/>
  <c r="F91"/>
  <c r="E89"/>
  <c r="J20"/>
  <c r="E20"/>
  <c r="F131"/>
  <c r="J19"/>
  <c r="J14"/>
  <c r="J128"/>
  <c r="E7"/>
  <c r="E122"/>
  <c i="4" r="J39"/>
  <c r="J38"/>
  <c i="1" r="AY98"/>
  <c i="4" r="J37"/>
  <c i="1" r="AX98"/>
  <c i="4" r="BI242"/>
  <c r="BH242"/>
  <c r="BG242"/>
  <c r="BF242"/>
  <c r="T242"/>
  <c r="T241"/>
  <c r="R242"/>
  <c r="R241"/>
  <c r="P242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4"/>
  <c r="J123"/>
  <c r="F123"/>
  <c r="F121"/>
  <c r="E119"/>
  <c r="J94"/>
  <c r="J93"/>
  <c r="F93"/>
  <c r="F91"/>
  <c r="E89"/>
  <c r="J20"/>
  <c r="E20"/>
  <c r="F94"/>
  <c r="J19"/>
  <c r="J14"/>
  <c r="J121"/>
  <c r="E7"/>
  <c r="E115"/>
  <c i="3" r="J39"/>
  <c r="J38"/>
  <c i="1" r="AY97"/>
  <c i="3" r="J37"/>
  <c i="1" r="AX97"/>
  <c i="3" r="BI207"/>
  <c r="BH207"/>
  <c r="BG207"/>
  <c r="BF207"/>
  <c r="T207"/>
  <c r="T206"/>
  <c r="R207"/>
  <c r="R206"/>
  <c r="P207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5"/>
  <c r="J124"/>
  <c r="F124"/>
  <c r="F122"/>
  <c r="E120"/>
  <c r="J94"/>
  <c r="J93"/>
  <c r="F93"/>
  <c r="F91"/>
  <c r="E89"/>
  <c r="J20"/>
  <c r="E20"/>
  <c r="F94"/>
  <c r="J19"/>
  <c r="J14"/>
  <c r="J122"/>
  <c r="E7"/>
  <c r="E85"/>
  <c i="2" r="J39"/>
  <c r="J38"/>
  <c i="1" r="AY96"/>
  <c i="2" r="J37"/>
  <c i="1" r="AX96"/>
  <c i="2" r="BI613"/>
  <c r="BH613"/>
  <c r="BG613"/>
  <c r="BF613"/>
  <c r="T613"/>
  <c r="T612"/>
  <c r="R613"/>
  <c r="R612"/>
  <c r="P613"/>
  <c r="P612"/>
  <c r="BI611"/>
  <c r="BH611"/>
  <c r="BG611"/>
  <c r="BF611"/>
  <c r="T611"/>
  <c r="R611"/>
  <c r="P611"/>
  <c r="BI607"/>
  <c r="BH607"/>
  <c r="BG607"/>
  <c r="BF607"/>
  <c r="T607"/>
  <c r="R607"/>
  <c r="P607"/>
  <c r="BI598"/>
  <c r="BH598"/>
  <c r="BG598"/>
  <c r="BF598"/>
  <c r="T598"/>
  <c r="T597"/>
  <c r="R598"/>
  <c r="R597"/>
  <c r="P598"/>
  <c r="P597"/>
  <c r="BI596"/>
  <c r="BH596"/>
  <c r="BG596"/>
  <c r="BF596"/>
  <c r="T596"/>
  <c r="R596"/>
  <c r="P596"/>
  <c r="BI593"/>
  <c r="BH593"/>
  <c r="BG593"/>
  <c r="BF593"/>
  <c r="T593"/>
  <c r="R593"/>
  <c r="P593"/>
  <c r="BI588"/>
  <c r="BH588"/>
  <c r="BG588"/>
  <c r="BF588"/>
  <c r="T588"/>
  <c r="R588"/>
  <c r="P588"/>
  <c r="BI583"/>
  <c r="BH583"/>
  <c r="BG583"/>
  <c r="BF583"/>
  <c r="T583"/>
  <c r="R583"/>
  <c r="P583"/>
  <c r="BI578"/>
  <c r="BH578"/>
  <c r="BG578"/>
  <c r="BF578"/>
  <c r="T578"/>
  <c r="R578"/>
  <c r="P578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3"/>
  <c r="BH563"/>
  <c r="BG563"/>
  <c r="BF563"/>
  <c r="T563"/>
  <c r="R563"/>
  <c r="P563"/>
  <c r="BI560"/>
  <c r="BH560"/>
  <c r="BG560"/>
  <c r="BF560"/>
  <c r="T560"/>
  <c r="R560"/>
  <c r="P560"/>
  <c r="BI556"/>
  <c r="BH556"/>
  <c r="BG556"/>
  <c r="BF556"/>
  <c r="T556"/>
  <c r="R556"/>
  <c r="P556"/>
  <c r="BI553"/>
  <c r="BH553"/>
  <c r="BG553"/>
  <c r="BF553"/>
  <c r="T553"/>
  <c r="R553"/>
  <c r="P553"/>
  <c r="BI551"/>
  <c r="BH551"/>
  <c r="BG551"/>
  <c r="BF551"/>
  <c r="T551"/>
  <c r="R551"/>
  <c r="P551"/>
  <c r="BI548"/>
  <c r="BH548"/>
  <c r="BG548"/>
  <c r="BF548"/>
  <c r="T548"/>
  <c r="R548"/>
  <c r="P548"/>
  <c r="BI544"/>
  <c r="BH544"/>
  <c r="BG544"/>
  <c r="BF544"/>
  <c r="T544"/>
  <c r="R544"/>
  <c r="P544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31"/>
  <c r="BH531"/>
  <c r="BG531"/>
  <c r="BF531"/>
  <c r="T531"/>
  <c r="R531"/>
  <c r="P531"/>
  <c r="BI529"/>
  <c r="BH529"/>
  <c r="BG529"/>
  <c r="BF529"/>
  <c r="T529"/>
  <c r="R529"/>
  <c r="P529"/>
  <c r="BI527"/>
  <c r="BH527"/>
  <c r="BG527"/>
  <c r="BF527"/>
  <c r="T527"/>
  <c r="R527"/>
  <c r="P527"/>
  <c r="BI526"/>
  <c r="BH526"/>
  <c r="BG526"/>
  <c r="BF526"/>
  <c r="T526"/>
  <c r="R526"/>
  <c r="P526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501"/>
  <c r="BH501"/>
  <c r="BG501"/>
  <c r="BF501"/>
  <c r="T501"/>
  <c r="R501"/>
  <c r="P501"/>
  <c r="BI499"/>
  <c r="BH499"/>
  <c r="BG499"/>
  <c r="BF499"/>
  <c r="T499"/>
  <c r="R499"/>
  <c r="P499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5"/>
  <c r="BH385"/>
  <c r="BG385"/>
  <c r="BF385"/>
  <c r="T385"/>
  <c r="R385"/>
  <c r="P385"/>
  <c r="BI381"/>
  <c r="BH381"/>
  <c r="BG381"/>
  <c r="BF381"/>
  <c r="T381"/>
  <c r="R381"/>
  <c r="P381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T331"/>
  <c r="R332"/>
  <c r="R331"/>
  <c r="P332"/>
  <c r="P331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8"/>
  <c r="BH198"/>
  <c r="BG198"/>
  <c r="BF198"/>
  <c r="T198"/>
  <c r="R198"/>
  <c r="P19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J137"/>
  <c r="J136"/>
  <c r="F136"/>
  <c r="F134"/>
  <c r="E132"/>
  <c r="J94"/>
  <c r="J93"/>
  <c r="F93"/>
  <c r="F91"/>
  <c r="E89"/>
  <c r="J20"/>
  <c r="E20"/>
  <c r="F137"/>
  <c r="J19"/>
  <c r="J14"/>
  <c r="J91"/>
  <c r="E7"/>
  <c r="E128"/>
  <c i="1" r="L90"/>
  <c r="AM90"/>
  <c r="AM89"/>
  <c r="L89"/>
  <c r="AM87"/>
  <c r="L87"/>
  <c r="L85"/>
  <c r="L84"/>
  <c i="2" r="J611"/>
  <c r="J508"/>
  <c r="J447"/>
  <c r="BK398"/>
  <c r="J326"/>
  <c r="BK298"/>
  <c r="BK211"/>
  <c r="J180"/>
  <c r="BK611"/>
  <c r="BK588"/>
  <c r="BK533"/>
  <c r="J506"/>
  <c r="J471"/>
  <c r="J422"/>
  <c r="J377"/>
  <c r="BK300"/>
  <c r="J241"/>
  <c r="BK222"/>
  <c r="J171"/>
  <c i="1" r="AS95"/>
  <c i="2" r="BK518"/>
  <c r="BK479"/>
  <c r="J433"/>
  <c r="J365"/>
  <c r="J325"/>
  <c r="BK307"/>
  <c r="J267"/>
  <c r="BK234"/>
  <c r="J563"/>
  <c r="J531"/>
  <c r="BK481"/>
  <c r="BK465"/>
  <c r="J425"/>
  <c r="BK392"/>
  <c r="BK351"/>
  <c r="J321"/>
  <c r="J285"/>
  <c r="J239"/>
  <c r="BK544"/>
  <c r="BK520"/>
  <c r="BK475"/>
  <c r="J451"/>
  <c r="BK390"/>
  <c r="J349"/>
  <c r="BK314"/>
  <c r="J296"/>
  <c r="J258"/>
  <c r="BK218"/>
  <c r="J160"/>
  <c i="3" r="J201"/>
  <c r="J182"/>
  <c r="J152"/>
  <c r="J132"/>
  <c r="BK193"/>
  <c r="J169"/>
  <c r="J160"/>
  <c r="BK146"/>
  <c r="J194"/>
  <c r="J158"/>
  <c r="BK194"/>
  <c r="J173"/>
  <c r="J150"/>
  <c r="J204"/>
  <c r="J186"/>
  <c r="BK169"/>
  <c r="J149"/>
  <c r="BK137"/>
  <c i="4" r="J223"/>
  <c r="J201"/>
  <c r="BK182"/>
  <c r="J166"/>
  <c r="BK148"/>
  <c r="BK133"/>
  <c r="J238"/>
  <c r="J209"/>
  <c r="BK193"/>
  <c r="BK169"/>
  <c r="J150"/>
  <c r="J131"/>
  <c r="BK224"/>
  <c r="BK200"/>
  <c r="BK163"/>
  <c r="J151"/>
  <c r="BK138"/>
  <c r="J130"/>
  <c r="BK228"/>
  <c r="J203"/>
  <c r="J189"/>
  <c r="BK172"/>
  <c r="BK164"/>
  <c r="BK142"/>
  <c r="BK234"/>
  <c r="J206"/>
  <c r="J186"/>
  <c r="J162"/>
  <c r="BK147"/>
  <c r="BK238"/>
  <c r="J219"/>
  <c r="J198"/>
  <c r="J173"/>
  <c r="BK161"/>
  <c i="5" r="J303"/>
  <c r="J290"/>
  <c r="BK276"/>
  <c r="J262"/>
  <c r="J242"/>
  <c r="BK230"/>
  <c r="J212"/>
  <c r="BK194"/>
  <c r="J160"/>
  <c r="J138"/>
  <c r="BK280"/>
  <c r="BK267"/>
  <c r="J245"/>
  <c r="J239"/>
  <c r="BK217"/>
  <c r="BK208"/>
  <c r="J198"/>
  <c r="J179"/>
  <c r="J161"/>
  <c r="J149"/>
  <c r="J289"/>
  <c r="J266"/>
  <c r="BK249"/>
  <c r="J223"/>
  <c r="BK195"/>
  <c r="BK182"/>
  <c r="BK155"/>
  <c r="J310"/>
  <c r="BK293"/>
  <c r="J253"/>
  <c r="J224"/>
  <c r="J203"/>
  <c r="J180"/>
  <c r="J157"/>
  <c r="J300"/>
  <c r="J292"/>
  <c r="J275"/>
  <c r="J244"/>
  <c r="BK234"/>
  <c r="J217"/>
  <c r="BK203"/>
  <c r="BK178"/>
  <c r="BK164"/>
  <c r="J145"/>
  <c r="BK299"/>
  <c r="BK287"/>
  <c r="BK271"/>
  <c r="J254"/>
  <c r="BK236"/>
  <c r="J204"/>
  <c r="J187"/>
  <c r="BK161"/>
  <c r="BK150"/>
  <c i="6" r="BK147"/>
  <c r="J134"/>
  <c r="BK154"/>
  <c r="BK134"/>
  <c r="BK148"/>
  <c r="BK135"/>
  <c r="BK160"/>
  <c r="J148"/>
  <c r="J133"/>
  <c r="BK126"/>
  <c r="BK137"/>
  <c r="BK128"/>
  <c r="BK140"/>
  <c i="7" r="BK227"/>
  <c r="J203"/>
  <c r="BK195"/>
  <c r="J176"/>
  <c r="J162"/>
  <c r="BK146"/>
  <c r="J231"/>
  <c r="J216"/>
  <c r="J201"/>
  <c r="J188"/>
  <c r="J174"/>
  <c r="BK168"/>
  <c r="J139"/>
  <c r="BK133"/>
  <c r="J227"/>
  <c r="J192"/>
  <c r="BK177"/>
  <c r="BK161"/>
  <c r="J146"/>
  <c r="BK140"/>
  <c r="J137"/>
  <c r="J124"/>
  <c r="J222"/>
  <c r="J213"/>
  <c r="J205"/>
  <c r="J189"/>
  <c r="BK174"/>
  <c r="BK166"/>
  <c r="BK154"/>
  <c r="BK145"/>
  <c r="BK130"/>
  <c r="J224"/>
  <c r="BK205"/>
  <c r="J196"/>
  <c r="J178"/>
  <c r="J157"/>
  <c r="BK129"/>
  <c r="BK202"/>
  <c r="BK173"/>
  <c r="J153"/>
  <c r="J143"/>
  <c i="8" r="J145"/>
  <c r="J127"/>
  <c r="BK143"/>
  <c r="BK134"/>
  <c r="BK124"/>
  <c r="J132"/>
  <c r="BK138"/>
  <c i="9" r="J162"/>
  <c r="J177"/>
  <c r="J169"/>
  <c r="J130"/>
  <c r="BK169"/>
  <c r="J150"/>
  <c r="BK166"/>
  <c r="BK135"/>
  <c r="J165"/>
  <c r="BK152"/>
  <c r="J172"/>
  <c i="10" r="J132"/>
  <c r="J124"/>
  <c r="J137"/>
  <c r="J125"/>
  <c r="J126"/>
  <c r="BK138"/>
  <c r="BK128"/>
  <c i="11" r="J126"/>
  <c r="J131"/>
  <c i="2" r="J593"/>
  <c r="BK516"/>
  <c r="BK467"/>
  <c r="BK433"/>
  <c r="J390"/>
  <c r="J335"/>
  <c r="J310"/>
  <c r="J281"/>
  <c r="BK241"/>
  <c r="J214"/>
  <c r="BK174"/>
  <c r="J156"/>
  <c r="J553"/>
  <c r="J527"/>
  <c r="J475"/>
  <c r="J442"/>
  <c r="BK404"/>
  <c r="BK385"/>
  <c r="J345"/>
  <c r="BK325"/>
  <c r="J305"/>
  <c r="J274"/>
  <c r="BK260"/>
  <c r="J232"/>
  <c r="J202"/>
  <c r="BK158"/>
  <c r="J567"/>
  <c r="J510"/>
  <c r="J473"/>
  <c r="BK455"/>
  <c r="J404"/>
  <c r="J337"/>
  <c r="J244"/>
  <c r="J224"/>
  <c r="BK180"/>
  <c r="BK167"/>
  <c r="J596"/>
  <c r="J520"/>
  <c r="BK445"/>
  <c r="J373"/>
  <c r="BK320"/>
  <c r="BK283"/>
  <c r="J256"/>
  <c r="BK184"/>
  <c r="J542"/>
  <c r="BK510"/>
  <c r="BK473"/>
  <c r="BK422"/>
  <c r="BK402"/>
  <c r="BK375"/>
  <c r="J353"/>
  <c r="BK337"/>
  <c r="J313"/>
  <c r="BK279"/>
  <c r="BK252"/>
  <c r="BK206"/>
  <c r="J537"/>
  <c r="J514"/>
  <c r="BK431"/>
  <c r="J361"/>
  <c r="BK328"/>
  <c r="BK311"/>
  <c r="J291"/>
  <c r="J237"/>
  <c r="BK224"/>
  <c r="BK171"/>
  <c r="J144"/>
  <c i="3" r="BK185"/>
  <c r="J165"/>
  <c r="BK147"/>
  <c r="J207"/>
  <c r="J197"/>
  <c r="BK175"/>
  <c r="J162"/>
  <c r="BK150"/>
  <c r="BK133"/>
  <c r="J189"/>
  <c r="BK164"/>
  <c r="BK141"/>
  <c r="J196"/>
  <c r="BK177"/>
  <c r="BK160"/>
  <c r="BK136"/>
  <c r="J198"/>
  <c r="J181"/>
  <c r="J159"/>
  <c r="J144"/>
  <c r="J135"/>
  <c i="4" r="J227"/>
  <c r="J215"/>
  <c r="J187"/>
  <c r="BK173"/>
  <c r="J149"/>
  <c r="BK135"/>
  <c r="J230"/>
  <c r="J214"/>
  <c r="BK189"/>
  <c r="BK180"/>
  <c r="BK156"/>
  <c r="J237"/>
  <c r="BK217"/>
  <c r="BK194"/>
  <c r="BK178"/>
  <c r="BK146"/>
  <c r="BK131"/>
  <c r="BK239"/>
  <c r="BK232"/>
  <c r="J225"/>
  <c r="BK205"/>
  <c r="BK191"/>
  <c r="J180"/>
  <c r="J161"/>
  <c r="J155"/>
  <c r="J138"/>
  <c r="BK213"/>
  <c r="J191"/>
  <c r="BK167"/>
  <c r="BK152"/>
  <c r="J134"/>
  <c r="BK226"/>
  <c r="BK207"/>
  <c r="BK181"/>
  <c r="J144"/>
  <c i="5" r="J293"/>
  <c r="BK270"/>
  <c r="BK254"/>
  <c r="BK232"/>
  <c r="J205"/>
  <c r="BK187"/>
  <c r="J176"/>
  <c r="BK162"/>
  <c r="BK143"/>
  <c r="BK303"/>
  <c r="J272"/>
  <c r="BK255"/>
  <c r="BK224"/>
  <c r="J215"/>
  <c r="BK205"/>
  <c r="BK189"/>
  <c r="J170"/>
  <c r="BK141"/>
  <c r="J265"/>
  <c r="BK258"/>
  <c r="BK235"/>
  <c r="J194"/>
  <c r="J173"/>
  <c r="BK156"/>
  <c r="J140"/>
  <c r="J308"/>
  <c r="BK296"/>
  <c r="BK240"/>
  <c r="BK226"/>
  <c r="J213"/>
  <c r="J184"/>
  <c r="BK158"/>
  <c r="BK146"/>
  <c r="BK301"/>
  <c r="BK281"/>
  <c r="J252"/>
  <c r="BK243"/>
  <c r="BK228"/>
  <c r="BK214"/>
  <c r="BK197"/>
  <c r="J174"/>
  <c r="J155"/>
  <c r="J147"/>
  <c r="BK306"/>
  <c r="BK286"/>
  <c r="BK265"/>
  <c r="BK253"/>
  <c r="J228"/>
  <c r="BK209"/>
  <c r="BK175"/>
  <c r="BK160"/>
  <c i="6" r="J153"/>
  <c r="BK157"/>
  <c r="BK142"/>
  <c r="J160"/>
  <c r="BK138"/>
  <c r="J127"/>
  <c r="BK150"/>
  <c r="J135"/>
  <c r="BK156"/>
  <c r="J145"/>
  <c r="J130"/>
  <c r="BK141"/>
  <c i="7" r="BK225"/>
  <c r="J212"/>
  <c r="BK197"/>
  <c r="BK188"/>
  <c r="J166"/>
  <c r="J150"/>
  <c r="BK126"/>
  <c r="J217"/>
  <c r="BK203"/>
  <c r="BK193"/>
  <c r="J184"/>
  <c r="BK155"/>
  <c r="J134"/>
  <c r="BK211"/>
  <c r="BK183"/>
  <c r="J123"/>
  <c r="BK216"/>
  <c r="BK200"/>
  <c r="J182"/>
  <c r="J168"/>
  <c r="J141"/>
  <c r="BK212"/>
  <c r="BK182"/>
  <c r="J161"/>
  <c r="BK151"/>
  <c r="J132"/>
  <c i="8" r="J141"/>
  <c r="J130"/>
  <c r="BK136"/>
  <c r="BK132"/>
  <c r="BK135"/>
  <c r="BK129"/>
  <c r="BK133"/>
  <c i="9" r="BK181"/>
  <c r="J161"/>
  <c r="BK130"/>
  <c r="J168"/>
  <c r="J184"/>
  <c r="BK167"/>
  <c r="BK184"/>
  <c r="BK144"/>
  <c r="BK174"/>
  <c r="BK159"/>
  <c r="J135"/>
  <c r="BK171"/>
  <c i="10" r="BK140"/>
  <c r="J123"/>
  <c r="BK136"/>
  <c r="BK124"/>
  <c r="BK120"/>
  <c i="11" r="BK124"/>
  <c r="BK131"/>
  <c i="2" r="BK563"/>
  <c r="J512"/>
  <c r="J439"/>
  <c r="J400"/>
  <c r="BK342"/>
  <c r="BK304"/>
  <c r="J287"/>
  <c r="J252"/>
  <c r="J229"/>
  <c r="BK198"/>
  <c r="J578"/>
  <c r="J535"/>
  <c r="J504"/>
  <c r="BK463"/>
  <c r="J435"/>
  <c r="BK400"/>
  <c r="J371"/>
  <c r="BK339"/>
  <c r="BK321"/>
  <c r="BK291"/>
  <c r="J271"/>
  <c r="J254"/>
  <c r="J207"/>
  <c r="BK164"/>
  <c r="BK598"/>
  <c r="BK542"/>
  <c r="J518"/>
  <c r="BK502"/>
  <c r="J429"/>
  <c r="J392"/>
  <c r="BK353"/>
  <c r="BK271"/>
  <c r="BK228"/>
  <c r="J199"/>
  <c r="J164"/>
  <c r="BK593"/>
  <c r="J569"/>
  <c r="BK556"/>
  <c r="BK506"/>
  <c r="J461"/>
  <c r="BK429"/>
  <c r="J388"/>
  <c r="J363"/>
  <c r="J309"/>
  <c r="J304"/>
  <c r="BK258"/>
  <c r="J551"/>
  <c r="BK527"/>
  <c r="BK483"/>
  <c r="J453"/>
  <c r="BK435"/>
  <c r="J409"/>
  <c r="BK373"/>
  <c r="BK345"/>
  <c r="BK309"/>
  <c r="BK276"/>
  <c r="J246"/>
  <c r="BK175"/>
  <c r="BK541"/>
  <c r="BK529"/>
  <c r="J481"/>
  <c r="BK439"/>
  <c r="BK371"/>
  <c r="BK335"/>
  <c r="BK318"/>
  <c r="J307"/>
  <c r="BK236"/>
  <c r="BK207"/>
  <c r="J158"/>
  <c i="3" r="BK204"/>
  <c r="BK196"/>
  <c r="J180"/>
  <c r="J163"/>
  <c r="J139"/>
  <c r="BK201"/>
  <c r="J179"/>
  <c r="BK163"/>
  <c r="J155"/>
  <c r="J138"/>
  <c r="BK198"/>
  <c r="BK187"/>
  <c r="BK152"/>
  <c r="J137"/>
  <c r="BK180"/>
  <c r="J156"/>
  <c r="J143"/>
  <c r="J202"/>
  <c r="J171"/>
  <c r="J157"/>
  <c r="J142"/>
  <c i="4" r="J235"/>
  <c r="BK219"/>
  <c r="BK206"/>
  <c r="J178"/>
  <c r="BK160"/>
  <c r="BK151"/>
  <c r="BK140"/>
  <c r="J239"/>
  <c r="BK223"/>
  <c r="BK212"/>
  <c r="J192"/>
  <c r="J182"/>
  <c r="BK158"/>
  <c r="J136"/>
  <c r="BK225"/>
  <c r="J205"/>
  <c r="J199"/>
  <c r="BK176"/>
  <c r="BK157"/>
  <c r="J140"/>
  <c r="J242"/>
  <c r="J233"/>
  <c r="BK208"/>
  <c r="BK190"/>
  <c r="J181"/>
  <c r="J167"/>
  <c r="J156"/>
  <c r="J146"/>
  <c r="BK136"/>
  <c r="J220"/>
  <c r="BK203"/>
  <c r="BK188"/>
  <c r="BK170"/>
  <c r="BK154"/>
  <c r="BK132"/>
  <c r="J224"/>
  <c r="J202"/>
  <c r="J184"/>
  <c r="J171"/>
  <c r="BK155"/>
  <c i="5" r="BK300"/>
  <c r="BK283"/>
  <c r="J257"/>
  <c r="J234"/>
  <c r="BK215"/>
  <c r="J201"/>
  <c r="J177"/>
  <c r="J146"/>
  <c r="J141"/>
  <c r="BK298"/>
  <c r="BK279"/>
  <c r="BK263"/>
  <c r="BK244"/>
  <c r="BK216"/>
  <c r="BK211"/>
  <c r="J200"/>
  <c r="J186"/>
  <c r="J164"/>
  <c r="J142"/>
  <c r="J291"/>
  <c r="BK264"/>
  <c r="BK242"/>
  <c r="J202"/>
  <c r="BK186"/>
  <c r="BK177"/>
  <c r="J150"/>
  <c r="BK311"/>
  <c r="BK305"/>
  <c r="BK295"/>
  <c r="BK262"/>
  <c r="J241"/>
  <c r="J230"/>
  <c r="J210"/>
  <c r="J172"/>
  <c r="BK153"/>
  <c r="J139"/>
  <c r="J278"/>
  <c r="BK250"/>
  <c r="J238"/>
  <c r="BK220"/>
  <c r="J206"/>
  <c r="J193"/>
  <c r="BK165"/>
  <c r="BK310"/>
  <c r="BK291"/>
  <c r="BK275"/>
  <c r="BK266"/>
  <c r="J251"/>
  <c r="J231"/>
  <c r="BK202"/>
  <c r="J189"/>
  <c r="J182"/>
  <c r="BK166"/>
  <c r="J154"/>
  <c i="6" r="BK152"/>
  <c r="J137"/>
  <c r="J155"/>
  <c r="J139"/>
  <c r="BK155"/>
  <c r="BK133"/>
  <c r="J158"/>
  <c r="J146"/>
  <c r="J131"/>
  <c r="BK149"/>
  <c r="BK162"/>
  <c r="BK130"/>
  <c i="7" r="BK219"/>
  <c r="J211"/>
  <c r="J185"/>
  <c r="BK167"/>
  <c r="J138"/>
  <c r="BK230"/>
  <c r="J206"/>
  <c r="BK199"/>
  <c r="J190"/>
  <c r="J172"/>
  <c r="J160"/>
  <c r="J140"/>
  <c r="J229"/>
  <c r="J209"/>
  <c r="BK191"/>
  <c r="BK176"/>
  <c r="BK160"/>
  <c r="J147"/>
  <c r="BK139"/>
  <c r="J126"/>
  <c r="J225"/>
  <c r="J219"/>
  <c r="BK209"/>
  <c r="J198"/>
  <c r="J187"/>
  <c r="BK181"/>
  <c r="J158"/>
  <c r="BK150"/>
  <c r="J136"/>
  <c r="J127"/>
  <c r="J226"/>
  <c r="BK208"/>
  <c r="J191"/>
  <c r="BK175"/>
  <c r="BK144"/>
  <c r="J223"/>
  <c r="BK210"/>
  <c r="J169"/>
  <c r="BK159"/>
  <c r="BK134"/>
  <c i="8" r="J144"/>
  <c r="J134"/>
  <c r="BK140"/>
  <c r="J137"/>
  <c r="BK141"/>
  <c r="BK126"/>
  <c r="J136"/>
  <c r="BK142"/>
  <c i="9" r="J166"/>
  <c r="J156"/>
  <c r="J176"/>
  <c r="BK165"/>
  <c r="BK175"/>
  <c r="J127"/>
  <c r="J164"/>
  <c r="BK172"/>
  <c r="J157"/>
  <c r="J181"/>
  <c i="10" r="J139"/>
  <c r="J134"/>
  <c r="BK133"/>
  <c r="BK123"/>
  <c r="BK129"/>
  <c r="BK139"/>
  <c r="J133"/>
  <c r="BK121"/>
  <c r="J121"/>
  <c r="BK137"/>
  <c r="J129"/>
  <c i="11" r="BK128"/>
  <c r="BK127"/>
  <c i="2" r="J573"/>
  <c r="J483"/>
  <c r="J445"/>
  <c r="J416"/>
  <c r="BK369"/>
  <c r="BK332"/>
  <c r="BK302"/>
  <c r="BK274"/>
  <c r="BK248"/>
  <c r="J209"/>
  <c r="BK160"/>
  <c r="J571"/>
  <c r="J533"/>
  <c r="J477"/>
  <c r="J449"/>
  <c r="BK419"/>
  <c r="J398"/>
  <c r="J375"/>
  <c r="BK347"/>
  <c r="BK323"/>
  <c r="BK306"/>
  <c r="J272"/>
  <c r="BK255"/>
  <c r="BK244"/>
  <c r="BK214"/>
  <c r="BK199"/>
  <c r="J162"/>
  <c r="BK571"/>
  <c r="J524"/>
  <c r="J501"/>
  <c r="BK459"/>
  <c r="BK425"/>
  <c r="BK388"/>
  <c r="BK330"/>
  <c r="J255"/>
  <c r="J211"/>
  <c r="J176"/>
  <c r="BK144"/>
  <c r="J598"/>
  <c r="BK578"/>
  <c r="BK560"/>
  <c r="J544"/>
  <c r="BK501"/>
  <c r="BK453"/>
  <c r="J406"/>
  <c r="J347"/>
  <c r="J314"/>
  <c r="BK305"/>
  <c r="BK254"/>
  <c r="J174"/>
  <c r="BK540"/>
  <c r="BK512"/>
  <c r="BK477"/>
  <c r="BK451"/>
  <c r="J427"/>
  <c r="BK394"/>
  <c r="J369"/>
  <c r="J328"/>
  <c r="BK287"/>
  <c r="BK256"/>
  <c r="BK573"/>
  <c r="J540"/>
  <c r="BK526"/>
  <c r="J469"/>
  <c r="BK449"/>
  <c r="BK386"/>
  <c r="J342"/>
  <c r="BK326"/>
  <c r="J298"/>
  <c r="J279"/>
  <c r="J228"/>
  <c r="BK172"/>
  <c r="J146"/>
  <c i="3" r="J188"/>
  <c r="J172"/>
  <c r="BK156"/>
  <c r="BK182"/>
  <c r="BK157"/>
  <c r="BK144"/>
  <c r="BK200"/>
  <c r="BK190"/>
  <c r="BK170"/>
  <c r="BK142"/>
  <c r="J136"/>
  <c r="BK188"/>
  <c r="BK167"/>
  <c r="BK154"/>
  <c r="J131"/>
  <c r="BK189"/>
  <c r="BK166"/>
  <c r="J147"/>
  <c r="J140"/>
  <c i="4" r="BK233"/>
  <c r="BK220"/>
  <c r="BK198"/>
  <c r="BK179"/>
  <c r="J170"/>
  <c r="BK153"/>
  <c r="J147"/>
  <c r="BK240"/>
  <c r="J217"/>
  <c r="J200"/>
  <c r="J175"/>
  <c r="BK139"/>
  <c r="J229"/>
  <c r="BK204"/>
  <c r="BK186"/>
  <c r="J174"/>
  <c r="J153"/>
  <c r="J133"/>
  <c r="BK237"/>
  <c r="J213"/>
  <c r="J196"/>
  <c r="J183"/>
  <c r="J159"/>
  <c r="BK149"/>
  <c r="J135"/>
  <c r="BK227"/>
  <c r="J208"/>
  <c r="J193"/>
  <c r="J172"/>
  <c r="J160"/>
  <c r="J148"/>
  <c r="BK218"/>
  <c r="BK195"/>
  <c r="J177"/>
  <c r="J163"/>
  <c r="J132"/>
  <c i="5" r="BK297"/>
  <c r="J280"/>
  <c r="J267"/>
  <c r="J250"/>
  <c r="J236"/>
  <c r="BK229"/>
  <c r="BK180"/>
  <c r="J166"/>
  <c r="BK142"/>
  <c r="J299"/>
  <c r="J276"/>
  <c r="BK252"/>
  <c r="J229"/>
  <c r="BK213"/>
  <c r="BK204"/>
  <c r="J191"/>
  <c r="BK176"/>
  <c r="BK154"/>
  <c r="BK308"/>
  <c r="J279"/>
  <c r="J263"/>
  <c r="BK246"/>
  <c r="J220"/>
  <c r="BK200"/>
  <c r="BK170"/>
  <c r="BK145"/>
  <c r="J309"/>
  <c r="J298"/>
  <c r="J270"/>
  <c r="BK251"/>
  <c r="BK231"/>
  <c r="BK222"/>
  <c r="J183"/>
  <c r="J167"/>
  <c r="BK151"/>
  <c r="BK309"/>
  <c r="BK294"/>
  <c r="J277"/>
  <c r="BK248"/>
  <c r="BK233"/>
  <c r="BK225"/>
  <c r="J211"/>
  <c r="BK173"/>
  <c r="BK152"/>
  <c r="BK307"/>
  <c r="BK284"/>
  <c r="BK268"/>
  <c r="J255"/>
  <c r="J243"/>
  <c r="J225"/>
  <c r="BK192"/>
  <c r="BK183"/>
  <c r="J168"/>
  <c r="J143"/>
  <c i="6" r="J138"/>
  <c r="BK158"/>
  <c r="BK153"/>
  <c r="J162"/>
  <c r="J142"/>
  <c r="BK129"/>
  <c r="J156"/>
  <c r="J143"/>
  <c r="J129"/>
  <c r="J147"/>
  <c r="BK132"/>
  <c r="J151"/>
  <c i="7" r="J215"/>
  <c r="J200"/>
  <c r="BK189"/>
  <c r="J175"/>
  <c r="J152"/>
  <c r="J129"/>
  <c r="BK220"/>
  <c r="J204"/>
  <c r="BK180"/>
  <c r="BK169"/>
  <c r="BK148"/>
  <c r="BK137"/>
  <c r="J230"/>
  <c r="J195"/>
  <c r="BK179"/>
  <c r="J164"/>
  <c r="BK157"/>
  <c r="J142"/>
  <c r="BK135"/>
  <c r="BK221"/>
  <c r="J207"/>
  <c r="BK196"/>
  <c r="BK184"/>
  <c r="BK170"/>
  <c r="J163"/>
  <c r="BK153"/>
  <c r="BK141"/>
  <c r="BK128"/>
  <c r="BK231"/>
  <c r="BK218"/>
  <c r="J199"/>
  <c r="BK190"/>
  <c r="J171"/>
  <c r="BK152"/>
  <c r="BK132"/>
  <c r="BK217"/>
  <c r="BK187"/>
  <c r="J167"/>
  <c r="J156"/>
  <c r="BK147"/>
  <c r="J128"/>
  <c i="8" r="J143"/>
  <c r="BK144"/>
  <c r="J135"/>
  <c r="J125"/>
  <c r="J133"/>
  <c r="J123"/>
  <c r="J126"/>
  <c r="J124"/>
  <c i="9" r="J163"/>
  <c r="J133"/>
  <c r="J173"/>
  <c r="J159"/>
  <c r="J178"/>
  <c r="BK156"/>
  <c r="BK177"/>
  <c r="J142"/>
  <c r="BK176"/>
  <c r="J160"/>
  <c r="BK127"/>
  <c r="BK170"/>
  <c i="10" r="BK122"/>
  <c r="J130"/>
  <c r="J140"/>
  <c r="BK132"/>
  <c r="J122"/>
  <c i="11" r="BK129"/>
  <c r="J123"/>
  <c r="J128"/>
  <c i="2" r="BK524"/>
  <c r="J459"/>
  <c r="J411"/>
  <c r="J339"/>
  <c r="BK313"/>
  <c r="J276"/>
  <c r="J251"/>
  <c r="BK232"/>
  <c r="J184"/>
  <c r="BK146"/>
  <c r="BK569"/>
  <c r="BK531"/>
  <c r="BK508"/>
  <c r="J457"/>
  <c r="BK413"/>
  <c r="J394"/>
  <c r="BK344"/>
  <c r="J316"/>
  <c r="J283"/>
  <c r="J268"/>
  <c r="J218"/>
  <c r="J169"/>
  <c r="BK154"/>
  <c r="J607"/>
  <c r="J556"/>
  <c r="J529"/>
  <c r="BK504"/>
  <c r="J467"/>
  <c r="BK427"/>
  <c r="BK396"/>
  <c r="J367"/>
  <c r="J311"/>
  <c r="BK246"/>
  <c r="BK209"/>
  <c r="J175"/>
  <c r="BK156"/>
  <c r="BK607"/>
  <c r="BK583"/>
  <c r="BK553"/>
  <c r="J541"/>
  <c r="J465"/>
  <c r="BK411"/>
  <c r="BK377"/>
  <c r="J344"/>
  <c r="BK308"/>
  <c r="J300"/>
  <c r="BK251"/>
  <c r="J172"/>
  <c r="J539"/>
  <c r="J502"/>
  <c r="BK471"/>
  <c r="BK437"/>
  <c r="J419"/>
  <c r="J385"/>
  <c r="BK361"/>
  <c r="J330"/>
  <c r="BK281"/>
  <c r="J269"/>
  <c r="BK237"/>
  <c r="BK548"/>
  <c r="BK535"/>
  <c r="J463"/>
  <c r="BK406"/>
  <c r="BK355"/>
  <c r="J340"/>
  <c r="BK316"/>
  <c r="J302"/>
  <c r="BK285"/>
  <c r="BK210"/>
  <c r="J198"/>
  <c r="J143"/>
  <c i="3" r="J200"/>
  <c r="J170"/>
  <c r="J151"/>
  <c r="J134"/>
  <c r="BK203"/>
  <c r="J185"/>
  <c r="BK168"/>
  <c r="J161"/>
  <c r="BK140"/>
  <c r="BK186"/>
  <c r="BK184"/>
  <c r="BK179"/>
  <c r="J177"/>
  <c r="BK176"/>
  <c r="J175"/>
  <c r="BK172"/>
  <c r="BK171"/>
  <c r="J168"/>
  <c r="J164"/>
  <c r="BK158"/>
  <c r="BK149"/>
  <c r="J148"/>
  <c r="BK143"/>
  <c r="BK132"/>
  <c r="J205"/>
  <c r="BK202"/>
  <c r="BK197"/>
  <c r="J191"/>
  <c r="J187"/>
  <c r="J184"/>
  <c r="J183"/>
  <c r="BK181"/>
  <c r="BK159"/>
  <c r="BK207"/>
  <c r="BK183"/>
  <c r="J166"/>
  <c r="BK151"/>
  <c r="BK134"/>
  <c r="J193"/>
  <c r="BK162"/>
  <c r="J154"/>
  <c r="J141"/>
  <c r="BK131"/>
  <c i="4" r="BK222"/>
  <c r="J212"/>
  <c r="BK196"/>
  <c r="J164"/>
  <c r="BK150"/>
  <c r="BK143"/>
  <c r="BK242"/>
  <c r="J232"/>
  <c r="J211"/>
  <c r="J188"/>
  <c r="BK159"/>
  <c r="BK145"/>
  <c r="BK230"/>
  <c r="BK221"/>
  <c r="BK202"/>
  <c r="BK183"/>
  <c r="J154"/>
  <c r="BK134"/>
  <c r="J236"/>
  <c r="J231"/>
  <c r="J218"/>
  <c r="J197"/>
  <c r="J176"/>
  <c r="J158"/>
  <c r="J143"/>
  <c r="BK236"/>
  <c r="BK209"/>
  <c r="J194"/>
  <c r="BK171"/>
  <c r="J142"/>
  <c r="BK229"/>
  <c r="J216"/>
  <c r="J190"/>
  <c r="J168"/>
  <c i="5" r="BK304"/>
  <c r="J294"/>
  <c r="BK277"/>
  <c r="J268"/>
  <c r="J259"/>
  <c r="BK239"/>
  <c r="BK221"/>
  <c r="BK207"/>
  <c r="J188"/>
  <c r="J175"/>
  <c r="BK163"/>
  <c r="J305"/>
  <c r="BK290"/>
  <c r="J271"/>
  <c r="J264"/>
  <c r="J240"/>
  <c r="J222"/>
  <c r="BK201"/>
  <c r="BK188"/>
  <c r="BK172"/>
  <c r="J156"/>
  <c r="J313"/>
  <c r="BK273"/>
  <c r="BK259"/>
  <c r="J246"/>
  <c r="J216"/>
  <c r="J192"/>
  <c r="BK181"/>
  <c r="J163"/>
  <c r="BK138"/>
  <c r="J307"/>
  <c r="BK289"/>
  <c r="BK257"/>
  <c r="J237"/>
  <c r="BK223"/>
  <c r="J209"/>
  <c r="J165"/>
  <c r="BK147"/>
  <c r="J287"/>
  <c r="BK256"/>
  <c r="BK241"/>
  <c r="J232"/>
  <c r="J208"/>
  <c r="BK191"/>
  <c r="J162"/>
  <c r="J311"/>
  <c r="J296"/>
  <c r="J283"/>
  <c r="J258"/>
  <c r="BK247"/>
  <c r="J221"/>
  <c r="J195"/>
  <c r="BK184"/>
  <c r="BK174"/>
  <c r="BK157"/>
  <c r="BK139"/>
  <c i="6" r="BK146"/>
  <c r="BK131"/>
  <c r="J149"/>
  <c r="J126"/>
  <c r="J150"/>
  <c r="J140"/>
  <c r="J132"/>
  <c r="J152"/>
  <c r="BK139"/>
  <c r="J159"/>
  <c r="BK143"/>
  <c r="BK159"/>
  <c i="7" r="J228"/>
  <c r="BK213"/>
  <c r="BK198"/>
  <c r="BK194"/>
  <c r="J179"/>
  <c r="J170"/>
  <c r="J154"/>
  <c r="BK131"/>
  <c r="BK222"/>
  <c r="BK226"/>
  <c r="J210"/>
  <c r="J193"/>
  <c r="J183"/>
  <c r="BK172"/>
  <c r="BK156"/>
  <c r="J148"/>
  <c r="J131"/>
  <c r="BK229"/>
  <c r="BK215"/>
  <c r="BK201"/>
  <c r="J186"/>
  <c r="BK165"/>
  <c r="BK143"/>
  <c r="J221"/>
  <c r="BK206"/>
  <c r="BK163"/>
  <c r="BK149"/>
  <c r="BK127"/>
  <c i="8" r="J138"/>
  <c r="BK125"/>
  <c r="BK128"/>
  <c r="J129"/>
  <c r="J131"/>
  <c r="BK139"/>
  <c r="BK123"/>
  <c i="9" r="J167"/>
  <c r="J140"/>
  <c r="BK157"/>
  <c r="BK133"/>
  <c r="J171"/>
  <c r="BK154"/>
  <c r="BK178"/>
  <c r="J170"/>
  <c r="BK142"/>
  <c r="J174"/>
  <c i="10" r="J136"/>
  <c r="J128"/>
  <c r="BK141"/>
  <c r="J127"/>
  <c r="J135"/>
  <c r="BK130"/>
  <c r="J120"/>
  <c r="BK134"/>
  <c r="BK125"/>
  <c i="11" r="J129"/>
  <c r="BK123"/>
  <c i="2" r="BK613"/>
  <c r="J522"/>
  <c r="BK469"/>
  <c r="J431"/>
  <c r="J355"/>
  <c r="J320"/>
  <c r="BK289"/>
  <c r="J260"/>
  <c r="J236"/>
  <c r="J210"/>
  <c r="BK162"/>
  <c r="J583"/>
  <c r="J560"/>
  <c r="J526"/>
  <c r="BK461"/>
  <c r="J437"/>
  <c r="J402"/>
  <c r="BK381"/>
  <c r="BK367"/>
  <c r="J332"/>
  <c r="BK310"/>
  <c r="BK296"/>
  <c r="BK267"/>
  <c r="J248"/>
  <c r="BK229"/>
  <c r="BK176"/>
  <c r="BK143"/>
  <c r="BK596"/>
  <c r="BK537"/>
  <c r="BK522"/>
  <c r="J499"/>
  <c r="BK442"/>
  <c r="J413"/>
  <c r="BK363"/>
  <c r="BK269"/>
  <c r="BK239"/>
  <c r="J206"/>
  <c r="BK169"/>
  <c r="J613"/>
  <c r="J588"/>
  <c r="BK567"/>
  <c r="J548"/>
  <c r="BK499"/>
  <c r="J455"/>
  <c r="BK409"/>
  <c r="J381"/>
  <c r="BK349"/>
  <c r="J306"/>
  <c r="BK268"/>
  <c r="BK212"/>
  <c r="J167"/>
  <c r="BK514"/>
  <c r="J479"/>
  <c r="BK447"/>
  <c r="BK416"/>
  <c r="J386"/>
  <c r="BK365"/>
  <c r="BK340"/>
  <c r="J318"/>
  <c r="BK272"/>
  <c r="J222"/>
  <c r="BK551"/>
  <c r="BK539"/>
  <c r="J516"/>
  <c r="BK457"/>
  <c r="J396"/>
  <c r="J351"/>
  <c r="J323"/>
  <c r="J308"/>
  <c r="J289"/>
  <c r="J234"/>
  <c r="J212"/>
  <c r="BK202"/>
  <c r="J154"/>
  <c i="3" r="J190"/>
  <c r="BK173"/>
  <c r="BK155"/>
  <c r="BK138"/>
  <c r="BK205"/>
  <c r="BK192"/>
  <c r="J167"/>
  <c r="BK153"/>
  <c r="BK135"/>
  <c r="J192"/>
  <c r="J176"/>
  <c r="BK139"/>
  <c r="BK191"/>
  <c r="BK165"/>
  <c r="BK148"/>
  <c r="J203"/>
  <c r="BK161"/>
  <c r="J153"/>
  <c r="J146"/>
  <c r="J133"/>
  <c i="4" r="J226"/>
  <c r="BK214"/>
  <c r="BK197"/>
  <c r="BK175"/>
  <c r="J152"/>
  <c r="BK137"/>
  <c r="BK231"/>
  <c r="BK216"/>
  <c r="J195"/>
  <c r="BK184"/>
  <c r="BK168"/>
  <c r="BK144"/>
  <c r="J228"/>
  <c r="J207"/>
  <c r="BK201"/>
  <c r="J179"/>
  <c r="BK162"/>
  <c r="J145"/>
  <c r="J240"/>
  <c r="BK235"/>
  <c r="J222"/>
  <c r="BK199"/>
  <c r="BK187"/>
  <c r="J169"/>
  <c r="J139"/>
  <c r="BK130"/>
  <c r="BK211"/>
  <c r="J204"/>
  <c r="BK177"/>
  <c r="BK166"/>
  <c r="J137"/>
  <c r="J234"/>
  <c r="J221"/>
  <c r="BK215"/>
  <c r="BK192"/>
  <c r="BK174"/>
  <c r="J157"/>
  <c i="5" r="J295"/>
  <c r="BK272"/>
  <c r="J260"/>
  <c r="J247"/>
  <c r="J235"/>
  <c r="J214"/>
  <c r="BK196"/>
  <c r="J178"/>
  <c r="BK168"/>
  <c r="BK144"/>
  <c r="J304"/>
  <c r="J281"/>
  <c r="BK278"/>
  <c r="J226"/>
  <c r="BK212"/>
  <c r="J207"/>
  <c r="BK193"/>
  <c r="BK185"/>
  <c r="BK167"/>
  <c r="J152"/>
  <c r="J286"/>
  <c r="BK260"/>
  <c r="BK238"/>
  <c r="BK206"/>
  <c r="J185"/>
  <c r="J171"/>
  <c r="J151"/>
  <c r="BK313"/>
  <c r="J301"/>
  <c r="J269"/>
  <c r="J248"/>
  <c r="J233"/>
  <c r="J219"/>
  <c r="J197"/>
  <c r="J181"/>
  <c r="BK149"/>
  <c r="J306"/>
  <c r="J297"/>
  <c r="J284"/>
  <c r="BK269"/>
  <c r="BK245"/>
  <c r="BK237"/>
  <c r="BK219"/>
  <c r="BK198"/>
  <c r="BK171"/>
  <c r="J153"/>
  <c r="BK140"/>
  <c r="BK292"/>
  <c r="J273"/>
  <c r="J256"/>
  <c r="J249"/>
  <c r="BK210"/>
  <c r="J196"/>
  <c r="BK179"/>
  <c r="J158"/>
  <c r="J144"/>
  <c i="6" r="J144"/>
  <c r="J141"/>
  <c r="BK145"/>
  <c r="BK136"/>
  <c r="J128"/>
  <c r="J154"/>
  <c r="BK144"/>
  <c r="BK127"/>
  <c r="BK151"/>
  <c r="J136"/>
  <c r="J157"/>
  <c i="7" r="BK224"/>
  <c r="J208"/>
  <c r="J181"/>
  <c r="BK171"/>
  <c r="BK158"/>
  <c r="BK136"/>
  <c r="J130"/>
  <c r="J214"/>
  <c r="J197"/>
  <c r="BK186"/>
  <c r="J173"/>
  <c r="J151"/>
  <c r="BK142"/>
  <c r="BK124"/>
  <c r="J202"/>
  <c r="BK185"/>
  <c r="BK162"/>
  <c r="J159"/>
  <c r="J144"/>
  <c r="BK138"/>
  <c r="J125"/>
  <c r="BK223"/>
  <c r="J218"/>
  <c r="BK204"/>
  <c r="BK192"/>
  <c r="BK178"/>
  <c r="J165"/>
  <c r="J149"/>
  <c r="J133"/>
  <c r="BK125"/>
  <c r="BK228"/>
  <c r="BK214"/>
  <c r="J194"/>
  <c r="J180"/>
  <c r="BK164"/>
  <c r="J135"/>
  <c r="J220"/>
  <c r="BK207"/>
  <c r="J177"/>
  <c r="J155"/>
  <c r="J145"/>
  <c r="BK123"/>
  <c i="8" r="J140"/>
  <c r="BK145"/>
  <c r="J139"/>
  <c r="J128"/>
  <c r="BK137"/>
  <c r="BK130"/>
  <c r="J142"/>
  <c r="BK131"/>
  <c r="BK127"/>
  <c i="9" r="BK164"/>
  <c r="BK150"/>
  <c r="J175"/>
  <c r="BK161"/>
  <c r="BK182"/>
  <c r="J152"/>
  <c r="BK173"/>
  <c r="BK160"/>
  <c r="J182"/>
  <c r="BK162"/>
  <c r="BK168"/>
  <c r="BK163"/>
  <c r="J154"/>
  <c r="J144"/>
  <c r="BK140"/>
  <c i="10" r="J138"/>
  <c r="BK126"/>
  <c r="J141"/>
  <c r="BK127"/>
  <c r="BK135"/>
  <c i="11" r="J124"/>
  <c r="BK126"/>
  <c r="J127"/>
  <c i="2" l="1" r="P142"/>
  <c r="T166"/>
  <c r="P231"/>
  <c r="R250"/>
  <c r="BK334"/>
  <c r="J334"/>
  <c r="J109"/>
  <c r="R354"/>
  <c r="P374"/>
  <c r="T374"/>
  <c r="T450"/>
  <c r="R538"/>
  <c r="T606"/>
  <c i="3" r="R145"/>
  <c r="P178"/>
  <c r="BK199"/>
  <c r="J199"/>
  <c r="J105"/>
  <c i="4" r="P129"/>
  <c r="T141"/>
  <c r="P185"/>
  <c r="R185"/>
  <c i="5" r="R137"/>
  <c r="P159"/>
  <c r="R169"/>
  <c r="R190"/>
  <c r="T227"/>
  <c r="P288"/>
  <c r="T302"/>
  <c i="6" r="T125"/>
  <c r="T124"/>
  <c r="T123"/>
  <c i="7" r="T122"/>
  <c r="T121"/>
  <c i="8" r="BK122"/>
  <c r="J122"/>
  <c r="J99"/>
  <c r="T122"/>
  <c r="T121"/>
  <c i="9" r="R126"/>
  <c r="P155"/>
  <c r="P180"/>
  <c r="P179"/>
  <c i="10" r="R131"/>
  <c i="2" r="BK142"/>
  <c r="J142"/>
  <c r="J100"/>
  <c r="R166"/>
  <c r="BK231"/>
  <c r="J231"/>
  <c r="J103"/>
  <c r="T250"/>
  <c r="P334"/>
  <c r="T354"/>
  <c r="BK374"/>
  <c r="J374"/>
  <c r="J111"/>
  <c r="R374"/>
  <c r="BK450"/>
  <c r="J450"/>
  <c r="J113"/>
  <c r="R500"/>
  <c i="3" r="T145"/>
  <c r="T178"/>
  <c r="P199"/>
  <c i="4" r="BK129"/>
  <c r="J129"/>
  <c r="J100"/>
  <c r="T129"/>
  <c r="R165"/>
  <c r="R210"/>
  <c i="5" r="BK148"/>
  <c r="J148"/>
  <c r="J102"/>
  <c r="R159"/>
  <c r="BK199"/>
  <c r="J199"/>
  <c r="J106"/>
  <c r="R227"/>
  <c r="T274"/>
  <c r="P302"/>
  <c i="6" r="P125"/>
  <c r="P124"/>
  <c r="P123"/>
  <c i="1" r="AU100"/>
  <c i="9" r="BK126"/>
  <c r="T155"/>
  <c i="10" r="P119"/>
  <c r="T131"/>
  <c i="11" r="R122"/>
  <c i="2" r="T142"/>
  <c r="P201"/>
  <c r="BK250"/>
  <c r="J250"/>
  <c r="J105"/>
  <c r="R312"/>
  <c r="BK354"/>
  <c r="J354"/>
  <c r="J110"/>
  <c r="R387"/>
  <c r="BK500"/>
  <c r="J500"/>
  <c r="J114"/>
  <c r="P538"/>
  <c r="R606"/>
  <c i="3" r="P130"/>
  <c r="T130"/>
  <c r="P174"/>
  <c r="T174"/>
  <c r="BK195"/>
  <c r="J195"/>
  <c r="J104"/>
  <c r="R199"/>
  <c i="4" r="R141"/>
  <c r="BK185"/>
  <c r="J185"/>
  <c r="J103"/>
  <c r="T185"/>
  <c i="5" r="P137"/>
  <c r="BK159"/>
  <c r="J159"/>
  <c r="J103"/>
  <c r="T169"/>
  <c r="T190"/>
  <c r="T199"/>
  <c r="P218"/>
  <c r="R218"/>
  <c r="BK274"/>
  <c r="J274"/>
  <c r="J109"/>
  <c r="R288"/>
  <c i="6" r="R125"/>
  <c r="R124"/>
  <c r="R123"/>
  <c i="9" r="R155"/>
  <c r="BK180"/>
  <c r="J180"/>
  <c r="J103"/>
  <c i="10" r="BK119"/>
  <c r="J119"/>
  <c r="J97"/>
  <c r="P131"/>
  <c i="11" r="BK125"/>
  <c r="J125"/>
  <c r="J99"/>
  <c i="2" r="R142"/>
  <c r="BK201"/>
  <c r="J201"/>
  <c r="J102"/>
  <c r="T231"/>
  <c r="P243"/>
  <c r="T243"/>
  <c r="BK312"/>
  <c r="J312"/>
  <c r="J106"/>
  <c r="T334"/>
  <c r="P387"/>
  <c r="R450"/>
  <c r="T538"/>
  <c i="3" r="BK130"/>
  <c r="R130"/>
  <c r="BK174"/>
  <c r="J174"/>
  <c r="J102"/>
  <c r="R174"/>
  <c r="P195"/>
  <c r="T199"/>
  <c i="4" r="P141"/>
  <c r="P165"/>
  <c r="BK210"/>
  <c r="J210"/>
  <c r="J104"/>
  <c i="5" r="T137"/>
  <c r="T148"/>
  <c r="P169"/>
  <c r="P190"/>
  <c r="P227"/>
  <c r="BK288"/>
  <c r="J288"/>
  <c r="J110"/>
  <c r="R302"/>
  <c i="7" r="P122"/>
  <c r="P121"/>
  <c i="1" r="AU101"/>
  <c i="8" r="P122"/>
  <c r="P121"/>
  <c i="1" r="AU102"/>
  <c i="9" r="P126"/>
  <c r="P125"/>
  <c r="P124"/>
  <c i="1" r="AU103"/>
  <c i="9" r="BK151"/>
  <c r="J151"/>
  <c r="J100"/>
  <c r="P151"/>
  <c r="T151"/>
  <c r="T180"/>
  <c r="T179"/>
  <c i="10" r="R119"/>
  <c r="R118"/>
  <c i="11" r="P125"/>
  <c i="2" r="P166"/>
  <c r="T201"/>
  <c r="P250"/>
  <c r="T312"/>
  <c r="P354"/>
  <c r="BK387"/>
  <c r="J387"/>
  <c r="J112"/>
  <c r="P450"/>
  <c r="BK538"/>
  <c r="J538"/>
  <c r="J115"/>
  <c r="BK606"/>
  <c r="J606"/>
  <c r="J117"/>
  <c i="3" r="P145"/>
  <c r="R178"/>
  <c r="T195"/>
  <c i="4" r="R129"/>
  <c r="R128"/>
  <c r="R127"/>
  <c r="T165"/>
  <c r="P210"/>
  <c i="5" r="P148"/>
  <c r="T159"/>
  <c r="BK190"/>
  <c r="J190"/>
  <c r="J105"/>
  <c r="R199"/>
  <c r="BK218"/>
  <c r="J218"/>
  <c r="J107"/>
  <c r="T218"/>
  <c r="R274"/>
  <c r="BK302"/>
  <c r="J302"/>
  <c r="J111"/>
  <c i="7" r="R122"/>
  <c r="R121"/>
  <c i="9" r="T126"/>
  <c r="T125"/>
  <c r="T124"/>
  <c r="R151"/>
  <c i="10" r="BK131"/>
  <c r="J131"/>
  <c r="J98"/>
  <c i="11" r="BK122"/>
  <c r="T122"/>
  <c r="R125"/>
  <c i="2" r="BK166"/>
  <c r="J166"/>
  <c r="J101"/>
  <c r="R201"/>
  <c r="R231"/>
  <c r="BK243"/>
  <c r="J243"/>
  <c r="J104"/>
  <c r="R243"/>
  <c r="P312"/>
  <c r="R334"/>
  <c r="R333"/>
  <c r="T387"/>
  <c r="P500"/>
  <c r="T500"/>
  <c r="P606"/>
  <c i="3" r="BK145"/>
  <c r="J145"/>
  <c r="J101"/>
  <c r="BK178"/>
  <c r="J178"/>
  <c r="J103"/>
  <c r="R195"/>
  <c i="4" r="BK141"/>
  <c r="J141"/>
  <c r="J101"/>
  <c r="BK165"/>
  <c r="J165"/>
  <c r="J102"/>
  <c r="T210"/>
  <c i="5" r="BK137"/>
  <c r="R148"/>
  <c r="BK169"/>
  <c r="J169"/>
  <c r="J104"/>
  <c r="P199"/>
  <c r="BK227"/>
  <c r="J227"/>
  <c r="J108"/>
  <c r="P274"/>
  <c r="T288"/>
  <c i="6" r="BK125"/>
  <c r="J125"/>
  <c r="J100"/>
  <c i="7" r="BK122"/>
  <c r="J122"/>
  <c r="J99"/>
  <c i="8" r="R122"/>
  <c r="R121"/>
  <c i="9" r="BK155"/>
  <c r="J155"/>
  <c r="J101"/>
  <c r="R180"/>
  <c r="R179"/>
  <c i="10" r="T119"/>
  <c r="T118"/>
  <c i="11" r="P122"/>
  <c r="P121"/>
  <c r="P120"/>
  <c i="1" r="AU105"/>
  <c i="11" r="T125"/>
  <c i="5" r="BK312"/>
  <c r="J312"/>
  <c r="J112"/>
  <c i="9" r="BK149"/>
  <c r="J149"/>
  <c r="J99"/>
  <c i="2" r="BK331"/>
  <c r="J331"/>
  <c r="J107"/>
  <c i="3" r="BK206"/>
  <c r="J206"/>
  <c r="J106"/>
  <c i="4" r="BK241"/>
  <c r="J241"/>
  <c r="J105"/>
  <c i="9" r="BK183"/>
  <c r="J183"/>
  <c r="J104"/>
  <c i="2" r="BK612"/>
  <c r="J612"/>
  <c r="J118"/>
  <c r="BK597"/>
  <c r="J597"/>
  <c r="J116"/>
  <c i="6" r="BK161"/>
  <c r="J161"/>
  <c r="J101"/>
  <c i="11" r="BK130"/>
  <c r="J130"/>
  <c r="J100"/>
  <c i="10" r="BK118"/>
  <c r="J118"/>
  <c i="11" r="J89"/>
  <c r="F92"/>
  <c r="BE129"/>
  <c r="E110"/>
  <c r="BE128"/>
  <c r="BE127"/>
  <c r="BE123"/>
  <c r="BE124"/>
  <c r="BE126"/>
  <c r="BE131"/>
  <c i="10" r="BE127"/>
  <c i="9" r="BK179"/>
  <c r="J179"/>
  <c r="J102"/>
  <c i="10" r="E85"/>
  <c r="BE123"/>
  <c r="BE126"/>
  <c r="BE133"/>
  <c r="BE135"/>
  <c r="J89"/>
  <c r="F92"/>
  <c r="BE125"/>
  <c r="BE139"/>
  <c i="9" r="J126"/>
  <c r="J98"/>
  <c i="10" r="BE120"/>
  <c r="BE124"/>
  <c r="BE129"/>
  <c r="BE134"/>
  <c r="BE136"/>
  <c r="BE121"/>
  <c r="BE128"/>
  <c r="BE130"/>
  <c r="BE140"/>
  <c r="BE141"/>
  <c r="BE122"/>
  <c r="BE132"/>
  <c r="BE137"/>
  <c r="BE138"/>
  <c i="9" r="J89"/>
  <c r="BE127"/>
  <c r="BE130"/>
  <c r="BE142"/>
  <c r="BE166"/>
  <c r="BE167"/>
  <c r="BE169"/>
  <c r="BE173"/>
  <c i="8" r="BK121"/>
  <c r="J121"/>
  <c r="J98"/>
  <c i="9" r="BE133"/>
  <c r="BE150"/>
  <c r="BE156"/>
  <c r="BE161"/>
  <c r="BE181"/>
  <c r="F121"/>
  <c r="BE152"/>
  <c r="BE157"/>
  <c r="BE159"/>
  <c r="BE163"/>
  <c r="BE170"/>
  <c r="BE176"/>
  <c r="BE178"/>
  <c r="BE182"/>
  <c r="BE135"/>
  <c r="BE140"/>
  <c r="BE144"/>
  <c r="BE154"/>
  <c r="BE162"/>
  <c r="BE164"/>
  <c r="BE168"/>
  <c r="BE174"/>
  <c r="BE177"/>
  <c r="BE171"/>
  <c r="BE172"/>
  <c r="BE184"/>
  <c r="E85"/>
  <c r="BE160"/>
  <c r="BE165"/>
  <c r="BE175"/>
  <c i="7" r="BK121"/>
  <c r="J121"/>
  <c i="8" r="J91"/>
  <c r="F118"/>
  <c r="BE126"/>
  <c r="BE135"/>
  <c r="BE137"/>
  <c r="BE140"/>
  <c r="BE143"/>
  <c r="BE130"/>
  <c r="BE141"/>
  <c r="BE145"/>
  <c r="E85"/>
  <c r="BE124"/>
  <c r="BE128"/>
  <c r="BE134"/>
  <c r="BE138"/>
  <c r="BE144"/>
  <c r="BE123"/>
  <c r="BE127"/>
  <c r="BE131"/>
  <c r="BE136"/>
  <c r="BE125"/>
  <c r="BE133"/>
  <c r="BE139"/>
  <c r="BE142"/>
  <c r="BE129"/>
  <c r="BE132"/>
  <c i="7" r="J91"/>
  <c r="BE125"/>
  <c r="BE126"/>
  <c r="BE127"/>
  <c r="BE131"/>
  <c r="BE136"/>
  <c r="BE138"/>
  <c r="BE142"/>
  <c r="BE150"/>
  <c r="BE168"/>
  <c r="BE172"/>
  <c r="BE180"/>
  <c r="BE181"/>
  <c r="BE186"/>
  <c r="BE193"/>
  <c r="BE201"/>
  <c r="BE205"/>
  <c r="BE209"/>
  <c r="BE216"/>
  <c r="BE219"/>
  <c r="F94"/>
  <c r="BE123"/>
  <c r="BE124"/>
  <c r="BE129"/>
  <c r="BE133"/>
  <c r="BE134"/>
  <c r="BE139"/>
  <c r="BE140"/>
  <c r="BE160"/>
  <c r="BE161"/>
  <c r="BE163"/>
  <c r="BE166"/>
  <c r="BE167"/>
  <c r="BE170"/>
  <c r="BE174"/>
  <c r="BE176"/>
  <c r="BE177"/>
  <c r="BE188"/>
  <c r="BE189"/>
  <c r="BE195"/>
  <c r="BE198"/>
  <c r="BE206"/>
  <c r="BE207"/>
  <c r="BE213"/>
  <c r="BE217"/>
  <c r="BE222"/>
  <c r="BE223"/>
  <c r="BE230"/>
  <c i="6" r="BK124"/>
  <c r="J124"/>
  <c r="J99"/>
  <c i="7" r="BE128"/>
  <c r="BE132"/>
  <c r="BE144"/>
  <c r="BE155"/>
  <c r="BE157"/>
  <c r="BE173"/>
  <c r="BE191"/>
  <c r="BE200"/>
  <c r="BE212"/>
  <c r="BE220"/>
  <c r="E85"/>
  <c r="BE130"/>
  <c r="BE137"/>
  <c r="BE141"/>
  <c r="BE145"/>
  <c r="BE148"/>
  <c r="BE152"/>
  <c r="BE156"/>
  <c r="BE158"/>
  <c r="BE165"/>
  <c r="BE175"/>
  <c r="BE178"/>
  <c r="BE190"/>
  <c r="BE194"/>
  <c r="BE197"/>
  <c r="BE203"/>
  <c r="BE204"/>
  <c r="BE210"/>
  <c r="BE214"/>
  <c r="BE224"/>
  <c r="BE225"/>
  <c r="BE226"/>
  <c r="BE228"/>
  <c r="BE146"/>
  <c r="BE147"/>
  <c r="BE154"/>
  <c r="BE159"/>
  <c r="BE162"/>
  <c r="BE171"/>
  <c r="BE179"/>
  <c r="BE183"/>
  <c r="BE185"/>
  <c r="BE187"/>
  <c r="BE192"/>
  <c r="BE196"/>
  <c r="BE202"/>
  <c r="BE208"/>
  <c r="BE211"/>
  <c r="BE215"/>
  <c r="BE221"/>
  <c r="BE227"/>
  <c r="BE135"/>
  <c r="BE143"/>
  <c r="BE149"/>
  <c r="BE151"/>
  <c r="BE153"/>
  <c r="BE164"/>
  <c r="BE169"/>
  <c r="BE182"/>
  <c r="BE184"/>
  <c r="BE199"/>
  <c r="BE218"/>
  <c r="BE229"/>
  <c r="BE231"/>
  <c i="6" r="BE129"/>
  <c r="BE156"/>
  <c r="BE158"/>
  <c r="BE160"/>
  <c i="5" r="J137"/>
  <c r="J101"/>
  <c i="6" r="E85"/>
  <c r="BE135"/>
  <c r="BE141"/>
  <c r="BE142"/>
  <c r="BE144"/>
  <c r="BE146"/>
  <c r="BE148"/>
  <c r="BE150"/>
  <c r="BE152"/>
  <c r="BE128"/>
  <c r="BE130"/>
  <c r="BE132"/>
  <c r="BE138"/>
  <c r="BE143"/>
  <c r="BE147"/>
  <c r="BE155"/>
  <c r="F94"/>
  <c r="BE126"/>
  <c r="BE134"/>
  <c r="BE139"/>
  <c r="BE149"/>
  <c r="BE153"/>
  <c r="BE157"/>
  <c r="BE159"/>
  <c r="BE162"/>
  <c r="J91"/>
  <c r="BE127"/>
  <c r="BE131"/>
  <c r="BE133"/>
  <c r="BE136"/>
  <c r="BE137"/>
  <c r="BE140"/>
  <c r="BE145"/>
  <c r="BE151"/>
  <c r="BE154"/>
  <c i="4" r="BK128"/>
  <c r="J128"/>
  <c r="J99"/>
  <c i="5" r="BE142"/>
  <c r="BE156"/>
  <c r="BE163"/>
  <c r="BE165"/>
  <c r="BE170"/>
  <c r="BE180"/>
  <c r="BE181"/>
  <c r="BE188"/>
  <c r="BE200"/>
  <c r="BE214"/>
  <c r="BE230"/>
  <c r="BE244"/>
  <c r="BE255"/>
  <c r="BE267"/>
  <c r="BE272"/>
  <c r="BE280"/>
  <c r="BE289"/>
  <c r="BE304"/>
  <c r="BE305"/>
  <c r="BE308"/>
  <c r="BE144"/>
  <c r="BE149"/>
  <c r="BE157"/>
  <c r="BE167"/>
  <c r="BE172"/>
  <c r="BE176"/>
  <c r="BE177"/>
  <c r="BE179"/>
  <c r="BE194"/>
  <c r="BE198"/>
  <c r="BE201"/>
  <c r="BE202"/>
  <c r="BE205"/>
  <c r="BE213"/>
  <c r="BE222"/>
  <c r="BE231"/>
  <c r="BE235"/>
  <c r="BE239"/>
  <c r="BE240"/>
  <c r="BE247"/>
  <c r="BE249"/>
  <c r="BE254"/>
  <c r="BE273"/>
  <c r="BE276"/>
  <c r="BE293"/>
  <c r="BE296"/>
  <c r="BE303"/>
  <c r="J91"/>
  <c r="BE138"/>
  <c r="BE141"/>
  <c r="BE145"/>
  <c r="BE155"/>
  <c r="BE164"/>
  <c r="BE166"/>
  <c r="BE173"/>
  <c r="BE175"/>
  <c r="BE186"/>
  <c r="BE187"/>
  <c r="BE207"/>
  <c r="BE212"/>
  <c r="BE216"/>
  <c r="BE220"/>
  <c r="BE225"/>
  <c r="BE229"/>
  <c r="BE237"/>
  <c r="BE250"/>
  <c r="BE256"/>
  <c r="BE264"/>
  <c r="BE278"/>
  <c r="BE294"/>
  <c r="BE300"/>
  <c r="BE306"/>
  <c r="BE139"/>
  <c r="BE143"/>
  <c r="BE152"/>
  <c r="BE154"/>
  <c r="BE178"/>
  <c r="BE183"/>
  <c r="BE191"/>
  <c r="BE203"/>
  <c r="BE208"/>
  <c r="BE210"/>
  <c r="BE215"/>
  <c r="BE219"/>
  <c r="BE224"/>
  <c r="BE228"/>
  <c r="BE234"/>
  <c r="BE236"/>
  <c r="BE243"/>
  <c r="BE245"/>
  <c r="BE246"/>
  <c r="BE248"/>
  <c r="BE257"/>
  <c r="BE262"/>
  <c r="BE275"/>
  <c r="BE283"/>
  <c r="BE284"/>
  <c r="BE287"/>
  <c r="BE290"/>
  <c r="BE295"/>
  <c r="BE309"/>
  <c r="BE310"/>
  <c r="BE311"/>
  <c r="BE313"/>
  <c r="F94"/>
  <c r="BE146"/>
  <c r="BE147"/>
  <c r="BE150"/>
  <c r="BE160"/>
  <c r="BE162"/>
  <c r="BE168"/>
  <c r="BE174"/>
  <c r="BE182"/>
  <c r="BE192"/>
  <c r="BE197"/>
  <c r="BE206"/>
  <c r="BE221"/>
  <c r="BE223"/>
  <c r="BE232"/>
  <c r="BE238"/>
  <c r="BE241"/>
  <c r="BE242"/>
  <c r="BE251"/>
  <c r="BE260"/>
  <c r="BE265"/>
  <c r="BE266"/>
  <c r="BE268"/>
  <c r="BE270"/>
  <c r="BE277"/>
  <c r="BE297"/>
  <c r="BE307"/>
  <c r="E85"/>
  <c r="BE140"/>
  <c r="BE151"/>
  <c r="BE153"/>
  <c r="BE158"/>
  <c r="BE161"/>
  <c r="BE171"/>
  <c r="BE184"/>
  <c r="BE185"/>
  <c r="BE189"/>
  <c r="BE193"/>
  <c r="BE195"/>
  <c r="BE196"/>
  <c r="BE204"/>
  <c r="BE209"/>
  <c r="BE211"/>
  <c r="BE217"/>
  <c r="BE226"/>
  <c r="BE233"/>
  <c r="BE252"/>
  <c r="BE253"/>
  <c r="BE258"/>
  <c r="BE259"/>
  <c r="BE263"/>
  <c r="BE269"/>
  <c r="BE271"/>
  <c r="BE279"/>
  <c r="BE281"/>
  <c r="BE286"/>
  <c r="BE291"/>
  <c r="BE292"/>
  <c r="BE298"/>
  <c r="BE299"/>
  <c r="BE301"/>
  <c i="4" r="BE145"/>
  <c r="BE147"/>
  <c r="BE148"/>
  <c r="BE154"/>
  <c r="BE158"/>
  <c r="BE162"/>
  <c r="BE167"/>
  <c r="BE172"/>
  <c r="BE176"/>
  <c r="BE180"/>
  <c r="BE182"/>
  <c r="BE183"/>
  <c r="BE188"/>
  <c r="BE191"/>
  <c r="BE203"/>
  <c r="BE206"/>
  <c r="BE212"/>
  <c r="BE225"/>
  <c r="BE228"/>
  <c i="3" r="J130"/>
  <c r="J100"/>
  <c i="4" r="F124"/>
  <c r="BE131"/>
  <c r="BE138"/>
  <c r="BE151"/>
  <c r="BE156"/>
  <c r="BE164"/>
  <c r="BE174"/>
  <c r="BE178"/>
  <c r="BE186"/>
  <c r="BE187"/>
  <c r="BE190"/>
  <c r="BE192"/>
  <c r="BE201"/>
  <c r="BE219"/>
  <c r="BE226"/>
  <c r="BE229"/>
  <c r="BE230"/>
  <c r="BE233"/>
  <c r="BE237"/>
  <c r="BE140"/>
  <c r="BE150"/>
  <c r="BE153"/>
  <c r="BE160"/>
  <c r="BE163"/>
  <c r="BE166"/>
  <c r="BE168"/>
  <c r="BE198"/>
  <c r="BE200"/>
  <c r="BE202"/>
  <c r="BE209"/>
  <c r="BE216"/>
  <c r="BE217"/>
  <c r="BE238"/>
  <c r="BE240"/>
  <c r="J91"/>
  <c r="BE132"/>
  <c r="BE133"/>
  <c r="BE135"/>
  <c r="BE137"/>
  <c r="BE139"/>
  <c r="BE144"/>
  <c r="BE152"/>
  <c r="BE161"/>
  <c r="BE173"/>
  <c r="BE175"/>
  <c r="BE177"/>
  <c r="BE189"/>
  <c r="BE193"/>
  <c r="BE196"/>
  <c r="BE197"/>
  <c r="BE214"/>
  <c r="BE222"/>
  <c r="BE223"/>
  <c r="BE227"/>
  <c r="BE231"/>
  <c r="E85"/>
  <c r="BE134"/>
  <c r="BE142"/>
  <c r="BE143"/>
  <c r="BE149"/>
  <c r="BE155"/>
  <c r="BE157"/>
  <c r="BE170"/>
  <c r="BE171"/>
  <c r="BE179"/>
  <c r="BE194"/>
  <c r="BE199"/>
  <c r="BE205"/>
  <c r="BE215"/>
  <c r="BE220"/>
  <c r="BE235"/>
  <c r="BE239"/>
  <c r="BE242"/>
  <c r="BE130"/>
  <c r="BE136"/>
  <c r="BE146"/>
  <c r="BE159"/>
  <c r="BE169"/>
  <c r="BE181"/>
  <c r="BE184"/>
  <c r="BE195"/>
  <c r="BE204"/>
  <c r="BE207"/>
  <c r="BE208"/>
  <c r="BE211"/>
  <c r="BE213"/>
  <c r="BE218"/>
  <c r="BE221"/>
  <c r="BE224"/>
  <c r="BE232"/>
  <c r="BE234"/>
  <c r="BE236"/>
  <c i="2" r="BK141"/>
  <c r="J141"/>
  <c r="J99"/>
  <c r="BK333"/>
  <c r="J333"/>
  <c r="J108"/>
  <c i="3" r="E116"/>
  <c r="F125"/>
  <c r="BE132"/>
  <c r="BE136"/>
  <c r="BE138"/>
  <c r="BE139"/>
  <c r="BE156"/>
  <c r="BE158"/>
  <c r="BE164"/>
  <c r="BE180"/>
  <c r="BE188"/>
  <c r="BE192"/>
  <c r="J91"/>
  <c r="BE133"/>
  <c r="BE135"/>
  <c r="BE140"/>
  <c r="BE143"/>
  <c r="BE144"/>
  <c r="BE153"/>
  <c r="BE155"/>
  <c r="BE161"/>
  <c r="BE172"/>
  <c r="BE175"/>
  <c r="BE179"/>
  <c r="BE187"/>
  <c r="BE190"/>
  <c r="BE198"/>
  <c r="BE201"/>
  <c r="BE205"/>
  <c r="BE169"/>
  <c r="BE182"/>
  <c r="BE185"/>
  <c r="BE204"/>
  <c r="BE141"/>
  <c r="BE142"/>
  <c r="BE147"/>
  <c r="BE150"/>
  <c r="BE159"/>
  <c r="BE160"/>
  <c r="BE162"/>
  <c r="BE163"/>
  <c r="BE170"/>
  <c r="BE173"/>
  <c r="BE181"/>
  <c r="BE183"/>
  <c r="BE193"/>
  <c r="BE197"/>
  <c r="BE202"/>
  <c r="BE134"/>
  <c r="BE151"/>
  <c r="BE152"/>
  <c r="BE165"/>
  <c r="BE166"/>
  <c r="BE176"/>
  <c r="BE177"/>
  <c r="BE184"/>
  <c r="BE196"/>
  <c r="BE200"/>
  <c r="BE131"/>
  <c r="BE137"/>
  <c r="BE146"/>
  <c r="BE148"/>
  <c r="BE149"/>
  <c r="BE154"/>
  <c r="BE157"/>
  <c r="BE167"/>
  <c r="BE168"/>
  <c r="BE171"/>
  <c r="BE186"/>
  <c r="BE189"/>
  <c r="BE191"/>
  <c r="BE194"/>
  <c r="BE203"/>
  <c r="BE207"/>
  <c i="2" r="F94"/>
  <c r="BE176"/>
  <c r="BE180"/>
  <c r="BE184"/>
  <c r="BE199"/>
  <c r="BE209"/>
  <c r="BE211"/>
  <c r="BE214"/>
  <c r="BE239"/>
  <c r="BE256"/>
  <c r="BE276"/>
  <c r="BE306"/>
  <c r="BE310"/>
  <c r="BE320"/>
  <c r="BE321"/>
  <c r="BE325"/>
  <c r="BE345"/>
  <c r="BE377"/>
  <c r="BE381"/>
  <c r="BE388"/>
  <c r="BE398"/>
  <c r="BE422"/>
  <c r="BE425"/>
  <c r="BE429"/>
  <c r="BE467"/>
  <c r="BE479"/>
  <c r="BE510"/>
  <c r="BE518"/>
  <c r="BE524"/>
  <c r="BE527"/>
  <c r="BE533"/>
  <c r="BE542"/>
  <c r="BE218"/>
  <c r="BE224"/>
  <c r="BE228"/>
  <c r="BE229"/>
  <c r="BE234"/>
  <c r="BE244"/>
  <c r="BE251"/>
  <c r="BE260"/>
  <c r="BE271"/>
  <c r="BE274"/>
  <c r="BE296"/>
  <c r="BE307"/>
  <c r="BE308"/>
  <c r="BE316"/>
  <c r="BE326"/>
  <c r="BE344"/>
  <c r="BE363"/>
  <c r="BE371"/>
  <c r="BE400"/>
  <c r="BE406"/>
  <c r="BE411"/>
  <c r="BE445"/>
  <c r="BE449"/>
  <c r="BE501"/>
  <c r="BE508"/>
  <c r="BE526"/>
  <c r="BE541"/>
  <c r="BE553"/>
  <c r="BE156"/>
  <c r="BE162"/>
  <c r="BE164"/>
  <c r="BE169"/>
  <c r="BE202"/>
  <c r="BE206"/>
  <c r="BE232"/>
  <c r="BE248"/>
  <c r="BE252"/>
  <c r="BE272"/>
  <c r="BE281"/>
  <c r="BE287"/>
  <c r="BE289"/>
  <c r="BE298"/>
  <c r="BE311"/>
  <c r="BE313"/>
  <c r="BE318"/>
  <c r="BE339"/>
  <c r="BE369"/>
  <c r="BE375"/>
  <c r="BE385"/>
  <c r="BE386"/>
  <c r="BE392"/>
  <c r="BE394"/>
  <c r="BE404"/>
  <c r="BE419"/>
  <c r="BE427"/>
  <c r="BE431"/>
  <c r="BE447"/>
  <c r="BE451"/>
  <c r="BE471"/>
  <c r="BE477"/>
  <c r="BE483"/>
  <c r="BE504"/>
  <c r="BE512"/>
  <c r="BE522"/>
  <c r="BE198"/>
  <c r="BE207"/>
  <c r="BE210"/>
  <c r="BE236"/>
  <c r="BE237"/>
  <c r="BE254"/>
  <c r="BE267"/>
  <c r="BE268"/>
  <c r="BE291"/>
  <c r="BE302"/>
  <c r="BE304"/>
  <c r="BE323"/>
  <c r="BE328"/>
  <c r="BE332"/>
  <c r="BE342"/>
  <c r="BE349"/>
  <c r="BE351"/>
  <c r="BE361"/>
  <c r="BE390"/>
  <c r="BE461"/>
  <c r="BE469"/>
  <c r="BE475"/>
  <c r="BE516"/>
  <c r="BE531"/>
  <c r="BE535"/>
  <c r="BE539"/>
  <c r="BE551"/>
  <c r="BE569"/>
  <c r="BE613"/>
  <c r="E85"/>
  <c r="J134"/>
  <c r="BE144"/>
  <c r="BE160"/>
  <c r="BE171"/>
  <c r="BE175"/>
  <c r="BE212"/>
  <c r="BE222"/>
  <c r="BE241"/>
  <c r="BE246"/>
  <c r="BE269"/>
  <c r="BE300"/>
  <c r="BE309"/>
  <c r="BE314"/>
  <c r="BE330"/>
  <c r="BE335"/>
  <c r="BE337"/>
  <c r="BE355"/>
  <c r="BE396"/>
  <c r="BE416"/>
  <c r="BE433"/>
  <c r="BE439"/>
  <c r="BE459"/>
  <c r="BE473"/>
  <c r="BE502"/>
  <c r="BE520"/>
  <c r="BE529"/>
  <c r="BE537"/>
  <c r="BE540"/>
  <c r="BE544"/>
  <c r="BE548"/>
  <c r="BE556"/>
  <c r="BE563"/>
  <c r="BE567"/>
  <c r="BE573"/>
  <c r="BE588"/>
  <c r="BE593"/>
  <c r="BE611"/>
  <c r="BE143"/>
  <c r="BE146"/>
  <c r="BE154"/>
  <c r="BE158"/>
  <c r="BE167"/>
  <c r="BE172"/>
  <c r="BE174"/>
  <c r="BE255"/>
  <c r="BE258"/>
  <c r="BE279"/>
  <c r="BE283"/>
  <c r="BE285"/>
  <c r="BE305"/>
  <c r="BE340"/>
  <c r="BE347"/>
  <c r="BE353"/>
  <c r="BE365"/>
  <c r="BE367"/>
  <c r="BE373"/>
  <c r="BE402"/>
  <c r="BE409"/>
  <c r="BE413"/>
  <c r="BE435"/>
  <c r="BE437"/>
  <c r="BE442"/>
  <c r="BE453"/>
  <c r="BE455"/>
  <c r="BE457"/>
  <c r="BE463"/>
  <c r="BE465"/>
  <c r="BE481"/>
  <c r="BE499"/>
  <c r="BE506"/>
  <c r="BE514"/>
  <c r="BE560"/>
  <c r="BE571"/>
  <c r="BE578"/>
  <c r="BE583"/>
  <c r="BE596"/>
  <c r="BE598"/>
  <c r="BE607"/>
  <c r="F37"/>
  <c i="1" r="BB96"/>
  <c i="3" r="J36"/>
  <c i="1" r="AW97"/>
  <c i="4" r="F37"/>
  <c i="1" r="BB98"/>
  <c i="5" r="F36"/>
  <c i="1" r="BA99"/>
  <c i="6" r="J36"/>
  <c i="1" r="AW100"/>
  <c i="7" r="J36"/>
  <c i="1" r="AW101"/>
  <c i="9" r="F37"/>
  <c i="1" r="BD103"/>
  <c i="10" r="F34"/>
  <c i="1" r="BA104"/>
  <c i="11" r="F34"/>
  <c i="1" r="BA105"/>
  <c i="11" r="F37"/>
  <c i="1" r="BD105"/>
  <c i="2" r="F36"/>
  <c i="1" r="BA96"/>
  <c i="6" r="F36"/>
  <c i="1" r="BA100"/>
  <c i="6" r="F37"/>
  <c i="1" r="BB100"/>
  <c i="6" r="F38"/>
  <c i="1" r="BC100"/>
  <c i="7" r="F36"/>
  <c i="1" r="BA101"/>
  <c i="9" r="F36"/>
  <c i="1" r="BC103"/>
  <c i="11" r="F36"/>
  <c i="1" r="BC105"/>
  <c i="11" r="F35"/>
  <c i="1" r="BB105"/>
  <c i="2" r="J36"/>
  <c i="1" r="AW96"/>
  <c i="4" r="F38"/>
  <c i="1" r="BC98"/>
  <c i="5" r="F39"/>
  <c i="1" r="BD99"/>
  <c i="7" r="F37"/>
  <c i="1" r="BB101"/>
  <c i="7" r="J32"/>
  <c i="9" r="F35"/>
  <c i="1" r="BB103"/>
  <c i="11" r="J34"/>
  <c i="1" r="AW105"/>
  <c r="AS94"/>
  <c i="3" r="F39"/>
  <c i="1" r="BD97"/>
  <c i="3" r="F38"/>
  <c i="1" r="BC97"/>
  <c i="3" r="F36"/>
  <c i="1" r="BA97"/>
  <c i="3" r="F37"/>
  <c i="1" r="BB97"/>
  <c i="4" r="F39"/>
  <c i="1" r="BD98"/>
  <c i="5" r="J36"/>
  <c i="1" r="AW99"/>
  <c i="7" r="F39"/>
  <c i="1" r="BD101"/>
  <c i="8" r="F39"/>
  <c i="1" r="BD102"/>
  <c i="10" r="J34"/>
  <c i="1" r="AW104"/>
  <c i="10" r="F36"/>
  <c i="1" r="BC104"/>
  <c i="10" r="J30"/>
  <c i="2" r="F38"/>
  <c i="1" r="BC96"/>
  <c i="4" r="J36"/>
  <c i="1" r="AW98"/>
  <c i="5" r="F37"/>
  <c i="1" r="BB99"/>
  <c i="7" r="F38"/>
  <c i="1" r="BC101"/>
  <c i="9" r="F34"/>
  <c i="1" r="BA103"/>
  <c i="10" r="F35"/>
  <c i="1" r="BB104"/>
  <c i="2" r="F39"/>
  <c i="1" r="BD96"/>
  <c i="4" r="F36"/>
  <c i="1" r="BA98"/>
  <c i="5" r="F38"/>
  <c i="1" r="BC99"/>
  <c i="6" r="F39"/>
  <c i="1" r="BD100"/>
  <c i="8" r="F36"/>
  <c i="1" r="BA102"/>
  <c i="8" r="F38"/>
  <c i="1" r="BC102"/>
  <c i="8" r="J36"/>
  <c i="1" r="AW102"/>
  <c i="8" r="F37"/>
  <c i="1" r="BB102"/>
  <c i="9" r="J34"/>
  <c i="1" r="AW103"/>
  <c i="10" r="F37"/>
  <c i="1" r="BD104"/>
  <c i="5" l="1" r="T136"/>
  <c r="T135"/>
  <c r="T134"/>
  <c i="3" r="T129"/>
  <c r="T128"/>
  <c i="10" r="P118"/>
  <c i="1" r="AU104"/>
  <c i="4" r="T128"/>
  <c r="T127"/>
  <c i="3" r="R129"/>
  <c r="R128"/>
  <c r="P129"/>
  <c r="P128"/>
  <c i="1" r="AU97"/>
  <c i="2" r="P333"/>
  <c i="5" r="BK136"/>
  <c r="J136"/>
  <c r="J100"/>
  <c i="2" r="T333"/>
  <c r="R141"/>
  <c r="R140"/>
  <c i="9" r="BK125"/>
  <c r="J125"/>
  <c r="J97"/>
  <c r="R125"/>
  <c r="R124"/>
  <c i="4" r="P128"/>
  <c r="P127"/>
  <c i="1" r="AU98"/>
  <c i="11" r="T121"/>
  <c r="T120"/>
  <c i="5" r="P136"/>
  <c r="P135"/>
  <c r="P134"/>
  <c i="1" r="AU99"/>
  <c i="11" r="R121"/>
  <c r="R120"/>
  <c i="2" r="T141"/>
  <c r="T140"/>
  <c i="11" r="BK121"/>
  <c r="J121"/>
  <c r="J97"/>
  <c i="3" r="BK129"/>
  <c r="J129"/>
  <c r="J99"/>
  <c i="5" r="R136"/>
  <c r="R135"/>
  <c r="R134"/>
  <c i="2" r="P141"/>
  <c r="P140"/>
  <c i="1" r="AU96"/>
  <c i="11" r="J122"/>
  <c r="J98"/>
  <c i="1" r="AG104"/>
  <c i="10" r="J96"/>
  <c i="1" r="AG101"/>
  <c i="7" r="J98"/>
  <c i="6" r="BK123"/>
  <c r="J123"/>
  <c r="J98"/>
  <c i="4" r="BK127"/>
  <c r="J127"/>
  <c i="2" r="BK140"/>
  <c r="J140"/>
  <c r="F35"/>
  <c i="1" r="AZ96"/>
  <c r="BB95"/>
  <c r="AX95"/>
  <c r="BC95"/>
  <c r="AY95"/>
  <c i="10" r="F33"/>
  <c i="1" r="AZ104"/>
  <c i="3" r="J35"/>
  <c i="1" r="AV97"/>
  <c r="AT97"/>
  <c i="5" r="J35"/>
  <c i="1" r="AV99"/>
  <c r="AT99"/>
  <c r="BA95"/>
  <c r="AW95"/>
  <c r="BD95"/>
  <c i="9" r="F33"/>
  <c i="1" r="AZ103"/>
  <c i="2" r="J35"/>
  <c i="1" r="AV96"/>
  <c r="AT96"/>
  <c i="8" r="F35"/>
  <c i="1" r="AZ102"/>
  <c i="11" r="F33"/>
  <c i="1" r="AZ105"/>
  <c i="4" r="J35"/>
  <c i="1" r="AV98"/>
  <c r="AT98"/>
  <c i="6" r="F35"/>
  <c i="1" r="AZ100"/>
  <c i="7" r="J35"/>
  <c i="1" r="AV101"/>
  <c r="AT101"/>
  <c r="AN101"/>
  <c i="9" r="J33"/>
  <c i="1" r="AV103"/>
  <c r="AT103"/>
  <c i="4" r="F35"/>
  <c i="1" r="AZ98"/>
  <c i="6" r="J35"/>
  <c i="1" r="AV100"/>
  <c r="AT100"/>
  <c i="7" r="F35"/>
  <c i="1" r="AZ101"/>
  <c i="10" r="J33"/>
  <c i="1" r="AV104"/>
  <c r="AT104"/>
  <c r="AN104"/>
  <c i="3" r="F35"/>
  <c i="1" r="AZ97"/>
  <c i="4" r="J32"/>
  <c i="1" r="AG98"/>
  <c i="5" r="F35"/>
  <c i="1" r="AZ99"/>
  <c i="8" r="J35"/>
  <c i="1" r="AV102"/>
  <c r="AT102"/>
  <c i="8" r="J32"/>
  <c i="1" r="AG102"/>
  <c i="11" r="J33"/>
  <c i="1" r="AV105"/>
  <c r="AT105"/>
  <c i="2" r="J32"/>
  <c i="1" r="AG96"/>
  <c i="11" l="1" r="BK120"/>
  <c r="J120"/>
  <c r="J96"/>
  <c i="5" r="BK135"/>
  <c r="J135"/>
  <c r="J99"/>
  <c i="9" r="BK124"/>
  <c r="J124"/>
  <c i="3" r="BK128"/>
  <c r="J128"/>
  <c i="10" r="J39"/>
  <c i="1" r="AN102"/>
  <c i="8" r="J41"/>
  <c i="7" r="J41"/>
  <c i="1" r="AN98"/>
  <c i="4" r="J98"/>
  <c r="J41"/>
  <c i="1" r="AN96"/>
  <c i="2" r="J98"/>
  <c r="J41"/>
  <c i="1" r="AU95"/>
  <c r="AU94"/>
  <c r="BD94"/>
  <c r="W33"/>
  <c i="9" r="J30"/>
  <c i="1" r="AG103"/>
  <c i="6" r="J32"/>
  <c i="1" r="AG100"/>
  <c r="AN100"/>
  <c r="BB94"/>
  <c r="W31"/>
  <c i="3" r="J32"/>
  <c i="1" r="AG97"/>
  <c r="BA94"/>
  <c r="W30"/>
  <c r="BC94"/>
  <c r="AY94"/>
  <c r="AZ95"/>
  <c i="3" l="1" r="J41"/>
  <c i="9" r="J39"/>
  <c r="J96"/>
  <c i="5" r="BK134"/>
  <c r="J134"/>
  <c r="J98"/>
  <c i="3" r="J98"/>
  <c i="6" r="J41"/>
  <c i="1" r="AN97"/>
  <c r="AN103"/>
  <c r="AZ94"/>
  <c r="W29"/>
  <c r="AW94"/>
  <c r="AK30"/>
  <c r="AX94"/>
  <c i="11" r="J30"/>
  <c i="1" r="AG105"/>
  <c r="AV95"/>
  <c r="AT95"/>
  <c r="W32"/>
  <c i="11" l="1" r="J39"/>
  <c i="1" r="AN105"/>
  <c r="AV94"/>
  <c r="AK29"/>
  <c i="5" r="J32"/>
  <c i="1" r="AG99"/>
  <c r="AN99"/>
  <c i="5" l="1" r="J41"/>
  <c i="1" r="AT94"/>
  <c r="AG95"/>
  <c r="AG94"/>
  <c r="AK26"/>
  <c r="AK35"/>
  <c l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<sst xmlns="http://schemas.openxmlformats.org/spreadsheetml/2006/main">
  <si>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</si>
  <si>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</si>
  <si>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</si>
  <si>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</si>
  <si>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</si>
  <si>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{f458d8c4-7e60-45fb-a7bf-9a77ecfca291}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</si>
  <si>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</si>
  <si>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</si>
  <si>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</si>
  <si>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</si>
  <si>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</si>
  <si>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</si>
  <si>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</si>
  <si>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</si>
  <si>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HORICE241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</si>
  <si>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</si>
  <si>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</si>
  <si>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 a Gymnazium Hořice-novostavba školních dílen</t>
  </si>
  <si>
    <t>KSO:</t>
  </si>
  <si>
    <t>CC-CZ:</t>
  </si>
  <si>
    <t>Místo:</t>
  </si>
  <si>
    <t>Hořice v Podkrkonoší</t>
  </si>
  <si>
    <t>Datum:</t>
  </si>
  <si>
    <t>16. 2. 2024</t>
  </si>
  <si>
    <t>Zadavatel:</t>
  </si>
  <si>
    <t>IČ:</t>
  </si>
  <si>
    <t>Královéhradecký kraj</t>
  </si>
  <si>
    <t>DIČ:</t>
  </si>
  <si>
    <t>Uchazeč:</t>
  </si>
  <si>
    <t>Vyplň údaj</t>
  </si>
  <si>
    <t>Projektant:</t>
  </si>
  <si>
    <t>Energy Benefit Centre a.s.Praha</t>
  </si>
  <si>
    <t>True</t>
  </si>
  <si>
    <t>Zpracovatel:</t>
  </si>
  <si>
    <t xml:space="preserve"> 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</si>
  <si>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</si>
  <si>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</si>
  <si>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</si>
  <si>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</si>
  <si>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</si>
  <si>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</si>
  <si>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</si>
  <si>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</si>
  <si>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</si>
  <si>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</si>
  <si>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</si>
  <si>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</si>
  <si>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</si>
  <si>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</si>
  <si>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</si>
  <si>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</si>
  <si>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</si>
  <si>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</si>
  <si>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</si>
  <si>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</si>
  <si>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</si>
  <si>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</si>
  <si>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</si>
  <si>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</si>
  <si>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</si>
  <si>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</si>
  <si>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</si>
  <si>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</si>
  <si>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</si>
  <si>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</si>
  <si>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</si>
  <si>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</si>
  <si>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</si>
  <si>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</si>
  <si>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</si>
  <si>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</si>
  <si>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</si>
  <si>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</si>
  <si>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</si>
  <si>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</si>
  <si>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</si>
  <si>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</si>
  <si>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</si>
  <si>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</si>
  <si>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</si>
  <si>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</si>
  <si>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SO 01 - Vlastní objekt</t>
  </si>
  <si>
    <t>STA</t>
  </si>
  <si>
    <t>1</t>
  </si>
  <si>
    <t>{77c3fa95-791f-4ee5-b085-c27fdf5eb5e7}</t>
  </si>
  <si>
    <t>2</t>
  </si>
  <si>
    <t>/</t>
  </si>
  <si>
    <t>01.1</t>
  </si>
  <si>
    <t>Stavební a konstrukční část</t>
  </si>
  <si>
    <t>Soupis</t>
  </si>
  <si>
    <t>{aa3fbc67-53f3-407a-8fa8-cbfd3cb50f9c}</t>
  </si>
  <si>
    <t>01.2</t>
  </si>
  <si>
    <t>D.1.4.1 - Zdravotní technika</t>
  </si>
  <si>
    <t>{68645b46-ba90-49ba-8a06-1fb2e2124c16}</t>
  </si>
  <si>
    <t>01.3</t>
  </si>
  <si>
    <t>D.1.4.2 - Vytápění</t>
  </si>
  <si>
    <t>{0521926c-74b4-4f0e-a59e-aeee249e4853}</t>
  </si>
  <si>
    <t>01.4</t>
  </si>
  <si>
    <t>D.1.4.3 - Vzduchotechnika</t>
  </si>
  <si>
    <t>{25afe802-6743-4d28-a462-e097ef902e23}</t>
  </si>
  <si>
    <t>01.5</t>
  </si>
  <si>
    <t>D.1.4.5 - Tlakový vzduch</t>
  </si>
  <si>
    <t>{0dc9113e-5118-4d0d-92e0-add6846aadf4}</t>
  </si>
  <si>
    <t>01.6</t>
  </si>
  <si>
    <t>Silnoproud + slaboproud</t>
  </si>
  <si>
    <t>{e251595d-1b82-4e26-8ceb-b828a4f51798}</t>
  </si>
  <si>
    <t>01.7</t>
  </si>
  <si>
    <t>FVE</t>
  </si>
  <si>
    <t>{747016b4-b7d3-4e1b-9e8f-85a1fba1f3c0}</t>
  </si>
  <si>
    <t>02</t>
  </si>
  <si>
    <t>Venkovní kanalizace, vodovod</t>
  </si>
  <si>
    <t>{c8dbfc7a-c068-4d43-95d8-795034983320}</t>
  </si>
  <si>
    <t>03</t>
  </si>
  <si>
    <t>Přípojka nn</t>
  </si>
  <si>
    <t>{433de076-510b-4b30-8f11-6c42c5b7efb4}</t>
  </si>
  <si>
    <t>VON</t>
  </si>
  <si>
    <t>Vedlejší a ostatní náklady</t>
  </si>
  <si>
    <t>{b1ef3eef-ace2-429e-909f-172e151d1074}</t>
  </si>
  <si>
    <t>KRYCÍ LIST SOUPISU PRACÍ</t>
  </si>
  <si>
    <t>Objekt:</t>
  </si>
  <si>
    <t>01 - SO 01 - Vlastní objekt</t>
  </si>
  <si>
    <t>Soupis:</t>
  </si>
  <si>
    <t>01.1 - Stavební a konstrukční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</si>
  <si>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</si>
  <si>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</si>
  <si>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</si>
  <si>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</si>
  <si>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</si>
  <si>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</si>
  <si>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</si>
  <si>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</si>
  <si>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</si>
  <si>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</si>
  <si>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</si>
  <si>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</si>
  <si>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</si>
  <si>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</si>
  <si>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</si>
  <si>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</si>
  <si>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</si>
  <si>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</si>
  <si>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</si>
  <si>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</si>
  <si>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</si>
  <si>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</si>
  <si>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</si>
  <si>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</si>
  <si>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</si>
  <si>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</si>
  <si>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</si>
  <si>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</si>
  <si>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</si>
  <si>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</si>
  <si>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</si>
  <si>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</si>
  <si>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</si>
  <si>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</si>
  <si>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</si>
  <si>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</si>
  <si>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</si>
  <si>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</si>
  <si>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</si>
  <si>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</si>
  <si>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</si>
  <si>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</si>
  <si>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</si>
  <si>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116951201</t>
  </si>
  <si>
    <t>Úprava zemin vápnem nebo směsnými hydraulickými pojivy</t>
  </si>
  <si>
    <t>m3</t>
  </si>
  <si>
    <t>CS ÚRS 2024 01</t>
  </si>
  <si>
    <t>4</t>
  </si>
  <si>
    <t>-67495109</t>
  </si>
  <si>
    <t>M</t>
  </si>
  <si>
    <t>58530170</t>
  </si>
  <si>
    <t>vápno nehašené CL 90-Q pro úpravu zemin standardní</t>
  </si>
  <si>
    <t>t</t>
  </si>
  <si>
    <t>8</t>
  </si>
  <si>
    <t>1269711576</t>
  </si>
  <si>
    <t>VV</t>
  </si>
  <si>
    <t>419,998*1,85*0,03</t>
  </si>
  <si>
    <t>3</t>
  </si>
  <si>
    <t>131251106</t>
  </si>
  <si>
    <t>Hloubení jam nezapažených v hornině třídy těžitelnosti I skupiny 3 objem do 5000 m3 strojně</t>
  </si>
  <si>
    <t>-1508216224</t>
  </si>
  <si>
    <t>52,82*26,505*0,7+(52,82+3,145+2,88)*(3,0+0,835)*0,7*0,5</t>
  </si>
  <si>
    <t>26,505*1,5*0,7*0,5+26,505*1,7*0,7*0,5</t>
  </si>
  <si>
    <t>2,8*2,8*1,18*4+6,3*3,3*1,18+3,3*3,3*1,18*4+5,3*2,8*1,18</t>
  </si>
  <si>
    <t>9,8*3,6*1,18+5,3*2,8*1,18+3,1*3,1*1,18*2+3,3*3,3*1,18*2+11,68*2,48*1,29+2,8*2,8*1,18*2+3,3*3,3*1,18*3</t>
  </si>
  <si>
    <t>6,4*5,2*1,18+6,2*3,8*1,18+6,2*3,3*1,18*2+6,5*6,2*1,18</t>
  </si>
  <si>
    <t>3,1*3,1*1,18*2+3,3*3,3*1,18*2+3,6*3,3*1,18+6,9*3,3*1,18</t>
  </si>
  <si>
    <t>Součet</t>
  </si>
  <si>
    <t>133251101</t>
  </si>
  <si>
    <t>Hloubení šachet nezapažených v hornině třídy těžitelnosti I skupiny 3 objem do 20 m3</t>
  </si>
  <si>
    <t>2140091098</t>
  </si>
  <si>
    <t>1,0*1,0*1,2*11</t>
  </si>
  <si>
    <t>5</t>
  </si>
  <si>
    <t>162351103</t>
  </si>
  <si>
    <t>Vodorovné přemístění přes 50 do 500 m výkopku/sypaniny z horniny třídy těžitelnosti I skupiny 1 až 3</t>
  </si>
  <si>
    <t>1696325472</t>
  </si>
  <si>
    <t xml:space="preserve">"mezideponie a zpět pro zásyp"  1673,235+498,391+13,2</t>
  </si>
  <si>
    <t>6</t>
  </si>
  <si>
    <t>162751117</t>
  </si>
  <si>
    <t>Vodorovné přemístění přes 9 000 do 10000 m výkopku/sypaniny z horniny třídy těžitelnosti I skupiny 1 až 3</t>
  </si>
  <si>
    <t>-1688017295</t>
  </si>
  <si>
    <t xml:space="preserve">"skládka zeminy"  1673,235+13,2-498,391</t>
  </si>
  <si>
    <t>7</t>
  </si>
  <si>
    <t>167151111</t>
  </si>
  <si>
    <t>Nakládání výkopku z hornin třídy těžitelnosti I skupiny 1 až 3 přes 100 m3</t>
  </si>
  <si>
    <t>-1677801609</t>
  </si>
  <si>
    <t>1673,235+1673,235+13,2*2</t>
  </si>
  <si>
    <t>174151102</t>
  </si>
  <si>
    <t>Zásyp v prostoru s omezeným pohybem stroje sypaninou se zhutněním</t>
  </si>
  <si>
    <t>-1229612989</t>
  </si>
  <si>
    <t>(52,82+3,145+2,88)*(3,0+0,835)*0,7*0,5+29,686+86,97+134,63+108,61+59,51</t>
  </si>
  <si>
    <t>9</t>
  </si>
  <si>
    <t>181951112</t>
  </si>
  <si>
    <t>Úprava pláně v hornině třídy těžitelnosti I skupiny 1 až 3 se zhutněním strojně</t>
  </si>
  <si>
    <t>m2</t>
  </si>
  <si>
    <t>-1380206494</t>
  </si>
  <si>
    <t>52,82*26,505+1,0*1,0*11</t>
  </si>
  <si>
    <t>Zakládání</t>
  </si>
  <si>
    <t>10</t>
  </si>
  <si>
    <t>273321311</t>
  </si>
  <si>
    <t>Základové desky ze ŽB bez zvýšených nároků na prostředí tř. C 16/20</t>
  </si>
  <si>
    <t>-1214628090</t>
  </si>
  <si>
    <t>"podkl. beton tl. 80mm"52,12*21,9*0,08</t>
  </si>
  <si>
    <t>11</t>
  </si>
  <si>
    <t>273362021</t>
  </si>
  <si>
    <t>Výztuž základových desek svařovanými sítěmi Kari</t>
  </si>
  <si>
    <t>-670512110</t>
  </si>
  <si>
    <t>"do podkl. betonu tl. 80mm"52,12*21,9*1,3*7,9*0,001</t>
  </si>
  <si>
    <t>274123902</t>
  </si>
  <si>
    <t>Montáž ŽB základových pasů pro skelet hmotnosti přes 1 do 4 t</t>
  </si>
  <si>
    <t>kus</t>
  </si>
  <si>
    <t>-1742181986</t>
  </si>
  <si>
    <t>13</t>
  </si>
  <si>
    <t>59319006</t>
  </si>
  <si>
    <t>základový pas ŽB včetně výztuže přes 140 do 170kg/m3 objem prefabrikátu do 1m3</t>
  </si>
  <si>
    <t>-96282000</t>
  </si>
  <si>
    <t>(52,42+22,1)*2*1,0*0,15</t>
  </si>
  <si>
    <t>14</t>
  </si>
  <si>
    <t>2751239.1</t>
  </si>
  <si>
    <t xml:space="preserve">Montáž a dodávka prefa kalich 01 - 1000/1100/850mm </t>
  </si>
  <si>
    <t>-1947017023</t>
  </si>
  <si>
    <t>15</t>
  </si>
  <si>
    <t>2751239.2</t>
  </si>
  <si>
    <t xml:space="preserve">Montáž a dodávka prefa kalich 02 - 1420/1100/850mm </t>
  </si>
  <si>
    <t>785179322</t>
  </si>
  <si>
    <t>16</t>
  </si>
  <si>
    <t>275313611</t>
  </si>
  <si>
    <t>Základové patky z betonu tř. C 16/20</t>
  </si>
  <si>
    <t>-971938686</t>
  </si>
  <si>
    <t>"podkl. beton pod patky 500mm"187,4/0,5*0,08</t>
  </si>
  <si>
    <t>"podkl. beton pod patky 750mm"31,1/0,75*0,08</t>
  </si>
  <si>
    <t>17</t>
  </si>
  <si>
    <t>275322511</t>
  </si>
  <si>
    <t>Základové patky ze ŽB se zvýšenými nároky na prostředí tř. C 25/30</t>
  </si>
  <si>
    <t>118187111</t>
  </si>
  <si>
    <t>"monolitické patky v.500mm dle tabulky na výkresu statiky B01"187,4</t>
  </si>
  <si>
    <t>"monolitické patky v.750mm dle tabulky na výkresu statiky B01"31,1</t>
  </si>
  <si>
    <t>18</t>
  </si>
  <si>
    <t>275351121</t>
  </si>
  <si>
    <t>Zřízení bednění základových patek</t>
  </si>
  <si>
    <t>-1443774470</t>
  </si>
  <si>
    <t>"patky v.500mm"</t>
  </si>
  <si>
    <t>(4,5+2,0)*2*0,5*2</t>
  </si>
  <si>
    <t>2,3*4*0,5*4</t>
  </si>
  <si>
    <t>(2,8+2,5)*2*0,5*2</t>
  </si>
  <si>
    <t>2,5*4*0,5*12</t>
  </si>
  <si>
    <t>(4,4+2,0)*2*0,5*2</t>
  </si>
  <si>
    <t>2,0*4*0,5*6</t>
  </si>
  <si>
    <t>(9,0+2,8)*2*0,5</t>
  </si>
  <si>
    <t>(5,4+3,0)*2*0,5</t>
  </si>
  <si>
    <t>(5,4+2,5)*2*0,5*5</t>
  </si>
  <si>
    <t>(5,4+5,7)*2*0,5</t>
  </si>
  <si>
    <t>"v.750"1,1*4*0,75*11</t>
  </si>
  <si>
    <t>19</t>
  </si>
  <si>
    <t>275351122</t>
  </si>
  <si>
    <t>Odstranění bednění základových patek</t>
  </si>
  <si>
    <t>-1030027654</t>
  </si>
  <si>
    <t>20</t>
  </si>
  <si>
    <t>275361821</t>
  </si>
  <si>
    <t>Výztuž základových patek betonářskou ocelí 10 505 (R)</t>
  </si>
  <si>
    <t>-914608235</t>
  </si>
  <si>
    <t>"monolitické patky dle tabulky na výkresu statiky B02"11,230+2,250</t>
  </si>
  <si>
    <t>Svislé a kompletní konstrukce</t>
  </si>
  <si>
    <t>311235101</t>
  </si>
  <si>
    <t>Zdivo jednovrstvé z cihel broušených do P10 na tenkovrstvou maltu tl 175 mm</t>
  </si>
  <si>
    <t>939523419</t>
  </si>
  <si>
    <t>"odečteno z výkresu 1.np"604,55</t>
  </si>
  <si>
    <t>"odečteno z výkresu 2.np"588,40</t>
  </si>
  <si>
    <t>22</t>
  </si>
  <si>
    <t>311238931</t>
  </si>
  <si>
    <t>Založení zdiva z cihel děrovaných broušených na zakládací maltu tloušťky přes 150 do 175 mm</t>
  </si>
  <si>
    <t>m</t>
  </si>
  <si>
    <t>-1565956782</t>
  </si>
  <si>
    <t>23</t>
  </si>
  <si>
    <t>315001</t>
  </si>
  <si>
    <t>D+M prefabrikované železobet. sloupy</t>
  </si>
  <si>
    <t>-90659386</t>
  </si>
  <si>
    <t>28,48+12,0+3,03+3,2+1,42+4,57+1,35+12,88+10,67+1,84+1,35+3,05+2,85+0,95+1,29+1,44+1,08+9,1</t>
  </si>
  <si>
    <t>24</t>
  </si>
  <si>
    <t>317168012</t>
  </si>
  <si>
    <t>Překlad keramický plochý š 115 mm dl 1250 mm</t>
  </si>
  <si>
    <t>-173101932</t>
  </si>
  <si>
    <t>25</t>
  </si>
  <si>
    <t>317168052</t>
  </si>
  <si>
    <t>Překlad keramický vysoký v 238 mm dl 1250 mm</t>
  </si>
  <si>
    <t>330184283</t>
  </si>
  <si>
    <t>26</t>
  </si>
  <si>
    <t>317168056</t>
  </si>
  <si>
    <t>Překlad keramický vysoký v 238 mm dl 2250 mm</t>
  </si>
  <si>
    <t>-2081114304</t>
  </si>
  <si>
    <t>27</t>
  </si>
  <si>
    <t>317998110</t>
  </si>
  <si>
    <t>Tepelná izolace mezi překlady v 24 cm z EPS tl do 30 mm</t>
  </si>
  <si>
    <t>686249459</t>
  </si>
  <si>
    <t>1,25*21+2,25*8</t>
  </si>
  <si>
    <t>28</t>
  </si>
  <si>
    <t>3371714.1</t>
  </si>
  <si>
    <t>Montáž a dodávka ocelových konstrukcí včetně svařování, kotvení, povrchové úpravy</t>
  </si>
  <si>
    <t>kg</t>
  </si>
  <si>
    <t>1447733710</t>
  </si>
  <si>
    <t xml:space="preserve">"výkres statiky B14 - 1np"16779,93 </t>
  </si>
  <si>
    <t>"výkres statiky B15 - 1np"15397,92</t>
  </si>
  <si>
    <t>29</t>
  </si>
  <si>
    <t>3421511.1</t>
  </si>
  <si>
    <t xml:space="preserve">Montáž a dodávka opláštění stěn z horizonálně orientovaných sendvičových panelů tl.200mm  izolace minerální vlna, povrch PUR 60 mikrom RC5 RUV4</t>
  </si>
  <si>
    <t>-365491253</t>
  </si>
  <si>
    <t>(52,82+22,5)*2*7,65+22,5*1,0/2*2</t>
  </si>
  <si>
    <t>(21,9-0,5)*8,1</t>
  </si>
  <si>
    <t>30</t>
  </si>
  <si>
    <t>342244201</t>
  </si>
  <si>
    <t>Příčka z cihel broušených na tenkovrstvou maltu tloušťky 80 mm</t>
  </si>
  <si>
    <t>-1780535892</t>
  </si>
  <si>
    <t>2,56+7,52+28,2+4,32+17,44+49,13+14,57+10,39+30,71+1,43+7,75+7,02+2,92+5,4+0,5+4,73+3,53+24,69+22,87+10,6+32,73+5,61+8,5+10,11+14,42+3,46</t>
  </si>
  <si>
    <t>31</t>
  </si>
  <si>
    <t>342291131</t>
  </si>
  <si>
    <t>Ukotvení příček k betonovým konstrukcím plochými kotvami</t>
  </si>
  <si>
    <t>1590573641</t>
  </si>
  <si>
    <t>"1np"8,4*6+3,5*28</t>
  </si>
  <si>
    <t>"2np"4,2*40</t>
  </si>
  <si>
    <t>32</t>
  </si>
  <si>
    <t>388381142</t>
  </si>
  <si>
    <t>Kanály pro IS průřezu přes 1050x1200 do 1200x1650 mm ze ŽB volné vč. zakrytí fošnami tl. 80mm</t>
  </si>
  <si>
    <t>-1028015379</t>
  </si>
  <si>
    <t>33</t>
  </si>
  <si>
    <t>389381001</t>
  </si>
  <si>
    <t>Dobetonování prefabrikovaných konstrukcí</t>
  </si>
  <si>
    <t>221441034</t>
  </si>
  <si>
    <t>0,20*0,265*8,5*2</t>
  </si>
  <si>
    <t>Vodorovné konstrukce</t>
  </si>
  <si>
    <t>34</t>
  </si>
  <si>
    <t>411001</t>
  </si>
  <si>
    <t>D+M stropní panely z předpjatého betonu tl.265mm vč. zálivkové výztuže</t>
  </si>
  <si>
    <t>1615714383</t>
  </si>
  <si>
    <t>14,4*8,5+3,2*2,05+14,4*8,5+33,2*3,1+33,2*8,5</t>
  </si>
  <si>
    <t>35</t>
  </si>
  <si>
    <t>411002</t>
  </si>
  <si>
    <t>D+M prefabrikované prvky (průvlaky,ztužidla)</t>
  </si>
  <si>
    <t>1781242936</t>
  </si>
  <si>
    <t>21,51+4,35+24,31+0,74+2,6+2,09+5,44+17,74+1,81+9,77+2,88+2,17+2,94+9,8</t>
  </si>
  <si>
    <t>36</t>
  </si>
  <si>
    <t>411003</t>
  </si>
  <si>
    <t xml:space="preserve">D+M železobet. prefabrikované schodiště tvaru U </t>
  </si>
  <si>
    <t>kpl</t>
  </si>
  <si>
    <t>2047666495</t>
  </si>
  <si>
    <t>37</t>
  </si>
  <si>
    <t>4441511.1</t>
  </si>
  <si>
    <t xml:space="preserve">Montáž a dodávka krytiny střech ze sendvičových panelů tl.200mm  izolace minerální vlna, třída Broof(t3), povrch PUR 60 mikrom RC5 RUV4</t>
  </si>
  <si>
    <t>1447892037</t>
  </si>
  <si>
    <t>1243,03</t>
  </si>
  <si>
    <t>38</t>
  </si>
  <si>
    <t>444171111</t>
  </si>
  <si>
    <t>Montáž krytiny ocelových střech z tvarovaných ocelových plechů šroubovaných budov v do 6 m</t>
  </si>
  <si>
    <t>-459531204</t>
  </si>
  <si>
    <t>"přístřešek"304,16-46,0</t>
  </si>
  <si>
    <t>39</t>
  </si>
  <si>
    <t>154843.1</t>
  </si>
  <si>
    <t xml:space="preserve">plech trapézový  tl 1,00mm - střecha přístřešku</t>
  </si>
  <si>
    <t>370746253</t>
  </si>
  <si>
    <t>258,16*1,133 'Přepočtené koeficientem množství</t>
  </si>
  <si>
    <t>Komunikace pozemní</t>
  </si>
  <si>
    <t>40</t>
  </si>
  <si>
    <t>564762111</t>
  </si>
  <si>
    <t>Podklad z vibrovaného štěrku VŠ tl 200 mm</t>
  </si>
  <si>
    <t>1836482607</t>
  </si>
  <si>
    <t>"celkem 400mm"293,150*2</t>
  </si>
  <si>
    <t>41</t>
  </si>
  <si>
    <t>596212212</t>
  </si>
  <si>
    <t>Kladení zámkové dlažby pozemních komunikací ručně tl 80 mm skupiny A pl přes 100 do 300 m2</t>
  </si>
  <si>
    <t>-851070332</t>
  </si>
  <si>
    <t>"110"293,15</t>
  </si>
  <si>
    <t>42</t>
  </si>
  <si>
    <t>59245020</t>
  </si>
  <si>
    <t>dlažba skladebná betonová 200x100mm tl 80mm přírodní</t>
  </si>
  <si>
    <t>-1464998495</t>
  </si>
  <si>
    <t>293,15*1,02 'Přepočtené koeficientem množství</t>
  </si>
  <si>
    <t>Úpravy povrchů, podlahy a osazování výplní</t>
  </si>
  <si>
    <t>43</t>
  </si>
  <si>
    <t>611131301</t>
  </si>
  <si>
    <t>Cementový postřik vnitřních stropů nanášený celoplošně strojně</t>
  </si>
  <si>
    <t>-557295706</t>
  </si>
  <si>
    <t>44</t>
  </si>
  <si>
    <t>611321341</t>
  </si>
  <si>
    <t>Vápenocementová omítka štuková dvouvrstvá vnitřních stropů rovných nanášená strojně</t>
  </si>
  <si>
    <t>1429112273</t>
  </si>
  <si>
    <t>"1np"1385,32-189,54*2-5,01*2-293,15</t>
  </si>
  <si>
    <t>45</t>
  </si>
  <si>
    <t>611321391</t>
  </si>
  <si>
    <t>Příplatek k vápenocementové omítce vnitřních stropů za každých dalších 5 mm tloušťky strojně</t>
  </si>
  <si>
    <t>-1508789809</t>
  </si>
  <si>
    <t>46</t>
  </si>
  <si>
    <t>612131301</t>
  </si>
  <si>
    <t>Cementový postřik vnitřních stěn nanášený celoplošně strojně</t>
  </si>
  <si>
    <t>1524035026</t>
  </si>
  <si>
    <t>47</t>
  </si>
  <si>
    <t>612142001</t>
  </si>
  <si>
    <t>Pletivo sklovláknité vnitřních stěn vtlačené do tmelu</t>
  </si>
  <si>
    <t>1335662762</t>
  </si>
  <si>
    <t>"cca 25% na kritická místa"2799,375*0,25</t>
  </si>
  <si>
    <t>48</t>
  </si>
  <si>
    <t>612321321</t>
  </si>
  <si>
    <t>Vápenocementová omítka hladká jednovrstvá vnitřních stěn nanášená strojně</t>
  </si>
  <si>
    <t>898405489</t>
  </si>
  <si>
    <t>"pod vinyl obklad?"1131,402</t>
  </si>
  <si>
    <t>49</t>
  </si>
  <si>
    <t>612321341</t>
  </si>
  <si>
    <t>Vápenocementová omítka štuková dvouvrstvá vnitřních stěn nanášená strojně</t>
  </si>
  <si>
    <t>1215275812</t>
  </si>
  <si>
    <t>"dle Knihy místností"</t>
  </si>
  <si>
    <t>"1np"66,07+150,45+104,561+9,409+29,271+26,909+96,469+2,561+21,767+96,469+2,581+88,75+9,409+25,281+57,376+78,54+116,493+9,661+26,624</t>
  </si>
  <si>
    <t>38,246+17,587+10,275+15,612+16,154+9,884+10,207+16,119+17,77+10,206+9,884+45,695+22,586+12,026</t>
  </si>
  <si>
    <t>"2np"56,744+200,546+79,037+22,798+61,601+32,342+32,343+86,356+2,235+83,676+30,781+70,478+109,841+6,049+40,25+61,506+26,013+45,806+38,412</t>
  </si>
  <si>
    <t>35,87+23,236+11,963+28,382+16,287+35,778+16,362+53,282+13,234+27,97+28,106+16,01+16,502+22,969+30,165+32,171+16,502+16,87</t>
  </si>
  <si>
    <t>50</t>
  </si>
  <si>
    <t>612321391</t>
  </si>
  <si>
    <t>Příplatek k vápenocementové omítce vnitřních stěn za každých dalších 5 mm tloušťky strojně</t>
  </si>
  <si>
    <t>1013126944</t>
  </si>
  <si>
    <t>51</t>
  </si>
  <si>
    <t>612341499X01</t>
  </si>
  <si>
    <t xml:space="preserve">Příplatek k omítkám vnitřním montáž a dodání lišt, podomítkových  profilů apod. (omítníky, ochrana rohů, začišťovací profily) </t>
  </si>
  <si>
    <t>-1437797454</t>
  </si>
  <si>
    <t>52</t>
  </si>
  <si>
    <t>622142001</t>
  </si>
  <si>
    <t>Sklovláknité pletivo vnějších stěn vtlačené do tmelu</t>
  </si>
  <si>
    <t>1709093739</t>
  </si>
  <si>
    <t>44,404*1,1</t>
  </si>
  <si>
    <t>53</t>
  </si>
  <si>
    <t>622151001</t>
  </si>
  <si>
    <t>Penetrační akrylátový nátěr vnějších pastovitých tenkovrstvých omítek stěn</t>
  </si>
  <si>
    <t>-1022699970</t>
  </si>
  <si>
    <t>54</t>
  </si>
  <si>
    <t>622511112</t>
  </si>
  <si>
    <t>Tenkovrstvá akrylátová mozaiková střednězrnná omítka vnějších stěn</t>
  </si>
  <si>
    <t>-976302492</t>
  </si>
  <si>
    <t>"sokl"148,013*0,3</t>
  </si>
  <si>
    <t>55</t>
  </si>
  <si>
    <t>631311128</t>
  </si>
  <si>
    <t>Mazanina tl přes 80 do 120 mm z betonu prostého bez zvýšených nároků na prostředí tř. C 35/45</t>
  </si>
  <si>
    <t>765753685</t>
  </si>
  <si>
    <t>"2np drátkobeton tl.115mm"(15,41+72,97+86,53+4,22+45,03+8,43+86,46+4,02)*1,05*0,115</t>
  </si>
  <si>
    <t>56</t>
  </si>
  <si>
    <t>631311234</t>
  </si>
  <si>
    <t>Mazanina tl přes 120 do 240 mm z betonu prostého se zvýšenými nároky na prostředí tř. C 25/30</t>
  </si>
  <si>
    <t>2023893706</t>
  </si>
  <si>
    <t>"1np drátkobeton tl. 210mm"(52,12*21,9-121,8)*0,21</t>
  </si>
  <si>
    <t>57</t>
  </si>
  <si>
    <t>631311236</t>
  </si>
  <si>
    <t>Mazanina tl přes 120 do 240 mm z betonu prostého se zvýšenými nároky na prostředí tř. C 35/45</t>
  </si>
  <si>
    <t>-2093168250</t>
  </si>
  <si>
    <t>"1np tl.140mm"121,8*0,14</t>
  </si>
  <si>
    <t>58</t>
  </si>
  <si>
    <t>631319175</t>
  </si>
  <si>
    <t>Příplatek k mazanině tl přes 120 do 240 mm za stržení povrchu spodní vrstvy před vložením výztuže</t>
  </si>
  <si>
    <t>930024159</t>
  </si>
  <si>
    <t>"tl.140mm"121,8*0,14</t>
  </si>
  <si>
    <t>59</t>
  </si>
  <si>
    <t>631319204</t>
  </si>
  <si>
    <t>Příplatek k mazaninám za přidání ocelových vláken (drátkobeton) pro objemové vyztužení 30 kg/m3</t>
  </si>
  <si>
    <t>-1414534158</t>
  </si>
  <si>
    <t>60</t>
  </si>
  <si>
    <t>631319205</t>
  </si>
  <si>
    <t>Příplatek k mazaninám za přidání ocelových vláken (drátkobeton) pro objemové vyztužení 35 kg/m3</t>
  </si>
  <si>
    <t>-1528413123</t>
  </si>
  <si>
    <t>"drátkobeton tl. 210mm"(52,12*21,9-121,8)*0,21</t>
  </si>
  <si>
    <t>61</t>
  </si>
  <si>
    <t>631361821</t>
  </si>
  <si>
    <t>Výztuž mazanin betonářskou ocelí 10 505</t>
  </si>
  <si>
    <t>-1535186673</t>
  </si>
  <si>
    <t>"deska D3 dle statiky B05"193,55*0,001</t>
  </si>
  <si>
    <t>62</t>
  </si>
  <si>
    <t>631362021</t>
  </si>
  <si>
    <t>Výztuž mazanin svařovanými sítěmi Kari</t>
  </si>
  <si>
    <t>-2126650832</t>
  </si>
  <si>
    <t>"deska D3 tl.140mm dle statiky B05"1391,92*0,001</t>
  </si>
  <si>
    <t>63</t>
  </si>
  <si>
    <t>632451254</t>
  </si>
  <si>
    <t>Potěr cementový samonivelační litý C30 tl přes 45 do 50 mm</t>
  </si>
  <si>
    <t>1708715786</t>
  </si>
  <si>
    <t>"2np mimo drátkobeton"</t>
  </si>
  <si>
    <t>(78,23+9,86+91,28+20,96+11,81+45,31+10,82+13,56+21,34)*1,03</t>
  </si>
  <si>
    <t>(10,43+8,23+1,85+4,7+1,52+10,07+1,62+4,36+5,87+1,44+1,55+3,07+4,36+5,87+1,55+1,44)*1,03</t>
  </si>
  <si>
    <t>64</t>
  </si>
  <si>
    <t>632451293</t>
  </si>
  <si>
    <t>Příplatek k cementovému samonivelačnímu litému potěru C30 ZKD 5 mm tl přes 50 mm</t>
  </si>
  <si>
    <t>-2029758135</t>
  </si>
  <si>
    <t>382,233*3</t>
  </si>
  <si>
    <t>65</t>
  </si>
  <si>
    <t>632481213</t>
  </si>
  <si>
    <t>Separační vrstva z PE fólie</t>
  </si>
  <si>
    <t>-384156388</t>
  </si>
  <si>
    <t>"1np"(1385,32-293,15)*1,05</t>
  </si>
  <si>
    <t>66</t>
  </si>
  <si>
    <t>633131111</t>
  </si>
  <si>
    <t>Povrchová úprava průmyslových podlah pro těžký provoz vsypovou směsí tl 2 mm</t>
  </si>
  <si>
    <t>1978063507</t>
  </si>
  <si>
    <t>"1np drátkobeton tl. 210mm"(52,12*21,9-121,8)</t>
  </si>
  <si>
    <t>67</t>
  </si>
  <si>
    <t>634112115</t>
  </si>
  <si>
    <t>Obvodová dilatace podlahovým páskem z pěnového PE mezi stěnou a mazaninou nebo potěrem</t>
  </si>
  <si>
    <t>950656836</t>
  </si>
  <si>
    <t>1146,779*1,1</t>
  </si>
  <si>
    <t>68</t>
  </si>
  <si>
    <t>642942611</t>
  </si>
  <si>
    <t>Osazování zárubní nebo rámů dveřních kovových do 2,5 m2 na montážní pěnu</t>
  </si>
  <si>
    <t>200798071</t>
  </si>
  <si>
    <t>69</t>
  </si>
  <si>
    <t>55331481</t>
  </si>
  <si>
    <t>zárubeň jednokřídlá ocelová pro zdění tl stěny 75-100mm rozměru 700/1970, 2100mm</t>
  </si>
  <si>
    <t>994075335</t>
  </si>
  <si>
    <t>70</t>
  </si>
  <si>
    <t>55331482</t>
  </si>
  <si>
    <t>zárubeň jednokřídlá ocelová pro zdění tl stěny 75-100mm rozměru 800/1970, 2100mm</t>
  </si>
  <si>
    <t>1885281957</t>
  </si>
  <si>
    <t>71</t>
  </si>
  <si>
    <t>55331492</t>
  </si>
  <si>
    <t>zárubeň jednokřídlá ocelová pro zdění tl stěny 160-200mm rozměru 800/1970, 2100mm</t>
  </si>
  <si>
    <t>205162753</t>
  </si>
  <si>
    <t>72</t>
  </si>
  <si>
    <t>55331493</t>
  </si>
  <si>
    <t>zárubeň jednokřídlá ocelová pro zdění tl stěny 160-200mm rozměru 900/1970, 2100mm</t>
  </si>
  <si>
    <t>295736812</t>
  </si>
  <si>
    <t>73</t>
  </si>
  <si>
    <t>55331494</t>
  </si>
  <si>
    <t>zárubeň jednokřídlá ocelová pro zdění tl stěny 160-200mm rozměru 1100/1970, 2100mm</t>
  </si>
  <si>
    <t>-276146730</t>
  </si>
  <si>
    <t>74</t>
  </si>
  <si>
    <t>642942721</t>
  </si>
  <si>
    <t>Osazování zárubní nebo rámů dveřních kovových přes 2,5 do 4,5 m2 na montážní pěnu</t>
  </si>
  <si>
    <t>1168424647</t>
  </si>
  <si>
    <t>75</t>
  </si>
  <si>
    <t>55331751.1</t>
  </si>
  <si>
    <t>zárubeň dvoukřídlá ocelová pro zdění tl stěny 160-200mm rozměru 1800/2350mm</t>
  </si>
  <si>
    <t>1120040199</t>
  </si>
  <si>
    <t>Ostatní konstrukce a práce, bourání</t>
  </si>
  <si>
    <t>76</t>
  </si>
  <si>
    <t>916131213</t>
  </si>
  <si>
    <t>Osazení silničního obrubníku betonového stojatého s boční opěrou do lože z betonu prostého</t>
  </si>
  <si>
    <t>1250002080</t>
  </si>
  <si>
    <t>77</t>
  </si>
  <si>
    <t>59217033</t>
  </si>
  <si>
    <t>obrubník betonový silniční 1000x100x300mm</t>
  </si>
  <si>
    <t>-1002158456</t>
  </si>
  <si>
    <t>116,75*1,02 'Přepočtené koeficientem množství</t>
  </si>
  <si>
    <t>78</t>
  </si>
  <si>
    <t>941111121</t>
  </si>
  <si>
    <t>Montáž lešení řadového trubkového lehkého s podlahami zatížení do 200 kg/m2 š přes 0,9 do 1,2 m v do 10 m</t>
  </si>
  <si>
    <t>639437264</t>
  </si>
  <si>
    <t>(1287,45+96,84)*1,15</t>
  </si>
  <si>
    <t>79</t>
  </si>
  <si>
    <t>941111221</t>
  </si>
  <si>
    <t>Příplatek k lešení řadovému trubkovému lehkému s podlahami š 1,2 m v 10 m za první a ZKD den použití</t>
  </si>
  <si>
    <t>-1357184739</t>
  </si>
  <si>
    <t>1591,934*90</t>
  </si>
  <si>
    <t>80</t>
  </si>
  <si>
    <t>941111821</t>
  </si>
  <si>
    <t>Demontáž lešení řadového trubkového lehkého s podlahami zatížení do 200 kg/m2 š přes 0,9 do 1,2 m v do 10 m</t>
  </si>
  <si>
    <t>-1506470964</t>
  </si>
  <si>
    <t>81</t>
  </si>
  <si>
    <t>943211111</t>
  </si>
  <si>
    <t>Montáž lešení prostorového rámového lehkého s podlahami zatížení do 200 kg/m2 v do 10 m</t>
  </si>
  <si>
    <t>-2038336222</t>
  </si>
  <si>
    <t>194,55*6,5*2</t>
  </si>
  <si>
    <t>82</t>
  </si>
  <si>
    <t>943211211</t>
  </si>
  <si>
    <t>Příplatek k lešení prostorovému rámovému lehkému s podlahami do 200 kg/m2 v do 10 m za každý den použití</t>
  </si>
  <si>
    <t>1519723618</t>
  </si>
  <si>
    <t>2529,15*60 'Přepočtené koeficientem množství</t>
  </si>
  <si>
    <t>83</t>
  </si>
  <si>
    <t>943211811</t>
  </si>
  <si>
    <t>Demontáž lešení prostorového rámového lehkého s podlahami zatížení do 200 kg/m2 v do 10 m</t>
  </si>
  <si>
    <t>1896977478</t>
  </si>
  <si>
    <t>84</t>
  </si>
  <si>
    <t>949101111</t>
  </si>
  <si>
    <t>Lešení pomocné pro objekty pozemních staveb s lešeňovou podlahou v do 1,9 m zatížení do 150 kg/m2</t>
  </si>
  <si>
    <t>630663949</t>
  </si>
  <si>
    <t>"1np"1385,32-196,26*2</t>
  </si>
  <si>
    <t>85</t>
  </si>
  <si>
    <t>949101112</t>
  </si>
  <si>
    <t>Lešení pomocné pro objekty pozemních staveb s lešeňovou podlahou v přes 1,9 do 3,5 m zatížení do 150 kg/m2</t>
  </si>
  <si>
    <t>-1443330747</t>
  </si>
  <si>
    <t>"2.np"1092,83-196,26*2</t>
  </si>
  <si>
    <t>86</t>
  </si>
  <si>
    <t>952901111</t>
  </si>
  <si>
    <t>Vyčištění budov bytové a občanské výstavby při výšce podlaží do 4 m</t>
  </si>
  <si>
    <t>-1813552148</t>
  </si>
  <si>
    <t>998</t>
  </si>
  <si>
    <t>Přesun hmot</t>
  </si>
  <si>
    <t>87</t>
  </si>
  <si>
    <t>998014021</t>
  </si>
  <si>
    <t>Přesun hmot pro budovy vícepodlažní v do 18 m z betonových dílců s nezděným pláštěm</t>
  </si>
  <si>
    <t>1210291774</t>
  </si>
  <si>
    <t>PSV</t>
  </si>
  <si>
    <t>Práce a dodávky PSV</t>
  </si>
  <si>
    <t>711</t>
  </si>
  <si>
    <t>Izolace proti vodě, vlhkosti a plynům</t>
  </si>
  <si>
    <t>88</t>
  </si>
  <si>
    <t>711111001</t>
  </si>
  <si>
    <t>Provedení izolace proti zemní vlhkosti vodorovné za studena nátěrem penetračním</t>
  </si>
  <si>
    <t>106568395</t>
  </si>
  <si>
    <t>1039,85*2*1,05+52,6*2*1,05</t>
  </si>
  <si>
    <t>89</t>
  </si>
  <si>
    <t>11163150</t>
  </si>
  <si>
    <t>lak penetrační asfaltový</t>
  </si>
  <si>
    <t>1391675536</t>
  </si>
  <si>
    <t>2294,145*0,00033 'Přepočtené koeficientem množství</t>
  </si>
  <si>
    <t>90</t>
  </si>
  <si>
    <t>711141559</t>
  </si>
  <si>
    <t>Provedení izolace proti zemní vlhkosti pásy přitavením vodorovné NAIP</t>
  </si>
  <si>
    <t>1698412013</t>
  </si>
  <si>
    <t>91</t>
  </si>
  <si>
    <t>62853004</t>
  </si>
  <si>
    <t>pás asfaltový natavitelný modifikovaný SBS s vložkou ze skleněné tkaniny a spalitelnou PE fólií nebo jemnozrnným minerálním posypem na horním povrchu tl 4,0mm</t>
  </si>
  <si>
    <t>1140145127</t>
  </si>
  <si>
    <t>1147,073*1,165 'Přepočtené koeficientem množství</t>
  </si>
  <si>
    <t>92</t>
  </si>
  <si>
    <t>62836110</t>
  </si>
  <si>
    <t>pás asfaltový natavitelný oxidovaný s vložkou z hliníkové fólie / hliníkové fólie s textilií, se spalitelnou PE folií nebo jemnozrnným minerálním posypem tl 4,0mm</t>
  </si>
  <si>
    <t>-562550269</t>
  </si>
  <si>
    <t>93</t>
  </si>
  <si>
    <t>711411001</t>
  </si>
  <si>
    <t>Provedení izolace proti tlakové vodě vodorovné za studena nátěrem penetračním</t>
  </si>
  <si>
    <t>-1784886353</t>
  </si>
  <si>
    <t>94</t>
  </si>
  <si>
    <t>258400817</t>
  </si>
  <si>
    <t>74,07*0,00033 'Přepočtené koeficientem množství</t>
  </si>
  <si>
    <t>95</t>
  </si>
  <si>
    <t>711441559</t>
  </si>
  <si>
    <t>Provedení izolace proti tlakové vodě vodorovné přitavením pásu NAIP</t>
  </si>
  <si>
    <t>54605441</t>
  </si>
  <si>
    <t>"2np"10,43+8,23+1,85+4,7+1,52+4,62+1,52+10,07+1,62+4,36+5,87+1,44+1,55+3,07+4,36+5,87+1,55+1,44</t>
  </si>
  <si>
    <t>96</t>
  </si>
  <si>
    <t>62833158</t>
  </si>
  <si>
    <t>pás asfaltový natavitelný oxidovaný s vložkou ze skleněné tkaniny typu G200, s jemnozrnným minerálním posypem tl 4,0mm</t>
  </si>
  <si>
    <t>295913361</t>
  </si>
  <si>
    <t>74,07*1,1655 'Přepočtené koeficientem množství</t>
  </si>
  <si>
    <t>97</t>
  </si>
  <si>
    <t>711461103.1</t>
  </si>
  <si>
    <t xml:space="preserve">Montáž a dodávka izolace proti ropným produktům  vodorovné fólií přilepenou v plné ploše</t>
  </si>
  <si>
    <t>467422571</t>
  </si>
  <si>
    <t>15,415+72,966+86,534+4,216+45,029+8,432+20,96+86,456+4,019</t>
  </si>
  <si>
    <t>98</t>
  </si>
  <si>
    <t>998711202</t>
  </si>
  <si>
    <t>Přesun hmot procentní pro izolace proti vodě, vlhkosti a plynům v objektech v přes 6 do 12 m</t>
  </si>
  <si>
    <t>%</t>
  </si>
  <si>
    <t>-994007256</t>
  </si>
  <si>
    <t>713</t>
  </si>
  <si>
    <t>Izolace tepelné</t>
  </si>
  <si>
    <t>99</t>
  </si>
  <si>
    <t>713121111</t>
  </si>
  <si>
    <t>Montáž izolace tepelné podlah volně kladenými rohožemi, pásy, dílci, deskami 1 vrstva</t>
  </si>
  <si>
    <t>1988032296</t>
  </si>
  <si>
    <t>"1np drátkobeton tl. 210mm - xps 100mm"(52,12*21,9-121,8)</t>
  </si>
  <si>
    <t>"1np tl.140mm - eps 150mm"121,8</t>
  </si>
  <si>
    <t>"2np pod drátkobeton eps 30mm"339,22</t>
  </si>
  <si>
    <t>"2np pro podlah.topení??"382,233</t>
  </si>
  <si>
    <t>100</t>
  </si>
  <si>
    <t>28376422</t>
  </si>
  <si>
    <t>deska z polystyrénu XPS, hrana polodrážková a hladký povrch 300kPA tl 100mm</t>
  </si>
  <si>
    <t>-267056943</t>
  </si>
  <si>
    <t>1019,628*1,05</t>
  </si>
  <si>
    <t>101</t>
  </si>
  <si>
    <t>28375866</t>
  </si>
  <si>
    <t>deska EPS 70 pro konstrukce s malým zatížením λ=0,039 tl 30mm</t>
  </si>
  <si>
    <t>1763745255</t>
  </si>
  <si>
    <t>339,22*1,05</t>
  </si>
  <si>
    <t>102</t>
  </si>
  <si>
    <t>28375006</t>
  </si>
  <si>
    <t>deska EPS 70 pro konstrukce s malým zatížením λ=0,039 tl 70mm</t>
  </si>
  <si>
    <t>-1465299973</t>
  </si>
  <si>
    <t>382,233*1,05</t>
  </si>
  <si>
    <t>103</t>
  </si>
  <si>
    <t>28375014</t>
  </si>
  <si>
    <t>deska EPS 70 pro konstrukce s malým zatížením λ=0,039 tl 150mm</t>
  </si>
  <si>
    <t>-1778075716</t>
  </si>
  <si>
    <t>121,8*1,05</t>
  </si>
  <si>
    <t>104</t>
  </si>
  <si>
    <t>713131141</t>
  </si>
  <si>
    <t>Montáž izolace tepelné stěn a základů lepením celoplošně rohoží, pásů, dílců, desek</t>
  </si>
  <si>
    <t>544775233</t>
  </si>
  <si>
    <t>"sokl"148,013*1,0</t>
  </si>
  <si>
    <t>105</t>
  </si>
  <si>
    <t>28376017</t>
  </si>
  <si>
    <t>deska perimetrická fasádní soklová 150kPa λ=0,035 tl 100mm</t>
  </si>
  <si>
    <t>-907859939</t>
  </si>
  <si>
    <t>148,013*1,05 'Přepočtené koeficientem množství</t>
  </si>
  <si>
    <t>106</t>
  </si>
  <si>
    <t>998713202</t>
  </si>
  <si>
    <t>Přesun hmot procentní pro izolace tepelné v objektech v přes 6 do 12 m</t>
  </si>
  <si>
    <t>-1888655040</t>
  </si>
  <si>
    <t>763</t>
  </si>
  <si>
    <t>Konstrukce suché výstavby</t>
  </si>
  <si>
    <t>107</t>
  </si>
  <si>
    <t>763131414</t>
  </si>
  <si>
    <t>SDK podhled desky 1xA 15 bez izolace dvouvrstvá spodní kce profil CD+UD</t>
  </si>
  <si>
    <t>291236146</t>
  </si>
  <si>
    <t>"2np"9,86+11,81+13,56+21,34+10,43</t>
  </si>
  <si>
    <t>108</t>
  </si>
  <si>
    <t>763131451.1</t>
  </si>
  <si>
    <t>SDK podhled deska 1xH2 15 bez izolace dvouvrstvá spodní kce profil CD+UD</t>
  </si>
  <si>
    <t>-597072096</t>
  </si>
  <si>
    <t>"1np"14,36+2,04+4,36+4,38+1,44+1,55+1,58+4,08+5,55+1,55+1,44+25,39+1,85</t>
  </si>
  <si>
    <t>"2np"10,82+8,23+4,7+1,52+4,62+1,52+10,07+4,36+5,87+1,44+1,55+3,07+4,36+5,87+1,55+1,44</t>
  </si>
  <si>
    <t>109</t>
  </si>
  <si>
    <t>763131451.2</t>
  </si>
  <si>
    <t>SDK podhled deska AQUA INDOOR na nosné konstrukci</t>
  </si>
  <si>
    <t>224500751</t>
  </si>
  <si>
    <t>"1np"6,29+9,6</t>
  </si>
  <si>
    <t>"2np"1,85+1,62</t>
  </si>
  <si>
    <t>110</t>
  </si>
  <si>
    <t>763131714</t>
  </si>
  <si>
    <t>SDK podhled základní penetrační nátěr</t>
  </si>
  <si>
    <t>-450271117</t>
  </si>
  <si>
    <t>111</t>
  </si>
  <si>
    <t>998763402</t>
  </si>
  <si>
    <t>Přesun hmot procentní pro sádrokartonové konstrukce v objektech v přes 6 do 12 m</t>
  </si>
  <si>
    <t>-37572660</t>
  </si>
  <si>
    <t>764</t>
  </si>
  <si>
    <t>Konstrukce klempířské</t>
  </si>
  <si>
    <t>112</t>
  </si>
  <si>
    <t>764001.121</t>
  </si>
  <si>
    <t>D+M vnější oplechování dilatace r. š. 860mm</t>
  </si>
  <si>
    <t>bm</t>
  </si>
  <si>
    <t>1168806955</t>
  </si>
  <si>
    <t xml:space="preserve">"schema 121/K"  24,0</t>
  </si>
  <si>
    <t>113</t>
  </si>
  <si>
    <t>764002.122</t>
  </si>
  <si>
    <t>D+M vnitřní oplechování dilatace r.š.310mm</t>
  </si>
  <si>
    <t>-1833693180</t>
  </si>
  <si>
    <t xml:space="preserve">"schema 122/K"  24,0</t>
  </si>
  <si>
    <t>114</t>
  </si>
  <si>
    <t>7640116.101</t>
  </si>
  <si>
    <t>Vnitřní oplechování hřebene z Pz s upraveným povrchem rš 250 mm</t>
  </si>
  <si>
    <t>-1135170236</t>
  </si>
  <si>
    <t xml:space="preserve">"schema 101/K"   55,0</t>
  </si>
  <si>
    <t>115</t>
  </si>
  <si>
    <t>7640116.132</t>
  </si>
  <si>
    <t>Příponky oplechování z Pz s povrchovou úpravou rš 80 mm</t>
  </si>
  <si>
    <t>837537634</t>
  </si>
  <si>
    <t>"132/K"106,0</t>
  </si>
  <si>
    <t>116</t>
  </si>
  <si>
    <t>7640116.146</t>
  </si>
  <si>
    <t>Oplechování dilatace z Pz s povrchovou úpravou rš 160 mm</t>
  </si>
  <si>
    <t>863736342</t>
  </si>
  <si>
    <t xml:space="preserve">"schema 146/K"  32,0</t>
  </si>
  <si>
    <t>117</t>
  </si>
  <si>
    <t>7642114.103</t>
  </si>
  <si>
    <t xml:space="preserve">Oplechování hřebene  z Pz plechu s povrchovou úpravou rš 624 mm</t>
  </si>
  <si>
    <t>461956392</t>
  </si>
  <si>
    <t xml:space="preserve">"schema K/103"  55,0</t>
  </si>
  <si>
    <t>118</t>
  </si>
  <si>
    <t>7642114.102</t>
  </si>
  <si>
    <t>Oplechování hřebene z Pz plechu s hřebenovým plechem rš 136 mm</t>
  </si>
  <si>
    <t>-1499144446</t>
  </si>
  <si>
    <t xml:space="preserve">"schema 102/K"  110</t>
  </si>
  <si>
    <t>119</t>
  </si>
  <si>
    <t>7642126.109</t>
  </si>
  <si>
    <t>Oplechování vnitřního rohu z Pz s povrchovou úpravou rš 130 mm</t>
  </si>
  <si>
    <t>1095467624</t>
  </si>
  <si>
    <t xml:space="preserve">"schema 109/K"  110,0</t>
  </si>
  <si>
    <t>120</t>
  </si>
  <si>
    <t>7642126.131</t>
  </si>
  <si>
    <t>Oplechování štítu z Pz s povrchovou úpravou rš 600 mm</t>
  </si>
  <si>
    <t>508406068</t>
  </si>
  <si>
    <t xml:space="preserve">"schema 131/K"  58,0</t>
  </si>
  <si>
    <t>121</t>
  </si>
  <si>
    <t>7642126.203</t>
  </si>
  <si>
    <t>Oplechování okapní hrany z Pz s povrchovou úpravou rš 360 mm</t>
  </si>
  <si>
    <t>-1743850648</t>
  </si>
  <si>
    <t xml:space="preserve">"schema 203/K"  165,0</t>
  </si>
  <si>
    <t>122</t>
  </si>
  <si>
    <t>7642126.152</t>
  </si>
  <si>
    <t>Oplechování soklu z Pz s povrchovou úpravou rš 125 mm</t>
  </si>
  <si>
    <t>523578648</t>
  </si>
  <si>
    <t xml:space="preserve">"schema 152/K"  134,5</t>
  </si>
  <si>
    <t>123</t>
  </si>
  <si>
    <t>7642126.193</t>
  </si>
  <si>
    <t>Oplechování okapové hrany z Pz s povrchovou úpravou rš 180 mm</t>
  </si>
  <si>
    <t>-396467154</t>
  </si>
  <si>
    <t xml:space="preserve">"schema 193/K"  165</t>
  </si>
  <si>
    <t>124</t>
  </si>
  <si>
    <t>7642126.110</t>
  </si>
  <si>
    <t>Oplechování rovné okapové hrany z Pz s povrchovou úpravou rš 360 mm</t>
  </si>
  <si>
    <t>-1338420646</t>
  </si>
  <si>
    <t xml:space="preserve">"schema 110/K"  165,0</t>
  </si>
  <si>
    <t>125</t>
  </si>
  <si>
    <t>7642166.147</t>
  </si>
  <si>
    <t>Oplechování ostění oken z Pz s povrchovou úpravou rš 265 mm</t>
  </si>
  <si>
    <t>-2145949482</t>
  </si>
  <si>
    <t>"schema 147/K" 286,8</t>
  </si>
  <si>
    <t>126</t>
  </si>
  <si>
    <t>7642166.157</t>
  </si>
  <si>
    <t>Oplechování nadpraží vrat z Pz s povrchovou úpravou rš 445 mm</t>
  </si>
  <si>
    <t>985064893</t>
  </si>
  <si>
    <t xml:space="preserve">"schema 157/K"  1,8*2+3,0+0,9*2+4,8*2</t>
  </si>
  <si>
    <t>127</t>
  </si>
  <si>
    <t>7642166.158</t>
  </si>
  <si>
    <t>Oplechování nadpraží vrat z Pz s povrchovou úpravou rš 390 mm</t>
  </si>
  <si>
    <t>-1050864768</t>
  </si>
  <si>
    <t>"schema 158/K"18,0</t>
  </si>
  <si>
    <t>128</t>
  </si>
  <si>
    <t>7642166.214</t>
  </si>
  <si>
    <t>Oplechování nadpraží z Pz s povrchovou úpravou rš 60 mm</t>
  </si>
  <si>
    <t>-315817471</t>
  </si>
  <si>
    <t xml:space="preserve">"schema 214/K"   225,2</t>
  </si>
  <si>
    <t>129</t>
  </si>
  <si>
    <t>7642166.197</t>
  </si>
  <si>
    <t>Oplechování nadpraží vrat z Pz s povrchovou úpravou rš 150 mm</t>
  </si>
  <si>
    <t>719919436</t>
  </si>
  <si>
    <t xml:space="preserve">"schema 197/K"  18,0</t>
  </si>
  <si>
    <t>130</t>
  </si>
  <si>
    <t>7642166.505</t>
  </si>
  <si>
    <t>Oplechování nadpraží okenních otvorů z Pz s povrchovou úpravou rš 235 mm</t>
  </si>
  <si>
    <t>661779495</t>
  </si>
  <si>
    <t xml:space="preserve">"schema 505/AFK"  210,0</t>
  </si>
  <si>
    <t>131</t>
  </si>
  <si>
    <t>7642166.159</t>
  </si>
  <si>
    <t>Oplechování nároží z Pz s povrchovou úpravou rš 395 mm</t>
  </si>
  <si>
    <t>-751043240</t>
  </si>
  <si>
    <t>"schema 159/K" 36,0</t>
  </si>
  <si>
    <t>132</t>
  </si>
  <si>
    <t>7642166.506</t>
  </si>
  <si>
    <t>Oplechování nadpraží okenních otvorů - příponka okapnice z Pz s povrchovou úpravou rš 75 mm</t>
  </si>
  <si>
    <t>-72309303</t>
  </si>
  <si>
    <t xml:space="preserve">"schema 506/AFK"  210,0</t>
  </si>
  <si>
    <t>133</t>
  </si>
  <si>
    <t>7642166.224</t>
  </si>
  <si>
    <t>Oplechování nadpraží okenních otvorů - vnitřní lišta z Pz s povrchovou úpravou rš 110 mm</t>
  </si>
  <si>
    <t>181012216</t>
  </si>
  <si>
    <t xml:space="preserve">"schema 224/K"  210,0</t>
  </si>
  <si>
    <t>134</t>
  </si>
  <si>
    <t>7642166.223</t>
  </si>
  <si>
    <t>Oplechování ostění okenních otvorů - vnitřní lišta z Pz s povrchovou úpravou rš 105 mm</t>
  </si>
  <si>
    <t>-865919227</t>
  </si>
  <si>
    <t xml:space="preserve">"schema 223/K"  286,6</t>
  </si>
  <si>
    <t>135</t>
  </si>
  <si>
    <t>7642166.151</t>
  </si>
  <si>
    <t>Oplechování parapetů vč. příponek z Pz s povrchovou úpravou rš 250 mm</t>
  </si>
  <si>
    <t>998302170</t>
  </si>
  <si>
    <t xml:space="preserve">"schema 151/K"  215,0</t>
  </si>
  <si>
    <t>136</t>
  </si>
  <si>
    <t>7642166.165</t>
  </si>
  <si>
    <t>Oplechování ostění vrat z Pz s povrchovou úpravou rš 445 mm</t>
  </si>
  <si>
    <t>990842319</t>
  </si>
  <si>
    <t xml:space="preserve">"schema 165/K"  2,4*4+3,0*2+2,05*4+4,95*4</t>
  </si>
  <si>
    <t>137</t>
  </si>
  <si>
    <t>7645116.136</t>
  </si>
  <si>
    <t>Žlab podokapní půlkruhový z Pz s povrchovou úpravou rš 333 mm</t>
  </si>
  <si>
    <t>1542979913</t>
  </si>
  <si>
    <t xml:space="preserve">"schema 136/K"  165,0</t>
  </si>
  <si>
    <t>138</t>
  </si>
  <si>
    <t>7645186.152</t>
  </si>
  <si>
    <t>Svody kruhové včetně objímek, kolen, odskoků z Pz s povrchovou úpravou rš 400mm</t>
  </si>
  <si>
    <t>-419570917</t>
  </si>
  <si>
    <t xml:space="preserve">"schema 153/K"   52,0</t>
  </si>
  <si>
    <t>139</t>
  </si>
  <si>
    <t>998764202</t>
  </si>
  <si>
    <t>Přesun hmot procentní pro konstrukce klempířské v objektech v přes 6 do 12 m</t>
  </si>
  <si>
    <t>1650775880</t>
  </si>
  <si>
    <t>766</t>
  </si>
  <si>
    <t>Konstrukce truhlářské</t>
  </si>
  <si>
    <t>140</t>
  </si>
  <si>
    <t>76666.D11</t>
  </si>
  <si>
    <t>D+M dveře vnitřní dřevěné z 1/3 zasklené vč. kování sklo bezpečnostní 1800/2350mm povrch HPL</t>
  </si>
  <si>
    <t>ks</t>
  </si>
  <si>
    <t>1000803916</t>
  </si>
  <si>
    <t xml:space="preserve">"schema D11"  4</t>
  </si>
  <si>
    <t>141</t>
  </si>
  <si>
    <t>76666.D21</t>
  </si>
  <si>
    <t>1025805118</t>
  </si>
  <si>
    <t>"schema D21" 2</t>
  </si>
  <si>
    <t>142</t>
  </si>
  <si>
    <t>76666.D12</t>
  </si>
  <si>
    <t>D+M dveře vnitřní dřevěné z 1/3 zasklené vč. kování sklo bezpečnostní 900/1970mm povrch HPL</t>
  </si>
  <si>
    <t>-183763100</t>
  </si>
  <si>
    <t>"schema D12" 1</t>
  </si>
  <si>
    <t>143</t>
  </si>
  <si>
    <t>76666.D22</t>
  </si>
  <si>
    <t>-497641797</t>
  </si>
  <si>
    <t>"schema D22" 5</t>
  </si>
  <si>
    <t>144</t>
  </si>
  <si>
    <t>76666.D13</t>
  </si>
  <si>
    <t>D+M dveře vnitřní dřevěné z 1/3 zasklené vč. kování sklo bezpečnostní 800/1970mm povrch HPL</t>
  </si>
  <si>
    <t>1748442133</t>
  </si>
  <si>
    <t>"schema D13" 4+3</t>
  </si>
  <si>
    <t>145</t>
  </si>
  <si>
    <t>76666.D23</t>
  </si>
  <si>
    <t>-1812605477</t>
  </si>
  <si>
    <t>"schema D23" 3+3</t>
  </si>
  <si>
    <t>146</t>
  </si>
  <si>
    <t>76666.D24</t>
  </si>
  <si>
    <t>D+M dveře vnitřní dřevěné z 1/3 zasklené vč. kování sklo bezpečnostní 700/1970mm povrch HPL</t>
  </si>
  <si>
    <t>1259176048</t>
  </si>
  <si>
    <t>"schema D24" 8</t>
  </si>
  <si>
    <t>147</t>
  </si>
  <si>
    <t>76666.D14</t>
  </si>
  <si>
    <t>D+M dveře vnitřní dřevěné plné vč. kování 700/1970mm povrch HPL</t>
  </si>
  <si>
    <t>1969287439</t>
  </si>
  <si>
    <t>"schema D14" 7</t>
  </si>
  <si>
    <t>148</t>
  </si>
  <si>
    <t>76666.D15</t>
  </si>
  <si>
    <t>D+M dveře vnitřní dřevěné z 1/3 zasklené vč. ocel. zárubně a kování sklo bezpečnostní 1100/1970mm povrch HPL, pož. odol. EW15DP3-C samozavírač</t>
  </si>
  <si>
    <t>-1926043678</t>
  </si>
  <si>
    <t>"schema D15"2</t>
  </si>
  <si>
    <t>149</t>
  </si>
  <si>
    <t>76666.D27</t>
  </si>
  <si>
    <t>D+M dveře vnitřní dřevěné z 1/3 zasklené vč. kování sklo bezpečnostní 1100/1970mm povrch HPL, pož. odol. EW15DP3-C samozavírač</t>
  </si>
  <si>
    <t>-1206211945</t>
  </si>
  <si>
    <t>"schema D27"1</t>
  </si>
  <si>
    <t>150</t>
  </si>
  <si>
    <t>76666.D16</t>
  </si>
  <si>
    <t>D+M dveře vnitřní dřevěné z 1/3 zasklené vč. ocel. zárubně a kování sklo bezpečnostní 800/1970mm povrch HPL, pož. odol. EW15DP3-C samozavírač</t>
  </si>
  <si>
    <t>644311212</t>
  </si>
  <si>
    <t>"schema D16"2</t>
  </si>
  <si>
    <t>151</t>
  </si>
  <si>
    <t>76666.D19</t>
  </si>
  <si>
    <t>D+M dveře vnitřní dřevěné plné vč. kování 800/1970mm povrch HPL</t>
  </si>
  <si>
    <t>1950385257</t>
  </si>
  <si>
    <t>"schema D19" 4</t>
  </si>
  <si>
    <t>152</t>
  </si>
  <si>
    <t>76666.D28</t>
  </si>
  <si>
    <t>124588000</t>
  </si>
  <si>
    <t>"schema D28" 1+7</t>
  </si>
  <si>
    <t>153</t>
  </si>
  <si>
    <t>76666.D29</t>
  </si>
  <si>
    <t>D+M dveře vnitřní dřevěné plné vč. kování 900/1970mm povrch HPL</t>
  </si>
  <si>
    <t>-1044158646</t>
  </si>
  <si>
    <t>"schema D29" 1</t>
  </si>
  <si>
    <t>154</t>
  </si>
  <si>
    <t>76666.D25</t>
  </si>
  <si>
    <t>D+M dveře vnitřní dřevěné z 1/3 zasklené vč. kování sklo bezpečnostní 1800/2350mm povrch HPL, pož. odol. EW15DP3-C samozavírač</t>
  </si>
  <si>
    <t>-1446586417</t>
  </si>
  <si>
    <t>"schema D25"1</t>
  </si>
  <si>
    <t>155</t>
  </si>
  <si>
    <t>76666.D26</t>
  </si>
  <si>
    <t>D+M dveře vnitřní dřevěné z 1/3 zasklené vč. ocel. zárubně a kování sklo bezpečnostní 1800/2350mm povrch HPL, pož. odol. EW15DP3-C samozavírač</t>
  </si>
  <si>
    <t>996960294</t>
  </si>
  <si>
    <t>"schema D26"1</t>
  </si>
  <si>
    <t>156</t>
  </si>
  <si>
    <t>76662.W01-28</t>
  </si>
  <si>
    <t xml:space="preserve">D+M okna plastová zasklení izolačním trojsklem vč. kování barva modrá  vč. parapetů, osazení dle detailů</t>
  </si>
  <si>
    <t>1583721961</t>
  </si>
  <si>
    <t>"W11"2,8*1,8*12</t>
  </si>
  <si>
    <t>"W12"2,3*1,8*17</t>
  </si>
  <si>
    <t>"W13"3,2*1,8*1</t>
  </si>
  <si>
    <t>"W14"2,3*0,6*3</t>
  </si>
  <si>
    <t>"W15"2,3*0,6*1</t>
  </si>
  <si>
    <t>"W16"1,8*1,2*1</t>
  </si>
  <si>
    <t>"W21"2,8*1,8*6*2</t>
  </si>
  <si>
    <t>"W22"2,3*1,8*(6+13)</t>
  </si>
  <si>
    <t>"W23"3,2*1,8*1</t>
  </si>
  <si>
    <t>"W24"2,3*0,6*4</t>
  </si>
  <si>
    <t>"W25"2,025*1,8*6</t>
  </si>
  <si>
    <t>"W26"1,55*1,8*2</t>
  </si>
  <si>
    <t>"W27"3,2*0,6*1</t>
  </si>
  <si>
    <t>"W28"2,025*1,8*6</t>
  </si>
  <si>
    <t>157</t>
  </si>
  <si>
    <t>998766202</t>
  </si>
  <si>
    <t>Přesun hmot procentní pro kce truhlářské v objektech v přes 6 do 12 m</t>
  </si>
  <si>
    <t>-519415697</t>
  </si>
  <si>
    <t>767</t>
  </si>
  <si>
    <t>Konstrukce zámečnické</t>
  </si>
  <si>
    <t>158</t>
  </si>
  <si>
    <t>767004</t>
  </si>
  <si>
    <t>D+M rošt z C 140/60mm</t>
  </si>
  <si>
    <t>-461712833</t>
  </si>
  <si>
    <t>159</t>
  </si>
  <si>
    <t>76762.D17</t>
  </si>
  <si>
    <t>D+M hliníková prosklená stěna se vstupními dveřmi sklo bezpečnostní vč. zárubně a kování 3100/2950mm</t>
  </si>
  <si>
    <t>-297112207</t>
  </si>
  <si>
    <t>"schema D17" 1</t>
  </si>
  <si>
    <t>160</t>
  </si>
  <si>
    <t>76762.DV1</t>
  </si>
  <si>
    <t>-1593947509</t>
  </si>
  <si>
    <t>"schema DV1" 1</t>
  </si>
  <si>
    <t>161</t>
  </si>
  <si>
    <t>76762.D18</t>
  </si>
  <si>
    <t>D+M hliníkové dveře 2/3 sklo bezpečnostní vč. zárubně a kování 800/1970mm</t>
  </si>
  <si>
    <t>399115163</t>
  </si>
  <si>
    <t>"schema D18" 5</t>
  </si>
  <si>
    <t>162</t>
  </si>
  <si>
    <t>76762.D20</t>
  </si>
  <si>
    <t>1892073035</t>
  </si>
  <si>
    <t>"schema D20" 2</t>
  </si>
  <si>
    <t>163</t>
  </si>
  <si>
    <t>76762.DV3</t>
  </si>
  <si>
    <t>D+M hliníkové dveře, výplň PUR panel, vč. zárubně a kování 900/2050mm</t>
  </si>
  <si>
    <t>960615270</t>
  </si>
  <si>
    <t>"schema DV3" 2</t>
  </si>
  <si>
    <t>164</t>
  </si>
  <si>
    <t>76765.DV2</t>
  </si>
  <si>
    <t>D+M sekční vrata, el.pohon, dálk.ovládání, vel. 3000x3000mm</t>
  </si>
  <si>
    <t>-157879602</t>
  </si>
  <si>
    <t>"DV2" 1</t>
  </si>
  <si>
    <t>165</t>
  </si>
  <si>
    <t>76765.DV4</t>
  </si>
  <si>
    <t>D+M sekční vrata s prosklenou sekcí, el.pohon, dálk.ovládání, vel. 4800x4950mm</t>
  </si>
  <si>
    <t>-1879467162</t>
  </si>
  <si>
    <t>"DV4"2</t>
  </si>
  <si>
    <t>166</t>
  </si>
  <si>
    <t>76767.W31</t>
  </si>
  <si>
    <t xml:space="preserve">D+M střešní okna hliníková zasklení sklem bezpečnostním trojsklo vč. lemování 1200/1200mm </t>
  </si>
  <si>
    <t>-799173967</t>
  </si>
  <si>
    <t xml:space="preserve">"schema W31"   4</t>
  </si>
  <si>
    <t>167</t>
  </si>
  <si>
    <t>767008</t>
  </si>
  <si>
    <t xml:space="preserve">D+M prosklená Al konstrukce </t>
  </si>
  <si>
    <t>343128060</t>
  </si>
  <si>
    <t>31,04+47,03</t>
  </si>
  <si>
    <t>168</t>
  </si>
  <si>
    <t>76715.1</t>
  </si>
  <si>
    <t>D+M přemístitelné příčky mezi m.č. 203 a 204, tl.100mm, Rw=55 dB, ovládání ruční</t>
  </si>
  <si>
    <t>1077922217</t>
  </si>
  <si>
    <t>9,325*4,5</t>
  </si>
  <si>
    <t>169</t>
  </si>
  <si>
    <t>767011</t>
  </si>
  <si>
    <t xml:space="preserve">D+M záchytný systém z nerezových lanek vč. kotevních prvků </t>
  </si>
  <si>
    <t>483048467</t>
  </si>
  <si>
    <t>53,0*2+21,0*2</t>
  </si>
  <si>
    <t>170</t>
  </si>
  <si>
    <t>76721.Z01-Z04</t>
  </si>
  <si>
    <t>D+M schodišťové ocelové zábradlí se skleněnou výplní+dřev.madlo, včetně povrchové úpravy a kotvení</t>
  </si>
  <si>
    <t>-936412961</t>
  </si>
  <si>
    <t>"schema Z/01-Z/04" 1,75*1,06+3,865*1,06+4,21*1,11+1,165*0,3</t>
  </si>
  <si>
    <t>171</t>
  </si>
  <si>
    <t>767013</t>
  </si>
  <si>
    <t>D+M mostový jeřáb nosnost 5 tun délka 18m</t>
  </si>
  <si>
    <t>-1108271531</t>
  </si>
  <si>
    <t>172</t>
  </si>
  <si>
    <t>767014</t>
  </si>
  <si>
    <t xml:space="preserve">Demontovatelné ocelové zábradlí výška 1000mm </t>
  </si>
  <si>
    <t>1077476777</t>
  </si>
  <si>
    <t>3,1</t>
  </si>
  <si>
    <t>173</t>
  </si>
  <si>
    <t>76753.Z05</t>
  </si>
  <si>
    <t>D+M venkovní čistící zona žárově pozink. rošt oka 30/10mm, spodní box polymerbeton vel. 1000/2000mm</t>
  </si>
  <si>
    <t>1954370642</t>
  </si>
  <si>
    <t xml:space="preserve">"schema Z/05"   1</t>
  </si>
  <si>
    <t>174</t>
  </si>
  <si>
    <t>76753.Z06</t>
  </si>
  <si>
    <t xml:space="preserve">D+M vnitřní čistící zona 1000/2000mm hliníkový rám s vloženou textilní a pryžovou rohoží </t>
  </si>
  <si>
    <t>1944249265</t>
  </si>
  <si>
    <t xml:space="preserve">"schema Z/06"  1</t>
  </si>
  <si>
    <t>175</t>
  </si>
  <si>
    <t>76716.Z07</t>
  </si>
  <si>
    <t>D+M schodišťové zábradlí z pozink. oceli výplň nerezová síť vč. kotvení výška 1000mm včetně povrchové úpravy a kotvení</t>
  </si>
  <si>
    <t>-1046986610</t>
  </si>
  <si>
    <t xml:space="preserve">"schema Z/07"  2,7*1,0</t>
  </si>
  <si>
    <t>176</t>
  </si>
  <si>
    <t>767018</t>
  </si>
  <si>
    <t>D+M hliníkový systém , výplň z PUR panelů a zasklení izolačním dvojsklem ( kanceláře)</t>
  </si>
  <si>
    <t>844163262</t>
  </si>
  <si>
    <t xml:space="preserve">"schema Z/08"  1,75*3,05*6+3,045*3,05*6</t>
  </si>
  <si>
    <t>177</t>
  </si>
  <si>
    <t>998767202</t>
  </si>
  <si>
    <t>Přesun hmot procentní pro zámečnické konstrukce v objektech v přes 6 do 12 m</t>
  </si>
  <si>
    <t>1011743940</t>
  </si>
  <si>
    <t>776</t>
  </si>
  <si>
    <t>Podlahy povlakové</t>
  </si>
  <si>
    <t>178</t>
  </si>
  <si>
    <t>776121112</t>
  </si>
  <si>
    <t>Vodou ředitelná penetrace savého podkladu povlakových podlah vč. lišt</t>
  </si>
  <si>
    <t>-1257338774</t>
  </si>
  <si>
    <t>179</t>
  </si>
  <si>
    <t>776141114</t>
  </si>
  <si>
    <t>Stěrka podlahová nivelační pro vyrovnání podkladu povlakových podlah pevnosti 20 MPa tl přes 8 do 10 mm</t>
  </si>
  <si>
    <t>-349071298</t>
  </si>
  <si>
    <t>180</t>
  </si>
  <si>
    <t>776141222</t>
  </si>
  <si>
    <t>Stěrka podlahová nivelační pro vyrovnání podkladu povlakových podlah schodišťových stupňů pevnosti 35 MPa tl přes 3 do 5 mm</t>
  </si>
  <si>
    <t>1093837597</t>
  </si>
  <si>
    <t>181</t>
  </si>
  <si>
    <t>776591112.1</t>
  </si>
  <si>
    <t>Izolace pod podlahovou krytinu nátěrem nebo stěrkou ve dvou vrstvách</t>
  </si>
  <si>
    <t>462044210</t>
  </si>
  <si>
    <t>167,507*1,2</t>
  </si>
  <si>
    <t>182</t>
  </si>
  <si>
    <t>776221111</t>
  </si>
  <si>
    <t>Lepení pásů z PVC standardním lepidlem</t>
  </si>
  <si>
    <t>882826840</t>
  </si>
  <si>
    <t>"1np"(29,79+20,96)*1,05</t>
  </si>
  <si>
    <t>"2np"(9,86+20,96+11,81)*1,05</t>
  </si>
  <si>
    <t>183</t>
  </si>
  <si>
    <t>28411140.1</t>
  </si>
  <si>
    <t xml:space="preserve">PVC vinyl heterogenní </t>
  </si>
  <si>
    <t>-1051494536</t>
  </si>
  <si>
    <t>P</t>
  </si>
  <si>
    <t>Poznámka k položce:_x000d_
Zátěžová heterogenní vinylová krytina v rolích. Produkt je tvořen kompaktním podkladem (5), výztužnou mřížkou_x000d_
ze skelných vláken (4), vrstvou nesoucí tištěný dekor (3), transparentní nášlapnou vrstvou (2), povrchovou úpravou_x000d_
Protecsol2 (1) nevyžadující aplikaci ochranných emulzí po celou dobu užívání. Celková tloušťka 2 mm, tloušťka nášlapné_x000d_
vrstvy 0,7 mm, třída zátěže 34/43, reakce na oheň Bfl-s1, kluznost za mokra R10, odolnost vůči bodové zátěži 0,03 mm,_x000d_
kročejová neprůzvučnost 8 dB, TVOC po 28 dnech dle ISO 16000-6 je &lt; 10 μg/ m3, bez obsahu jedovatých ftalátů, těžkých_x000d_
kovů a ostatních látek spadajících do skupiny CMR (karcinogeny, mutageny, reprotoxika).</t>
  </si>
  <si>
    <t>98,05*1,1</t>
  </si>
  <si>
    <t>184</t>
  </si>
  <si>
    <t>776221121</t>
  </si>
  <si>
    <t>Lepení elektrostaticky vodivých pásů z PVC</t>
  </si>
  <si>
    <t>-985965609</t>
  </si>
  <si>
    <t>"2np"(78,23+91,28+45,31+10,82+13,56+21,34)*1,05</t>
  </si>
  <si>
    <t>185</t>
  </si>
  <si>
    <t>28411126.1</t>
  </si>
  <si>
    <t xml:space="preserve">PVC vinyl antistatický </t>
  </si>
  <si>
    <t>-130549405</t>
  </si>
  <si>
    <t>Poznámka k položce:_x000d_
Antistatická homogenní podlahová krytina v rolích. Produkt tvořen jednovrstvou homogenní kalandrovanou a_x000d_
lisovanou konstrukcí (2), laserem tvrzenou povrchovou úpravou Evercare (1) nevyžadující aplikaci ochranných emulzí po_x000d_
celou dobu užívání, chránící před chemickými látkami. Celková tloušťka 2mm, hmotnost ≤ 3100 g/m2, reakce na oheň_x000d_
Bfl-s1, elektrický odpor dle EN 1081 106≤ Rt ≤ 108 Ω, součinitel smykového tření dle ČSN 744507 min. 0,6, odolnost_x000d_
vůči bodové zátěži 0,02 mm, TVOC po 28 dnech &lt; 10μg/ m3 dle ISO 16000-6. Bez obsahu těžkých kovů a ftalátů_x000d_
spadajících do skupiny CMR (karcinogeny, mutageny, reprotoxika dle REACH).</t>
  </si>
  <si>
    <t>273,567*1,1</t>
  </si>
  <si>
    <t>186</t>
  </si>
  <si>
    <t>776222111</t>
  </si>
  <si>
    <t>Montáž podlahovin z PVC lepením 2-složkovým lepidlem (do vlhkých prostor) z pásů</t>
  </si>
  <si>
    <t>-1573455158</t>
  </si>
  <si>
    <t>"1np"(14,36+6,29+2,04+4,36+4,38+1,44+1,55+1,58+4,08+5,55+1,55+1,44+25,39+9,6+1,85)*1,05</t>
  </si>
  <si>
    <t>"2np"(10,43+8,23+1,85+4,7+1,52+4,62+1,52+10,07+1,62+4,36+5,87+1,44+1,55+3,07+4,36+5,87+1,55+1,44)*1,05</t>
  </si>
  <si>
    <t>187</t>
  </si>
  <si>
    <t>28411150.1</t>
  </si>
  <si>
    <t xml:space="preserve">PVC vinyl  homogenní do vlhých prostor</t>
  </si>
  <si>
    <t>1276006484</t>
  </si>
  <si>
    <t>Poznámka k položce:_x000d_
Protiskluzná vinylová podlahová krytina v rolích. Produkt je tvořen rubovou kompaktní vrstvou (4), výztužnou_x000d_
vrstvou ze skelných vláken (3), homogenní nášlapnou vrstvou (2), povrchovou úpravou Sparclean (1). Celková tloušťka 2_x000d_
mm, tloušťka nášlapné vrstvy 0,85 mm, hmotnost 2460 g/m2, zátěžová třída 34/43, reakce na oheň Bfl-s1, kluznost za_x000d_
mokra dle DIN 51130 R10, kluznost dle DIN 51097 (bosá noha) B, bez obsahu těžkých kovů a ftalátů spadajících do_x000d_
skupiny CMR (karcinogeny, mutageny, reprotoxika dle REACH).</t>
  </si>
  <si>
    <t>167,507*1,1</t>
  </si>
  <si>
    <t>188</t>
  </si>
  <si>
    <t>776223112</t>
  </si>
  <si>
    <t>Spoj povlakových podlahovin z PVC svařováním za studena</t>
  </si>
  <si>
    <t>-174420421</t>
  </si>
  <si>
    <t>539,124*0,6</t>
  </si>
  <si>
    <t>1131,402*0,6</t>
  </si>
  <si>
    <t>189</t>
  </si>
  <si>
    <t>776321111</t>
  </si>
  <si>
    <t>Montáž podlahovin z PVC na stupnice šířky do 300 mm</t>
  </si>
  <si>
    <t>300267323</t>
  </si>
  <si>
    <t>1,5*22</t>
  </si>
  <si>
    <t>190</t>
  </si>
  <si>
    <t>776321211</t>
  </si>
  <si>
    <t>Montáž podlahovin z PVC na podstupnice výšky do 200 mm</t>
  </si>
  <si>
    <t>-1314293483</t>
  </si>
  <si>
    <t>1,5*24</t>
  </si>
  <si>
    <t>191</t>
  </si>
  <si>
    <t>28411126.2</t>
  </si>
  <si>
    <t>obklad schodišťových stupňů vinyl</t>
  </si>
  <si>
    <t>-604404339</t>
  </si>
  <si>
    <t>(33,0*0,3+36,0*0,2)*1,1</t>
  </si>
  <si>
    <t>192</t>
  </si>
  <si>
    <t>776411212.1</t>
  </si>
  <si>
    <t>Montáž a dodávka soklíků tahaných (fabiony) z vinylu vč. lišty</t>
  </si>
  <si>
    <t>1657960897</t>
  </si>
  <si>
    <t>"1np"18,11+12,06+6,14+8,368+9,922+5,0+5,14+5,479+8,366+9,922+5,14+5,0+21,28+15,65+6,14</t>
  </si>
  <si>
    <t>"2np"12,116+6,001+8,72+5,1+10,72+5,1+14,72+5,4+8,366+9,922+5,0+6,14+7,04+8,368+9,922+5,14+5,0</t>
  </si>
  <si>
    <t>193</t>
  </si>
  <si>
    <t>776411212.2</t>
  </si>
  <si>
    <t>Montáž a dodávka soklíků z vinylových lišt</t>
  </si>
  <si>
    <t>536619061</t>
  </si>
  <si>
    <t>"1np"25,02+59,92+48,835+8,4+11,0+10,984+60,935+9,39+11,04+60,935+9,39+55,1+8,4+11,67+28,695+66,625+8,4+4,18</t>
  </si>
  <si>
    <t>"2np"16,145+50,076+36,89+13,626+40,28+40,205+8,47+28,695+11,67+16,3+40,066+8,176+18,75+28,835+13,22+14,92+18,54+17,01</t>
  </si>
  <si>
    <t>194</t>
  </si>
  <si>
    <t>776131112.1</t>
  </si>
  <si>
    <t>Izolace pod obklad nátěrem nebo stěrkou ve dvou vrstvách</t>
  </si>
  <si>
    <t>-57301803</t>
  </si>
  <si>
    <t>"1np"1,998+1,998+3,232+4,318+4,318+32,138+14,686+8,423+12,46+12,669+7,878+8,019+8,644+12,542+14,291+8,019+7,878+38,543+18,768+9,696</t>
  </si>
  <si>
    <t>"2np"3,889+4,192+8,776+13,379+8,792+13,372+17,413+7,878+25,494+8,526+12,46+14,19+7,676+7,959+11,594+12,46+14,19+7,959+7,676</t>
  </si>
  <si>
    <t>195</t>
  </si>
  <si>
    <t>776521112</t>
  </si>
  <si>
    <t xml:space="preserve">Lepení pásů z vinylu  na stěnu výšky přes 2,0 m</t>
  </si>
  <si>
    <t>455906636</t>
  </si>
  <si>
    <t>"1np"1,998+3,232+4,318+4,318+70,384+32,273+18,698+28,072+28,823+17,762+18,226+19,63+28,661+32,061+18,225+84,238+41,354+21,722</t>
  </si>
  <si>
    <t>"2np"3,889+4,192+8,776+35,87+36,615+20,775+41,754+24,14+53,191+24,24+78,776+21,76+40,43+42,296+23,686+24,461+34,563+42,625+46,361+24,461+24,546</t>
  </si>
  <si>
    <t>196</t>
  </si>
  <si>
    <t>28411150.2</t>
  </si>
  <si>
    <t xml:space="preserve">PVC vinyl  homogenní na stěny do vlhých prostor</t>
  </si>
  <si>
    <t>-946917917</t>
  </si>
  <si>
    <t>Poznámka k položce:_x000d_
Víceúčelová heterogenní vinylová stěnová krytina. Produkt je tvořen vsazenou barevnou podkladovou vrstvou (2),_x000d_
transparentní nášlapná vrstva bez plniv (1). Celková tloušťka 0,92 mm, tloušťka nášlapné vrstvy 0,1 mm, hmotnost 1610_x000d_
g/m2, reakce na oheň Bs2-d0, bez obsahu těžkých kovů a ftalátů spadajících do skupiny CMR (karcinogeny, mutageny,_x000d_
reprotoxika dle REACH).</t>
  </si>
  <si>
    <t>1131,402*1,1</t>
  </si>
  <si>
    <t>197</t>
  </si>
  <si>
    <t>998776202</t>
  </si>
  <si>
    <t>Přesun hmot procentní pro podlahy povlakové v objektech v přes 6 do 12 m</t>
  </si>
  <si>
    <t>1773011925</t>
  </si>
  <si>
    <t>783</t>
  </si>
  <si>
    <t>Dokončovací práce - nátěry</t>
  </si>
  <si>
    <t>198</t>
  </si>
  <si>
    <t>78331.1</t>
  </si>
  <si>
    <t xml:space="preserve">Nátěr zámečnických konstrukcí (zárubní) </t>
  </si>
  <si>
    <t>-1586409373</t>
  </si>
  <si>
    <t>(0,7+2,1*2)*0,30*15</t>
  </si>
  <si>
    <t>(0,8+2,1*2)*0,30*8</t>
  </si>
  <si>
    <t>(0,8+2,1*2)*0,45*17</t>
  </si>
  <si>
    <t>(0,9+2,1*2)*0,45*7</t>
  </si>
  <si>
    <t>(1,1+2,1*2)*0,45*1</t>
  </si>
  <si>
    <t>(1,8+2,35*2)*0,45*7</t>
  </si>
  <si>
    <t>784</t>
  </si>
  <si>
    <t>Dokončovací práce - malby a tapety</t>
  </si>
  <si>
    <t>199</t>
  </si>
  <si>
    <t>784181101</t>
  </si>
  <si>
    <t>Základní akrylátová jednonásobná bezbarvá penetrace podkladu v místnostech v do 3,80 m</t>
  </si>
  <si>
    <t>-380711191</t>
  </si>
  <si>
    <t>"omítky"703,07+2799,375*1,1</t>
  </si>
  <si>
    <t>"sdk"226,92</t>
  </si>
  <si>
    <t>200</t>
  </si>
  <si>
    <t>784211111</t>
  </si>
  <si>
    <t>Dvojnásobné bílé malby ze směsí za mokra velmi dobře oděruvzdorných v místnostech v do 3,80 m</t>
  </si>
  <si>
    <t>-1211389790</t>
  </si>
  <si>
    <t>HZS</t>
  </si>
  <si>
    <t>Hodinové zúčtovací sazby</t>
  </si>
  <si>
    <t>201</t>
  </si>
  <si>
    <t>HZS1301</t>
  </si>
  <si>
    <t>Hodinová zúčtovací sazba zedník</t>
  </si>
  <si>
    <t>hod</t>
  </si>
  <si>
    <t>512</t>
  </si>
  <si>
    <t>897347373</t>
  </si>
  <si>
    <t>"drobné práce, přípomoce profesím"200</t>
  </si>
  <si>
    <t>01.2 - D.1.4.1 - Zdravotní technika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</si>
  <si>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</si>
  <si>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</si>
  <si>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</si>
  <si>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</si>
  <si>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732 - Ústřední vytápění - strojovny</t>
  </si>
  <si>
    <t xml:space="preserve">    734 - Ústřední vytápění - armatury</t>
  </si>
  <si>
    <t>721</t>
  </si>
  <si>
    <t>Zdravotechnika - vnitřní kanalizace</t>
  </si>
  <si>
    <t>721173401</t>
  </si>
  <si>
    <t>Potrubí z trub PVC SN4 svodné (ležaté) DN 110</t>
  </si>
  <si>
    <t>-1601038232</t>
  </si>
  <si>
    <t>721173402</t>
  </si>
  <si>
    <t>Potrubí z trub PVC SN4 svodné (ležaté) DN 125</t>
  </si>
  <si>
    <t>-2092361583</t>
  </si>
  <si>
    <t>721173403</t>
  </si>
  <si>
    <t>Potrubí z trub PVC SN4 svodné (ležaté) DN 160</t>
  </si>
  <si>
    <t>-1152003088</t>
  </si>
  <si>
    <t>721174042</t>
  </si>
  <si>
    <t>Potrubí z trub polypropylenových připojovací DN 40</t>
  </si>
  <si>
    <t>-863105460</t>
  </si>
  <si>
    <t>721174043</t>
  </si>
  <si>
    <t>Potrubí z trub polypropylenových připojovací DN 50</t>
  </si>
  <si>
    <t>-849221743</t>
  </si>
  <si>
    <t>721174063</t>
  </si>
  <si>
    <t>Potrubí z trub polypropylenových větrací DN 110</t>
  </si>
  <si>
    <t>-1297482671</t>
  </si>
  <si>
    <t>721194104</t>
  </si>
  <si>
    <t>Vyměření přípojek na potrubí vyvedení a upevnění odpadních výpustek DN 40</t>
  </si>
  <si>
    <t>754811786</t>
  </si>
  <si>
    <t>721194105</t>
  </si>
  <si>
    <t>Vyměření přípojek na potrubí vyvedení a upevnění odpadních výpustek DN 50</t>
  </si>
  <si>
    <t>369891006</t>
  </si>
  <si>
    <t>721194109</t>
  </si>
  <si>
    <t>Vyměření přípojek na potrubí vyvedení a upevnění odpadních výpustek DN 110</t>
  </si>
  <si>
    <t>1376111406</t>
  </si>
  <si>
    <t>721211405</t>
  </si>
  <si>
    <t>Podlahové vpusti s vodorovným odtokem DN 40/50 s automatickým a ručním uzávěrem</t>
  </si>
  <si>
    <t>1975406532</t>
  </si>
  <si>
    <t>721211422</t>
  </si>
  <si>
    <t>Podlahové vpusti se svislým odtokem DN 50/75/110 mřížka nerez 138x138</t>
  </si>
  <si>
    <t>276925196</t>
  </si>
  <si>
    <t>721226521</t>
  </si>
  <si>
    <t>Zápachové uzávěrky nástěnné (PP) pro pračku a myčku DN 40</t>
  </si>
  <si>
    <t>1939714371</t>
  </si>
  <si>
    <t>721273153</t>
  </si>
  <si>
    <t>Ventilační hlavice z polypropylenu (PP) DN 110</t>
  </si>
  <si>
    <t>-1733448278</t>
  </si>
  <si>
    <t>998721101</t>
  </si>
  <si>
    <t xml:space="preserve">Přesun hmot pro vnitřní kanalizace  stanovený z hmotnosti přesunovaného materiálu vodorovná dopravní vzdálenost do 50 m v objektech výšky do 6 m</t>
  </si>
  <si>
    <t>-2098276098</t>
  </si>
  <si>
    <t>722</t>
  </si>
  <si>
    <t>Zdravotechnika - vnitřní vodovod</t>
  </si>
  <si>
    <t>722174022</t>
  </si>
  <si>
    <t>Potrubí z plastových trubek z polypropylenu PPR svařovaných polyfúzně PN 20 (SDR 6) D 20 x 3,4</t>
  </si>
  <si>
    <t>-1671879257</t>
  </si>
  <si>
    <t>722174023</t>
  </si>
  <si>
    <t>Potrubí z plastových trubek z polypropylenu PPR svařovaných polyfúzně PN 20 (SDR 6) D 25 x 4,2</t>
  </si>
  <si>
    <t>1612648225</t>
  </si>
  <si>
    <t>722174024</t>
  </si>
  <si>
    <t>Potrubí z plastových trubek z polypropylenu PPR svařovaných polyfúzně PN 20 (SDR 6) D 32 x 5,4</t>
  </si>
  <si>
    <t>-1533628691</t>
  </si>
  <si>
    <t>722174025</t>
  </si>
  <si>
    <t>Potrubí z plastových trubek z polypropylenu PPR svařovaných polyfúzně PN 20 (SDR 6) D 40 x 6,7</t>
  </si>
  <si>
    <t>1476015428</t>
  </si>
  <si>
    <t>722174026</t>
  </si>
  <si>
    <t>Potrubí z plastových trubek z polypropylenu PPR svařovaných polyfúzně PN 20 (SDR 6) D 50 x 8,3</t>
  </si>
  <si>
    <t>1128709942</t>
  </si>
  <si>
    <t>722181231</t>
  </si>
  <si>
    <t xml:space="preserve">Ochrana potrubí  termoizolačními trubicemi z pěnového polyetylenu PE přilepenými v příčných a podélných spojích, tloušťky izolace přes 9 do 13 mm, vnitřního průměru izolace DN do 22 mm</t>
  </si>
  <si>
    <t>175579617</t>
  </si>
  <si>
    <t>722181232</t>
  </si>
  <si>
    <t xml:space="preserve">Ochrana potrubí  termoizolačními trubicemi z pěnového polyetylenu PE přilepenými v příčných a podélných spojích, tloušťky izolace přes 9 do 13 mm, vnitřního průměru izolace DN přes 22 do 45 mm</t>
  </si>
  <si>
    <t>-673216370</t>
  </si>
  <si>
    <t>722181233</t>
  </si>
  <si>
    <t xml:space="preserve">Ochrana potrubí  termoizolačními trubicemi z pěnového polyetylenu PE přilepenými v příčných a podélných spojích, tloušťky izolace přes 9 do 13 mm, vnitřního průměru izolace DN přes 45 do 63 mm</t>
  </si>
  <si>
    <t>1126010235</t>
  </si>
  <si>
    <t>722181251</t>
  </si>
  <si>
    <t xml:space="preserve">Ochrana potrubí  termoizolačními trubicemi z pěnového polyetylenu PE přilepenými v příčných a podélných spojích, tloušťky izolace přes 20 do 25 mm, vnitřního průměru izolace DN do 22 mm</t>
  </si>
  <si>
    <t>-875735556</t>
  </si>
  <si>
    <t>722181252</t>
  </si>
  <si>
    <t xml:space="preserve">Ochrana potrubí  termoizolačními trubicemi z pěnového polyetylenu PE přilepenými v příčných a podélných spojích, tloušťky izolace přes 20 do 25 mm, vnitřního průměru izolace DN přes 22 do 45 mm</t>
  </si>
  <si>
    <t>1204684687</t>
  </si>
  <si>
    <t>722190401</t>
  </si>
  <si>
    <t xml:space="preserve">Zřízení přípojek na potrubí  vyvedení a upevnění výpustek do DN 25</t>
  </si>
  <si>
    <t>-293763431</t>
  </si>
  <si>
    <t>722220111</t>
  </si>
  <si>
    <t>Armatury s jedním závitem nástěnky pro výtokový ventil G 1/2"</t>
  </si>
  <si>
    <t>567181242</t>
  </si>
  <si>
    <t>722220112</t>
  </si>
  <si>
    <t>Armatury s jedním závitem nástěnky pro výtokový ventil G 3/4"</t>
  </si>
  <si>
    <t>900489226</t>
  </si>
  <si>
    <t>722220121</t>
  </si>
  <si>
    <t>Armatury s jedním závitem nástěnky pro baterii G 1/2"</t>
  </si>
  <si>
    <t>pár</t>
  </si>
  <si>
    <t>173359582</t>
  </si>
  <si>
    <t>722221135</t>
  </si>
  <si>
    <t>Armatury s jedním závitem ventily výtokové G 3/4"</t>
  </si>
  <si>
    <t>soubor</t>
  </si>
  <si>
    <t>982924265</t>
  </si>
  <si>
    <t>722224115</t>
  </si>
  <si>
    <t>Armatury s jedním závitem kohouty plnicí a vypouštěcí PN 10 G 1/2"</t>
  </si>
  <si>
    <t>-987770972</t>
  </si>
  <si>
    <t>722231073</t>
  </si>
  <si>
    <t>Armatury se dvěma závity ventily zpětné mosazné PN 10 do 110°C G 3/4"</t>
  </si>
  <si>
    <t>208077029</t>
  </si>
  <si>
    <t>722231076</t>
  </si>
  <si>
    <t>Armatury se dvěma závity ventily zpětné mosazné PN 10 do 110°C G 6/4"</t>
  </si>
  <si>
    <t>-277034132</t>
  </si>
  <si>
    <t>722231222</t>
  </si>
  <si>
    <t>Armatury se dvěma závity ventily pojistné k bojleru mosazné PN 6 do 100°C G 3/4"</t>
  </si>
  <si>
    <t>1019817007</t>
  </si>
  <si>
    <t>722232011</t>
  </si>
  <si>
    <t>Armatury se dvěma závity kulové kohouty PN 16 do 120°C podomítkové vnitřní závit G 1/2"</t>
  </si>
  <si>
    <t>-652605908</t>
  </si>
  <si>
    <t>722232123</t>
  </si>
  <si>
    <t>Armatury se dvěma závity kulové kohouty PN 42 do 185 °C plnoprůtokové vnitřní závit G 3/4"</t>
  </si>
  <si>
    <t>-569439589</t>
  </si>
  <si>
    <t>722232124</t>
  </si>
  <si>
    <t>Armatury se dvěma závity kulové kohouty PN 42 do 185 °C plnoprůtokové vnitřní závit G 1"</t>
  </si>
  <si>
    <t>728474157</t>
  </si>
  <si>
    <t>722232126</t>
  </si>
  <si>
    <t>Armatury se dvěma závity kulové kohouty PN 42 do 185 °C plnoprůtokové vnitřní závit G 6/4"</t>
  </si>
  <si>
    <t>425305620</t>
  </si>
  <si>
    <t>722234264</t>
  </si>
  <si>
    <t>Armatury se dvěma závity filtry mosazný PN 20 do 80 °C G 3/4"</t>
  </si>
  <si>
    <t>-1754807839</t>
  </si>
  <si>
    <t>722250133</t>
  </si>
  <si>
    <t xml:space="preserve">Požární příslušenství a armatury  hydrantový systém s tvarově stálou hadicí celoplechový D 25 x 30 m</t>
  </si>
  <si>
    <t>1959219735</t>
  </si>
  <si>
    <t>722290226</t>
  </si>
  <si>
    <t xml:space="preserve">Zkoušky, proplach a desinfekce vodovodního potrubí  zkoušky těsnosti vodovodního potrubí závitového do DN 50</t>
  </si>
  <si>
    <t>460267932</t>
  </si>
  <si>
    <t>722290234</t>
  </si>
  <si>
    <t xml:space="preserve">Zkoušky, proplach a desinfekce vodovodního potrubí  proplach a desinfekce vodovodního potrubí do DN 80</t>
  </si>
  <si>
    <t>-1416379163</t>
  </si>
  <si>
    <t>998722101</t>
  </si>
  <si>
    <t xml:space="preserve">Přesun hmot pro vnitřní vodovod  stanovený z hmotnosti přesunovaného materiálu vodorovná dopravní vzdálenost do 50 m v objektech výšky do 6 m</t>
  </si>
  <si>
    <t>730903126</t>
  </si>
  <si>
    <t>724</t>
  </si>
  <si>
    <t>Zdravotechnika - strojní vybavení</t>
  </si>
  <si>
    <t>724234107</t>
  </si>
  <si>
    <t>Nádoby tlakové s pryžovým vakem vertikální objemu 18 l</t>
  </si>
  <si>
    <t>237809232</t>
  </si>
  <si>
    <t>724242216</t>
  </si>
  <si>
    <t>Zařízení pro úpravu vody filtry domácí na studenou vodu se zpětným proplachem G 6/4"</t>
  </si>
  <si>
    <t>-317216722</t>
  </si>
  <si>
    <t>998724101</t>
  </si>
  <si>
    <t xml:space="preserve">Přesun hmot pro strojní vybavení  stanovený z hmotnosti přesunovaného materiálu vodorovná dopravní vzdálenost do 50 m v objektech výšky do 6 m</t>
  </si>
  <si>
    <t>-2085627189</t>
  </si>
  <si>
    <t>725</t>
  </si>
  <si>
    <t>Zdravotechnika - zařizovací předměty</t>
  </si>
  <si>
    <t>725112171</t>
  </si>
  <si>
    <t>Zařízení záchodů kombi klozety s hlubokým splachováním odpad vodorovný</t>
  </si>
  <si>
    <t>1005977492</t>
  </si>
  <si>
    <t>725112182</t>
  </si>
  <si>
    <t>Zařízení záchodů kombi klozety s úspornou armaturou odpad svislý</t>
  </si>
  <si>
    <t>-1614942416</t>
  </si>
  <si>
    <t>725121011</t>
  </si>
  <si>
    <t>Pisoárové záchodky splachovače automatické s montážní krabicí skupinové</t>
  </si>
  <si>
    <t>974893415</t>
  </si>
  <si>
    <t>725121521</t>
  </si>
  <si>
    <t>Pisoárové záchodky keramické automatické s infračerveným senzorem</t>
  </si>
  <si>
    <t>-858101287</t>
  </si>
  <si>
    <t>725211617</t>
  </si>
  <si>
    <t>Umyvadla keramická bílá bez výtokových armatur připevněná na stěnu šrouby s krytem na sifon (polosloupem), šířka umyvadla 600 mm</t>
  </si>
  <si>
    <t>927757871</t>
  </si>
  <si>
    <t>725211701</t>
  </si>
  <si>
    <t>Umyvadla keramická bílá bez výtokových armatur připevněná na stěnu šrouby malá (umývátka) stěnová 400 mm</t>
  </si>
  <si>
    <t>1508676134</t>
  </si>
  <si>
    <t>725311121</t>
  </si>
  <si>
    <t>Dřezy bez výtokových armatur jednoduché se zápachovou uzávěrkou nerezové s odkapávací plochou 560x480 mm a miskou</t>
  </si>
  <si>
    <t>68864644</t>
  </si>
  <si>
    <t>725331111</t>
  </si>
  <si>
    <t>Výlevky bez výtokových armatur a splachovací nádrže keramické se sklopnou plastovou mřížkou 425 mm</t>
  </si>
  <si>
    <t>2081850764</t>
  </si>
  <si>
    <t>725821312</t>
  </si>
  <si>
    <t>Baterie dřezové nástěnné pákové s otáčivým kulatým ústím a délkou ramínka 300 mm</t>
  </si>
  <si>
    <t>-615368272</t>
  </si>
  <si>
    <t>725822613</t>
  </si>
  <si>
    <t>Baterie umyvadlové stojánkové pákové s výpustí</t>
  </si>
  <si>
    <t>-773277727</t>
  </si>
  <si>
    <t>725841333</t>
  </si>
  <si>
    <t>Baterie sprchové podomítkové (zápustné) s přepínačem a pevnou sprchou</t>
  </si>
  <si>
    <t>1503749994</t>
  </si>
  <si>
    <t>725861102</t>
  </si>
  <si>
    <t>Zápachové uzávěrky zařizovacích předmětů pro umyvadla DN 40</t>
  </si>
  <si>
    <t>-901571460</t>
  </si>
  <si>
    <t>725862103</t>
  </si>
  <si>
    <t>Zápachové uzávěrky zařizovacích předmětů pro dřezy DN 40/50</t>
  </si>
  <si>
    <t>-610519946</t>
  </si>
  <si>
    <t>725865411</t>
  </si>
  <si>
    <t>Zápachové uzávěrky zařizovacích předmětů pro pisoáry DN 32/40</t>
  </si>
  <si>
    <t>79474379</t>
  </si>
  <si>
    <t>725980123</t>
  </si>
  <si>
    <t xml:space="preserve">Dvířka  30/30</t>
  </si>
  <si>
    <t>657881670</t>
  </si>
  <si>
    <t>998725101</t>
  </si>
  <si>
    <t xml:space="preserve">Přesun hmot pro zařizovací předměty  stanovený z hmotnosti přesunovaného materiálu vodorovná dopravní vzdálenost do 50 m v objektech výšky do 6 m</t>
  </si>
  <si>
    <t>1283428157</t>
  </si>
  <si>
    <t>732</t>
  </si>
  <si>
    <t>Ústřední vytápění - strojovny</t>
  </si>
  <si>
    <t>732331771</t>
  </si>
  <si>
    <t>Nádoby expanzní tlakové příslušenství k expanzním nádobám souprava s upínací páskou</t>
  </si>
  <si>
    <t>-803093847</t>
  </si>
  <si>
    <t>732331777</t>
  </si>
  <si>
    <t>Nádoby expanzní tlakové příslušenství k expanzním nádobám bezpečnostní uzávěr k měření tlaku G 3/4</t>
  </si>
  <si>
    <t>-2048852227</t>
  </si>
  <si>
    <t>998732101</t>
  </si>
  <si>
    <t xml:space="preserve">Přesun hmot pro strojovny  stanovený z hmotnosti přesunovaného materiálu vodorovná dopravní vzdálenost do 50 m v objektech výšky do 6 m</t>
  </si>
  <si>
    <t>267091562</t>
  </si>
  <si>
    <t>734</t>
  </si>
  <si>
    <t>Ústřední vytápění - armatury</t>
  </si>
  <si>
    <t>734220101</t>
  </si>
  <si>
    <t>Ventily regulační závitové vyvažovací přímé PN 20 do 100°C G 3/4</t>
  </si>
  <si>
    <t>1564556987</t>
  </si>
  <si>
    <t>734261234</t>
  </si>
  <si>
    <t>Šroubení topenářské PN 16 do 120°C přímé G 3/4</t>
  </si>
  <si>
    <t>-489220134</t>
  </si>
  <si>
    <t>734261235</t>
  </si>
  <si>
    <t>Šroubení topenářské PN 16 do 120°C přímé G 1</t>
  </si>
  <si>
    <t>-1852674314</t>
  </si>
  <si>
    <t>734421102</t>
  </si>
  <si>
    <t>Tlakoměry s pevným stonkem a zpětnou klapkou spodní připojení (radiální) tlaku 0–16 bar průměru 63 mm</t>
  </si>
  <si>
    <t>618194409</t>
  </si>
  <si>
    <t>734424101</t>
  </si>
  <si>
    <t>Tlakoměry kondenzační smyčky k přivaření, PN 250 do 300°C zahnuté</t>
  </si>
  <si>
    <t>-925802142</t>
  </si>
  <si>
    <t>998734101</t>
  </si>
  <si>
    <t xml:space="preserve">Přesun hmot pro armatury  stanovený z hmotnosti přesunovaného materiálu vodorovná dopravní vzdálenost do 50 m v objektech výšky do 6 m</t>
  </si>
  <si>
    <t>-243144409</t>
  </si>
  <si>
    <t>HZS2212</t>
  </si>
  <si>
    <t xml:space="preserve">Hodinové zúčtovací sazby profesí PSV  provádění stavebních instalací instalatér odborný</t>
  </si>
  <si>
    <t>-226941839</t>
  </si>
  <si>
    <t>01.3 - D.1.4.2 - Vytápění</t>
  </si>
  <si>
    <t xml:space="preserve">    731 - Ústřední vytápění - kotelny</t>
  </si>
  <si>
    <t xml:space="preserve">    733 - Ústřední vytápění - rozvodné potrubí</t>
  </si>
  <si>
    <t xml:space="preserve">    735 - Ústřední vytápění - otopná tělesa</t>
  </si>
  <si>
    <t>731</t>
  </si>
  <si>
    <t>Ústřední vytápění - kotelny</t>
  </si>
  <si>
    <t>731251120</t>
  </si>
  <si>
    <t>Kotle ocelové teplovodní elektrické závěsné přímotopné 24,0 kW</t>
  </si>
  <si>
    <t>-2020352956</t>
  </si>
  <si>
    <t>731341140</t>
  </si>
  <si>
    <t>Hadice napouštěcí pryžové D 20/28</t>
  </si>
  <si>
    <t>-1310788891</t>
  </si>
  <si>
    <t>731999004</t>
  </si>
  <si>
    <t>Čidlo výstupní teploty FV/FZ</t>
  </si>
  <si>
    <t>417747542</t>
  </si>
  <si>
    <t>731999011</t>
  </si>
  <si>
    <t>Venkovní čidlo</t>
  </si>
  <si>
    <t>-1755633562</t>
  </si>
  <si>
    <t>731999012</t>
  </si>
  <si>
    <t>-23209418</t>
  </si>
  <si>
    <t>731999013</t>
  </si>
  <si>
    <t>Čidla na potrubí BT</t>
  </si>
  <si>
    <t>-1350294731</t>
  </si>
  <si>
    <t>731999005</t>
  </si>
  <si>
    <t>Kabely regulace okruhů včetně montáže</t>
  </si>
  <si>
    <t>-1160596463</t>
  </si>
  <si>
    <t>731999007</t>
  </si>
  <si>
    <t>Uvedení regulace do provozu a zaškolení obsluhy</t>
  </si>
  <si>
    <t>1089134594</t>
  </si>
  <si>
    <t>731999010</t>
  </si>
  <si>
    <t>Řídící jednotka tepelných čerpadel</t>
  </si>
  <si>
    <t>-1433846994</t>
  </si>
  <si>
    <t>731999006</t>
  </si>
  <si>
    <t>Kabely regulace TČ včetně montáže</t>
  </si>
  <si>
    <t>-1119828028</t>
  </si>
  <si>
    <t>998731101</t>
  </si>
  <si>
    <t xml:space="preserve">Přesun hmot pro kotelny  stanovený z hmotnosti přesunovaného materiálu vodorovná dopravní vzdálenost do 50 m v objektech výšky do 6 m</t>
  </si>
  <si>
    <t>-2028494113</t>
  </si>
  <si>
    <t>722999003</t>
  </si>
  <si>
    <t>Ruční doplňování - fillset</t>
  </si>
  <si>
    <t>soub</t>
  </si>
  <si>
    <t>1191651921</t>
  </si>
  <si>
    <t>722999004</t>
  </si>
  <si>
    <t>Změkčování vody - 19,3m3/hod topné vody - cca 2500 litrů vody v otopné soustavě</t>
  </si>
  <si>
    <t>1717431889</t>
  </si>
  <si>
    <t>722999005</t>
  </si>
  <si>
    <t>Rozbor vody</t>
  </si>
  <si>
    <t>-65528285</t>
  </si>
  <si>
    <t>722999006</t>
  </si>
  <si>
    <t>GH sada na měření celkové tvrdosti</t>
  </si>
  <si>
    <t>-1470445717</t>
  </si>
  <si>
    <t>722999007</t>
  </si>
  <si>
    <t>FE externí tlakové čidlo</t>
  </si>
  <si>
    <t>1738887273</t>
  </si>
  <si>
    <t>722999008</t>
  </si>
  <si>
    <t>Montáž a uvedení do provozu</t>
  </si>
  <si>
    <t>-1762979832</t>
  </si>
  <si>
    <t>732112228</t>
  </si>
  <si>
    <t>Rozdělovač sdružený hydraulický závitový, dl. 2200mm - modul 100</t>
  </si>
  <si>
    <t>2084287426</t>
  </si>
  <si>
    <t>732199100</t>
  </si>
  <si>
    <t xml:space="preserve">Montáž štítků  orientačních</t>
  </si>
  <si>
    <t>-1233490050</t>
  </si>
  <si>
    <t>732231103</t>
  </si>
  <si>
    <t>Akumulační nádrže topné vody bez teplosměnného výměníku PN 0,3 MPa / t = 90°C objem nádrže 1000 l</t>
  </si>
  <si>
    <t>563530419</t>
  </si>
  <si>
    <t>732294118</t>
  </si>
  <si>
    <t>Elektrická topná jednotka šroubovací 6/4" o výkonu 9,0 kW</t>
  </si>
  <si>
    <t>1342576683</t>
  </si>
  <si>
    <t>732331104</t>
  </si>
  <si>
    <t>Nádoby expanzní tlakové pro solární, topné a chladicí soustavy s membránou bez pojistného ventilu se závitovým připojením PN 1,0 o objemu 25 l</t>
  </si>
  <si>
    <t>-2051159504</t>
  </si>
  <si>
    <t>732331107</t>
  </si>
  <si>
    <t>Nádoby expanzní tlakové pro solární, topné a chladicí soustavy s membránou bez pojistného ventilu se závitovým připojením PN 1,0 o objemu 80 l</t>
  </si>
  <si>
    <t>170042347</t>
  </si>
  <si>
    <t>-1477011935</t>
  </si>
  <si>
    <t>732331772</t>
  </si>
  <si>
    <t>Nádoby expanzní tlakové příslušenství k expanzním nádobám konzole nastavitelná</t>
  </si>
  <si>
    <t>154820390</t>
  </si>
  <si>
    <t>732331778</t>
  </si>
  <si>
    <t>Nádoby expanzní tlakové příslušenství k expanzním nádobám bezpečnostní uzávěr k měření tlaku G 1</t>
  </si>
  <si>
    <t>737966389</t>
  </si>
  <si>
    <t>732421201</t>
  </si>
  <si>
    <t>Čerpadla teplovodní závitová mokroběžná cirkulační pro TUV (elektronicky řízená) PN 10, do 80°C DN přípojky/dopravní výška H (m) - čerpací výkon Q (m3/h) DN 15 / do 0,9 m / 0,35 m3/h</t>
  </si>
  <si>
    <t>1978608444</t>
  </si>
  <si>
    <t>732421404</t>
  </si>
  <si>
    <t>Čerpadla teplovodní závitová mokroběžná oběhová pro teplovodní vytápění (elektronicky řízená) PN 10, do 110°C DN přípojky/dopravní výška H (m) - čerpací výkon Q (m3/h) DN 25 / do 4,0 m / 2,5 m3/h</t>
  </si>
  <si>
    <t>1871263801</t>
  </si>
  <si>
    <t>732421414</t>
  </si>
  <si>
    <t>Čerpadla teplovodní závitová mokroběžná oběhová pro teplovodní vytápění (elektronicky řízená) PN 10, do 110°C DN přípojky/dopravní výška H (m) - čerpací výkon Q (m3/h) DN 25 / do 6,0 m / 4,0 m3/h</t>
  </si>
  <si>
    <t>-736485352</t>
  </si>
  <si>
    <t>732522117</t>
  </si>
  <si>
    <t>Tepelná čerpadla vzduch/voda venkovní jednotka topný výkon/příkon 7,0/2,96 kW</t>
  </si>
  <si>
    <t>-529520193</t>
  </si>
  <si>
    <t>732522120</t>
  </si>
  <si>
    <t>Tepelná čerpadla vzduch/voda venkovní jednotka topný výkon/příkon 17,0/5,20 kW</t>
  </si>
  <si>
    <t>-2005464376</t>
  </si>
  <si>
    <t>732525114</t>
  </si>
  <si>
    <t>Tepelná čerpadla nerezové zásobníky teplé vody o objemu a výkonu tepelného čerpadla 413 l / 23 kW</t>
  </si>
  <si>
    <t>1274133669</t>
  </si>
  <si>
    <t>732525173</t>
  </si>
  <si>
    <t>Tepelná čerpadla akumulační zásobníky topné vody o objemu 250 l</t>
  </si>
  <si>
    <t>1848891125</t>
  </si>
  <si>
    <t>-1540489478</t>
  </si>
  <si>
    <t>733</t>
  </si>
  <si>
    <t>Ústřední vytápění - rozvodné potrubí</t>
  </si>
  <si>
    <t>733223202</t>
  </si>
  <si>
    <t>Potrubí z trubek měděných tvrdých spojovaných tvrdým pájením Ø 15/1</t>
  </si>
  <si>
    <t>720120398</t>
  </si>
  <si>
    <t>733223203</t>
  </si>
  <si>
    <t>Potrubí z trubek měděných tvrdých spojovaných tvrdým pájením Ø 18/1</t>
  </si>
  <si>
    <t>-145960180</t>
  </si>
  <si>
    <t>733223204</t>
  </si>
  <si>
    <t>Potrubí z trubek měděných tvrdých spojovaných tvrdým pájením Ø 22/1</t>
  </si>
  <si>
    <t>1584317032</t>
  </si>
  <si>
    <t>733223205</t>
  </si>
  <si>
    <t>Potrubí z trubek měděných tvrdých spojovaných tvrdým pájením Ø 28/1,5</t>
  </si>
  <si>
    <t>-851037550</t>
  </si>
  <si>
    <t>733223206</t>
  </si>
  <si>
    <t>Potrubí z trubek měděných tvrdých spojovaných tvrdým pájením Ø 35/1,5</t>
  </si>
  <si>
    <t>-559628195</t>
  </si>
  <si>
    <t>733223208</t>
  </si>
  <si>
    <t>Potrubí z trubek měděných tvrdých spojovaných tvrdým pájením Ø 54/2</t>
  </si>
  <si>
    <t>-1603591360</t>
  </si>
  <si>
    <t>733224206</t>
  </si>
  <si>
    <t>Potrubí z trubek měděných Příplatek k cenám za potrubí vedené v kotelnách a strojovnách Ø 35/1,5</t>
  </si>
  <si>
    <t>707713336</t>
  </si>
  <si>
    <t>733224208</t>
  </si>
  <si>
    <t>Potrubí z trubek měděných Příplatek k cenám za potrubí vedené v kotelnách a strojovnách Ø 54/2</t>
  </si>
  <si>
    <t>-534645011</t>
  </si>
  <si>
    <t>733224222</t>
  </si>
  <si>
    <t>Potrubí z trubek měděných Příplatek k cenám za zhotovení přípojky z trubek měděných Ø 15/1</t>
  </si>
  <si>
    <t>-1697699781</t>
  </si>
  <si>
    <t>733231113</t>
  </si>
  <si>
    <t xml:space="preserve">Kompenzátory pro měděné potrubí  tvaru U s hladkými ohyby s konci na vnitřní pájení D 22</t>
  </si>
  <si>
    <t>142751453</t>
  </si>
  <si>
    <t>733231115</t>
  </si>
  <si>
    <t xml:space="preserve">Kompenzátory pro měděné potrubí  tvaru U s hladkými ohyby s konci na vnitřní pájení D 28</t>
  </si>
  <si>
    <t>752784978</t>
  </si>
  <si>
    <t>733231116</t>
  </si>
  <si>
    <t xml:space="preserve">Kompenzátory pro měděné potrubí  tvaru U s hladkými ohyby s konci na vnitřní pájení D 35</t>
  </si>
  <si>
    <t>-280537185</t>
  </si>
  <si>
    <t>733291101</t>
  </si>
  <si>
    <t xml:space="preserve">Zkoušky těsnosti potrubí z trubek měděných  Ø do 35/1,5</t>
  </si>
  <si>
    <t>1036354806</t>
  </si>
  <si>
    <t>733291102</t>
  </si>
  <si>
    <t xml:space="preserve">Zkoušky těsnosti potrubí z trubek měděných  Ø přes 35/1,5 do 64/2,0</t>
  </si>
  <si>
    <t>504896584</t>
  </si>
  <si>
    <t>733390404</t>
  </si>
  <si>
    <t>Manžety prostupové pro potrubí primárních okruhů tepelných čerpadel průměru D 32 - 40</t>
  </si>
  <si>
    <t>-1024202837</t>
  </si>
  <si>
    <t>733811251</t>
  </si>
  <si>
    <t>Ochrana potrubí termoizolačními trubicemi z pěnového polyetylenu PE přilepenými v příčných a podélných spojích, tloušťky izolace přes 20 do 25 mm, vnitřního průměru izolace DN do 22 mm</t>
  </si>
  <si>
    <t>1198371628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</si>
  <si>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</si>
  <si>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</si>
  <si>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1336564466</t>
  </si>
  <si>
    <t>733811253</t>
  </si>
  <si>
    <t>Ochrana potrubí termoizolačními trubicemi z pěnového polyetylenu PE přilepenými v příčných a podélných spojích, tloušťky izolace přes 20 do 25 mm, vnitřního průměru izolace DN přes 45 do 63 mm</t>
  </si>
  <si>
    <t>1544827887</t>
  </si>
  <si>
    <t>998733101</t>
  </si>
  <si>
    <t xml:space="preserve">Přesun hmot pro rozvody potrubí  stanovený z hmotnosti přesunovaného materiálu vodorovná dopravní vzdálenost do 50 m v objektech výšky do 6 m</t>
  </si>
  <si>
    <t>-290043666</t>
  </si>
  <si>
    <t>734211126</t>
  </si>
  <si>
    <t>Ventily odvzdušňovací závitové automatické se zpětnou klapkou PN 14 do 120°C G 3/8</t>
  </si>
  <si>
    <t>773241683</t>
  </si>
  <si>
    <t>734220102</t>
  </si>
  <si>
    <t>Ventily regulační závitové vyvažovací přímé PN 20 do 100°C G 1</t>
  </si>
  <si>
    <t>748234901</t>
  </si>
  <si>
    <t>734220103</t>
  </si>
  <si>
    <t>Ventily regulační závitové vyvažovací přímé PN 20 do 100°C G 5/4</t>
  </si>
  <si>
    <t>1460700796</t>
  </si>
  <si>
    <t>734221511</t>
  </si>
  <si>
    <t>Ventily regulační závitové čtyřcestné pro jednotrubkové horizontální soustavy s termostatickým ventilem jednobodové připojení přímé G 1/2 x 16</t>
  </si>
  <si>
    <t>1683938945</t>
  </si>
  <si>
    <t>734221682</t>
  </si>
  <si>
    <t>Ventily regulační závitové hlavice termostatické, pro ovládání ventilů PN 10 do 110°C kapalinové otopných těles VK</t>
  </si>
  <si>
    <t>-1144668186</t>
  </si>
  <si>
    <t>734242414</t>
  </si>
  <si>
    <t>Ventily zpětné závitové PN 16 do 110°C přímé G 1</t>
  </si>
  <si>
    <t>978482292</t>
  </si>
  <si>
    <t>734242415</t>
  </si>
  <si>
    <t>Ventily zpětné závitové PN 16 do 110°C přímé G 5/4</t>
  </si>
  <si>
    <t>-179353853</t>
  </si>
  <si>
    <t>734251211</t>
  </si>
  <si>
    <t>Ventily pojistné závitové a čepové rohové provozní tlak od 2,5 do 6 bar G 1/2</t>
  </si>
  <si>
    <t>1683558258</t>
  </si>
  <si>
    <t>734261236</t>
  </si>
  <si>
    <t>Šroubení topenářské PN 16 do 120°C přímé G 5/4</t>
  </si>
  <si>
    <t>-1046734003</t>
  </si>
  <si>
    <t>734261402</t>
  </si>
  <si>
    <t>Šroubení připojovací armatury radiátorů VK PN 10 do 110°C, regulační uzavíratelné rohové G 1/2 x 18</t>
  </si>
  <si>
    <t>-1952302106</t>
  </si>
  <si>
    <t>734291123</t>
  </si>
  <si>
    <t>Ostatní armatury kohouty plnicí a vypouštěcí PN 10 do 90°C G 1/2</t>
  </si>
  <si>
    <t>594094275</t>
  </si>
  <si>
    <t>734291247</t>
  </si>
  <si>
    <t>Ostatní armatury filtry závitové PN 16 do 130°C přímé s vnitřními závity G 2</t>
  </si>
  <si>
    <t>-1843809448</t>
  </si>
  <si>
    <t>734291265</t>
  </si>
  <si>
    <t>Ostatní armatury filtry závitové PN 30 do 110°C přímé s vnitřními závity G 1 1/4</t>
  </si>
  <si>
    <t>-1656777781</t>
  </si>
  <si>
    <t>734292774</t>
  </si>
  <si>
    <t>Ostatní armatury kulové kohouty PN 42 do 185°C plnoprůtokové vnitřní závit G 1</t>
  </si>
  <si>
    <t>24380658</t>
  </si>
  <si>
    <t>734292775</t>
  </si>
  <si>
    <t>Ostatní armatury kulové kohouty PN 42 do 185°C plnoprůtokové vnitřní závit G 1 1/4</t>
  </si>
  <si>
    <t>1891505992</t>
  </si>
  <si>
    <t>734292776</t>
  </si>
  <si>
    <t>Ostatní armatury kulové kohouty PN 42 do 185°C plnoprůtokové vnitřní závit G 1 1/2</t>
  </si>
  <si>
    <t>291927576</t>
  </si>
  <si>
    <t>734292777</t>
  </si>
  <si>
    <t>Ostatní armatury kulové kohouty PN 42 do 185°C plnoprůtokové vnitřní závit G 2</t>
  </si>
  <si>
    <t>-988286358</t>
  </si>
  <si>
    <t>734295021</t>
  </si>
  <si>
    <t>Směšovací armatury otopných a chladících systémů ventily závitové PN 10 T= 120°C třícestné se servomotorem G 3/4</t>
  </si>
  <si>
    <t>1712645548</t>
  </si>
  <si>
    <t>734295022</t>
  </si>
  <si>
    <t>Směšovací armatury otopných a chladících systémů ventily závitové PN 10 T= 120°C třícestné se servomotorem G 1</t>
  </si>
  <si>
    <t>-802416245</t>
  </si>
  <si>
    <t>734295023</t>
  </si>
  <si>
    <t>Směšovací armatury otopných a chladících systémů ventily závitové PN 10 T= 120°C třícestné se servomotorem G 5/4</t>
  </si>
  <si>
    <t>-1279967799</t>
  </si>
  <si>
    <t>734411101</t>
  </si>
  <si>
    <t>Teploměry technické s pevným stonkem a jímkou zadní připojení (axiální) průměr 63 mm délka stonku 50 mm</t>
  </si>
  <si>
    <t>323674739</t>
  </si>
  <si>
    <t>734421101</t>
  </si>
  <si>
    <t>Tlakoměry s pevným stonkem a zpětnou klapkou spodní připojení (radiální) tlaku 0–16 bar průměru 50 mm</t>
  </si>
  <si>
    <t>975787316</t>
  </si>
  <si>
    <t>604150745</t>
  </si>
  <si>
    <t>-1625912979</t>
  </si>
  <si>
    <t>735</t>
  </si>
  <si>
    <t>Ústřední vytápění - otopná tělesa</t>
  </si>
  <si>
    <t>735000912</t>
  </si>
  <si>
    <t xml:space="preserve">Regulace otopného systému při opravách  vyregulování dvojregulačních ventilů a kohoutů s termostatickým ovládáním</t>
  </si>
  <si>
    <t>-1016594602</t>
  </si>
  <si>
    <t>735152291</t>
  </si>
  <si>
    <t>Otopná tělesa panelová VK jednodesková PN 1,0 MPa, T do 110°C s jednou přídavnou přestupní plochou výšky tělesa 900 mm stavební délky / výkonu 400 mm / 558 W</t>
  </si>
  <si>
    <t>-1102593919</t>
  </si>
  <si>
    <t>735152297</t>
  </si>
  <si>
    <t>Otopná tělesa panelová VK jednodesková PN 1,0 MPa, T do 110°C s jednou přídavnou přestupní plochou výšky tělesa 900 mm stavební délky / výkonu 1000 mm / 1394 W</t>
  </si>
  <si>
    <t>-1635753550</t>
  </si>
  <si>
    <t>735152298</t>
  </si>
  <si>
    <t>Otopná tělesa panelová VK jednodesková PN 1,0 MPa, T do 110°C s jednou přídavnou přestupní plochou výšky tělesa 900 mm stavební délky / výkonu 1100 mm / 1533 W</t>
  </si>
  <si>
    <t>517113618</t>
  </si>
  <si>
    <t>735152299</t>
  </si>
  <si>
    <t>Otopná tělesa panelová VK jednodesková PN 1,0 MPa, T do 110°C s jednou přídavnou přestupní plochou výšky tělesa 900 mm stavební délky / výkonu 1200 mm / 1673 W</t>
  </si>
  <si>
    <t>1660256684</t>
  </si>
  <si>
    <t>735152593</t>
  </si>
  <si>
    <t>Otopná tělesa panelová VK dvoudesková PN 1,0 MPa, T do 110°C se dvěma přídavnými přestupními plochami výšky tělesa 900 mm stavební délky / výkonu 600 mm / 1388 W</t>
  </si>
  <si>
    <t>316905620</t>
  </si>
  <si>
    <t>735152600</t>
  </si>
  <si>
    <t>Otopná tělesa panelová VK dvoudesková PN 1,0 MPa, T do 110°C se dvěma přídavnými přestupními plochami výšky tělesa 900 mm stavební délky / výkonu 1400 mm / 3238 W</t>
  </si>
  <si>
    <t>-754852558</t>
  </si>
  <si>
    <t>735152601</t>
  </si>
  <si>
    <t>Otopná tělesa panelová VK dvoudesková PN 1,0 MPa, T do 110°C se dvěma přídavnými přestupními plochami výšky tělesa 900 mm stavební délky / výkonu 1600 mm / 3701 W</t>
  </si>
  <si>
    <t>-1417515302</t>
  </si>
  <si>
    <t>735152695</t>
  </si>
  <si>
    <t>Otopná tělesa panelová VK třídesková PN 1,0 MPa, T do 110°C se třemi přídavnými přestupními plochami výšky tělesa 900 mm stavební délky / výkonu 800 mm / 2662 W</t>
  </si>
  <si>
    <t>-1248363946</t>
  </si>
  <si>
    <t>735159230</t>
  </si>
  <si>
    <t>Montáž otopných těles panelových dvouřadých, stavební délky přes 1500 do 1980 mm</t>
  </si>
  <si>
    <t>-1522507080</t>
  </si>
  <si>
    <t>735999001</t>
  </si>
  <si>
    <t>Radiátor VK 22-900/1800</t>
  </si>
  <si>
    <t>-527600092</t>
  </si>
  <si>
    <t>735159240</t>
  </si>
  <si>
    <t>Montáž otopných těles panelových dvouřadých, stavební délky přes 1980 do 2820 mm</t>
  </si>
  <si>
    <t>-827794359</t>
  </si>
  <si>
    <t>735999002</t>
  </si>
  <si>
    <t>1708110237</t>
  </si>
  <si>
    <t>735159340</t>
  </si>
  <si>
    <t>Montáž otopných těles panelových třířadých, stavební délky přes 1980 do 2820 mm</t>
  </si>
  <si>
    <t>2062583628</t>
  </si>
  <si>
    <t>735999003</t>
  </si>
  <si>
    <t>211287820</t>
  </si>
  <si>
    <t>735164511</t>
  </si>
  <si>
    <t>Otopná tělesa trubková montáž těles na stěnu výšky tělesa do 1500 mm</t>
  </si>
  <si>
    <t>-1198559836</t>
  </si>
  <si>
    <t>54153041</t>
  </si>
  <si>
    <t>těleso trubkové prohnuté 1500x595mm 400W</t>
  </si>
  <si>
    <t>-1635257721</t>
  </si>
  <si>
    <t>735191910</t>
  </si>
  <si>
    <t xml:space="preserve">Ostatní opravy otopných těles  napuštění vody do otopného systému včetně potrubí (bez kotle a ohříváků) otopných těles</t>
  </si>
  <si>
    <t>1438768120</t>
  </si>
  <si>
    <t>735511010</t>
  </si>
  <si>
    <t>Trubkové teplovodní podlahové vytápění rozvod v systémové desce potrubí polyethylen PE-Xa rozvodné potrubí 17x2 mm, rozteč 150 mm</t>
  </si>
  <si>
    <t>474923707</t>
  </si>
  <si>
    <t>735511026</t>
  </si>
  <si>
    <t>Trubkové teplovodní podlahové vytápění rozvod v systémové desce systémová deska s tepelnou izolací, celkové výšky 31 mm</t>
  </si>
  <si>
    <t>-1042684428</t>
  </si>
  <si>
    <t>735511033</t>
  </si>
  <si>
    <t>Trubkové teplovodní podlahové vytápění rozvod s přichycením ke kari síti potrubí polyethylen PE-Xa rozvodné potrubí 20x2 mm, rozteč 150 mm</t>
  </si>
  <si>
    <t>-1724606840</t>
  </si>
  <si>
    <t>735511062</t>
  </si>
  <si>
    <t>Trubkové teplovodní podlahové vytápění doplňkové prvky okrajový izolační pruh</t>
  </si>
  <si>
    <t>-785951005</t>
  </si>
  <si>
    <t>735511063</t>
  </si>
  <si>
    <t>Trubkové teplovodní podlahové vytápění doplňkové prvky ochranná trubka</t>
  </si>
  <si>
    <t>-199939766</t>
  </si>
  <si>
    <t>735511086</t>
  </si>
  <si>
    <t>Trubkové teplovodní podlahové vytápění rozdělovače mosazné s průtokoměry sedmiokruhové</t>
  </si>
  <si>
    <t>-472825487</t>
  </si>
  <si>
    <t>735511090</t>
  </si>
  <si>
    <t>Trubkové teplovodní podlahové vytápění rozdělovače mosazné s průtokoměry jedenáctiokruhové</t>
  </si>
  <si>
    <t>-1505783501</t>
  </si>
  <si>
    <t>735511123</t>
  </si>
  <si>
    <t>Trubkové teplovodní podlahové vytápění skříně rozdělovače na omítku, pro rozdělovač s počtem okruhů 6-9</t>
  </si>
  <si>
    <t>-1915848248</t>
  </si>
  <si>
    <t>735511125</t>
  </si>
  <si>
    <t>Trubkové teplovodní podlahové vytápění skříně rozdělovače na omítku, pro rozdělovač s počtem okruhů 9-12</t>
  </si>
  <si>
    <t>1814084319</t>
  </si>
  <si>
    <t>735511138</t>
  </si>
  <si>
    <t>Trubkové teplovodní podlahové vytápění připojovací šroubení rozdělovače, potrubí 17x2,0 mm</t>
  </si>
  <si>
    <t>1587419377</t>
  </si>
  <si>
    <t>735511140</t>
  </si>
  <si>
    <t>Trubkové teplovodní podlahové vytápění připojovací šroubení rozdělovače, potrubí 20x2,0 mm</t>
  </si>
  <si>
    <t>783119913</t>
  </si>
  <si>
    <t>998735101</t>
  </si>
  <si>
    <t xml:space="preserve">Přesun hmot pro otopná tělesa  stanovený z hmotnosti přesunovaného materiálu vodorovná dopravní vzdálenost do 50 m v objektech výšky do 6 m</t>
  </si>
  <si>
    <t>1044342507</t>
  </si>
  <si>
    <t>1883156531</t>
  </si>
  <si>
    <t>01.4 - D.1.4.3 - Vzduchotechnika</t>
  </si>
  <si>
    <t xml:space="preserve">    751 - Vzduchotechnika</t>
  </si>
  <si>
    <t xml:space="preserve">      751-1 - Zařízení č.1</t>
  </si>
  <si>
    <t xml:space="preserve">      751-2 - Zařízení č.2</t>
  </si>
  <si>
    <t xml:space="preserve">      751-3 - Zařízení č.3</t>
  </si>
  <si>
    <t xml:space="preserve">      751-4 - Zařízení č.4</t>
  </si>
  <si>
    <t xml:space="preserve">      751-5 - Zařízení.č.5</t>
  </si>
  <si>
    <t xml:space="preserve">      751-6 - Zařízení č.6</t>
  </si>
  <si>
    <t xml:space="preserve">      751-7 - Zařízení.č.7</t>
  </si>
  <si>
    <t xml:space="preserve">      751-8 - Zařízení č.8</t>
  </si>
  <si>
    <t xml:space="preserve">      751-9 - Zařízení č.9 - chlazení VZT 2NP</t>
  </si>
  <si>
    <t xml:space="preserve">      751-510 - Zařízení.č.10 - společné potrubí 1.NP</t>
  </si>
  <si>
    <t xml:space="preserve">      751-511 - Zařízení.č.11 - ostatní</t>
  </si>
  <si>
    <t>751</t>
  </si>
  <si>
    <t>Vzduchotechnika</t>
  </si>
  <si>
    <t>751-1</t>
  </si>
  <si>
    <t>Zařízení č.1</t>
  </si>
  <si>
    <t>7511999050</t>
  </si>
  <si>
    <t>izolace potrubí tl. 60mm + Al polep</t>
  </si>
  <si>
    <t>-973309731</t>
  </si>
  <si>
    <t>751311111</t>
  </si>
  <si>
    <t>Montáž vyústi čtyřhranné do kruhového potrubí, průřezu do 0,040 m2</t>
  </si>
  <si>
    <t>-687301565</t>
  </si>
  <si>
    <t>42973014</t>
  </si>
  <si>
    <t>výusť jednořadá do kruhového potrubí SPIRO Pz 400x75mm</t>
  </si>
  <si>
    <t>-1425853532</t>
  </si>
  <si>
    <t>751344112</t>
  </si>
  <si>
    <t xml:space="preserve">Montáž tlumičů  hluku pro kruhové potrubí, průměru přes 100 do 200 mm</t>
  </si>
  <si>
    <t>175775411</t>
  </si>
  <si>
    <t>42976006</t>
  </si>
  <si>
    <t>tlumič hluku kruhový Pz, D 200mm, l=1000mm</t>
  </si>
  <si>
    <t>840900520</t>
  </si>
  <si>
    <t>751510042</t>
  </si>
  <si>
    <t xml:space="preserve">Vzduchotechnické potrubí z pozinkovaného plechu  kruhové, trouba spirálně vinutá bez příruby, průměru přes 100 do 200 mm</t>
  </si>
  <si>
    <t>-274047273</t>
  </si>
  <si>
    <t>751572032</t>
  </si>
  <si>
    <t>Závěs kruhového potrubí na montovanou konstrukci z nosníku, kotvenou do betonu průměru potrubí přes 100 do 200 mm</t>
  </si>
  <si>
    <t>-1312541563</t>
  </si>
  <si>
    <t>751611120</t>
  </si>
  <si>
    <t>Montáž vzduchotechnické jednotky s rekuperací tepla centrální podstropní s výměnou vzduchu přes 300 do 500 m3/h</t>
  </si>
  <si>
    <t>-1282695777</t>
  </si>
  <si>
    <t>7511999990</t>
  </si>
  <si>
    <t>INTERIÉROVÁ PODSTROPNÍ REKUPERAČNÍ JEDNOTKA O VÝKONU MAX. 325m3/hod, teplovodní ohřev, vodní chladič, regulace, směšovací uzle</t>
  </si>
  <si>
    <t>-69628902</t>
  </si>
  <si>
    <t>7511999999</t>
  </si>
  <si>
    <t xml:space="preserve">Instalace CO2 v provedení IR čidla, provedení ovládání regulace, propojení s VZT jednotkou  </t>
  </si>
  <si>
    <t>1528747770</t>
  </si>
  <si>
    <t>751-2</t>
  </si>
  <si>
    <t>Zařízení č.2</t>
  </si>
  <si>
    <t>-1599716719</t>
  </si>
  <si>
    <t>547318749</t>
  </si>
  <si>
    <t>-1019492264</t>
  </si>
  <si>
    <t>857482165</t>
  </si>
  <si>
    <t>-1789693908</t>
  </si>
  <si>
    <t>-1655157341</t>
  </si>
  <si>
    <t>751572102</t>
  </si>
  <si>
    <t>Závěs kruhového potrubí pomocí objímky, kotvené do betonu průměru potrubí přes 100 do 200 mm</t>
  </si>
  <si>
    <t>1850150580</t>
  </si>
  <si>
    <t>-67060096</t>
  </si>
  <si>
    <t>7511999990.1</t>
  </si>
  <si>
    <t>-798452924</t>
  </si>
  <si>
    <t>1546272198</t>
  </si>
  <si>
    <t>751-3</t>
  </si>
  <si>
    <t>Zařízení č.3</t>
  </si>
  <si>
    <t>-1426681829</t>
  </si>
  <si>
    <t>751311091</t>
  </si>
  <si>
    <t>Montáž vyústi čtyřhranné do čtyřhranného potrubí, průřezu do 0,040 m2</t>
  </si>
  <si>
    <t>-224833310</t>
  </si>
  <si>
    <t>42972662</t>
  </si>
  <si>
    <t>výustka komfortní jednořadá Al 160x160mm</t>
  </si>
  <si>
    <t>-1135045832</t>
  </si>
  <si>
    <t>751510011</t>
  </si>
  <si>
    <t xml:space="preserve">Vzduchotechnické potrubí z pozinkovaného plechu  čtyřhranné s přírubou, průřezu přes 0,01 do 0,03 m2</t>
  </si>
  <si>
    <t>785094245</t>
  </si>
  <si>
    <t>751510043</t>
  </si>
  <si>
    <t xml:space="preserve">Vzduchotechnické potrubí z pozinkovaného plechu  kruhové, trouba spirálně vinutá bez příruby, průměru přes 200 do 300 mm</t>
  </si>
  <si>
    <t>-860257096</t>
  </si>
  <si>
    <t>751572033</t>
  </si>
  <si>
    <t>Závěs kruhového potrubí na montovanou konstrukci z nosníku, kotvenou do betonu průměru potrubí přes 200 do 300 mm</t>
  </si>
  <si>
    <t>-2083114271</t>
  </si>
  <si>
    <t>751621111</t>
  </si>
  <si>
    <t>Montáž vytápěcí a větrací přívodní jednotky s ohřevem plynovým, elektrickým nebo vodním nástěnné s výměnou vzduchu do 7 000 m3/h</t>
  </si>
  <si>
    <t>119007075</t>
  </si>
  <si>
    <t>7511999991</t>
  </si>
  <si>
    <t>Vytápěcí a větrací přívodní jednotky s elektro.ohřevem nástěnné s výměnou vzduchu 400 m3/h</t>
  </si>
  <si>
    <t>842905816</t>
  </si>
  <si>
    <t>751999907</t>
  </si>
  <si>
    <t>Sání z fasády objektu D250</t>
  </si>
  <si>
    <t>-221905841</t>
  </si>
  <si>
    <t>751-4</t>
  </si>
  <si>
    <t>Zařízení č.4</t>
  </si>
  <si>
    <t>7511999010</t>
  </si>
  <si>
    <t>Oblouk 90° spiro D250</t>
  </si>
  <si>
    <t>1016110276</t>
  </si>
  <si>
    <t>7511999030</t>
  </si>
  <si>
    <t>Přechod 430x530 - D250/300</t>
  </si>
  <si>
    <t>1076082248</t>
  </si>
  <si>
    <t>7511999031</t>
  </si>
  <si>
    <t>Přechod D250/D175</t>
  </si>
  <si>
    <t>1343668733</t>
  </si>
  <si>
    <t>7511999050.1</t>
  </si>
  <si>
    <t>2036844085</t>
  </si>
  <si>
    <t>429143710</t>
  </si>
  <si>
    <t>např. DUPLEX 850 Inter_x000d_
včetně RD5 + čidla CO2 + požárního čidla + fasádní mřížka + integrovaný ohřívač PTC 0,99kW</t>
  </si>
  <si>
    <t>1344374436</t>
  </si>
  <si>
    <t>429143711</t>
  </si>
  <si>
    <t>Fasádní mřížka (horizontální nebo vertikální včetně průchodek fasádou)</t>
  </si>
  <si>
    <t>-1180645475</t>
  </si>
  <si>
    <t>429143712</t>
  </si>
  <si>
    <t>Integrovaný ohřívač PTC, 0,99kW</t>
  </si>
  <si>
    <t>444147584</t>
  </si>
  <si>
    <t>429143713</t>
  </si>
  <si>
    <t>Obklad jednotky, stříbrný lakovaný plech</t>
  </si>
  <si>
    <t>-1309554085</t>
  </si>
  <si>
    <t>429143714</t>
  </si>
  <si>
    <t xml:space="preserve">Zákryt potrubního připojení (pozink, pro obklad jednotky, stříbrný lakovaný plech) </t>
  </si>
  <si>
    <t>-1209679567</t>
  </si>
  <si>
    <t>429143715</t>
  </si>
  <si>
    <t xml:space="preserve">Obklad jednotky, stříbrný lakovaný plech - zákryt </t>
  </si>
  <si>
    <t>-257888138</t>
  </si>
  <si>
    <t>-1036972074</t>
  </si>
  <si>
    <t>850917549</t>
  </si>
  <si>
    <t>751611115</t>
  </si>
  <si>
    <t>Montáž vzduchotechnické jednotky s rekuperací tepla stojaté s výměnou vzduchu do 1 000 m3/h</t>
  </si>
  <si>
    <t>364299993</t>
  </si>
  <si>
    <t>751999202</t>
  </si>
  <si>
    <t>textilní čtvrtkruhová výústka D175 - 10,0m včetně kotvení</t>
  </si>
  <si>
    <t>1513495930</t>
  </si>
  <si>
    <t>-482971319</t>
  </si>
  <si>
    <t>1523845037</t>
  </si>
  <si>
    <t>751398103</t>
  </si>
  <si>
    <t>Montáž ostatních zařízení uzavírací klapky do kruhového potrubí bez příruby, průměru přes 200 do 300 mm s pohonem</t>
  </si>
  <si>
    <t>2024746955</t>
  </si>
  <si>
    <t>42971008</t>
  </si>
  <si>
    <t>klapka kruhová uzavírací Pz D 250mm s pohonem</t>
  </si>
  <si>
    <t>1018849737</t>
  </si>
  <si>
    <t>-591068418</t>
  </si>
  <si>
    <t>-1963580025</t>
  </si>
  <si>
    <t>751-5</t>
  </si>
  <si>
    <t>Zařízení.č.5</t>
  </si>
  <si>
    <t>317488947</t>
  </si>
  <si>
    <t>751398052</t>
  </si>
  <si>
    <t xml:space="preserve">Montáž ostatních zařízení  protidešťové žaluzie nebo žaluziové klapky na čtyřhranné potrubí, průřezu přes 0,150 do 0,300 m2</t>
  </si>
  <si>
    <t>1813128400</t>
  </si>
  <si>
    <t>7511999995</t>
  </si>
  <si>
    <t>Přetlaková zpětná klapka 500x500 slouží k automatickému uzavření VZT potrubí v případě vypnutí ventilátoru</t>
  </si>
  <si>
    <t>1324136120</t>
  </si>
  <si>
    <t>751510014</t>
  </si>
  <si>
    <t xml:space="preserve">Vzduchotechnické potrubí z pozinkovaného plechu  čtyřhranné s přírubou, průřezu přes 0,13 do 0,28 m2</t>
  </si>
  <si>
    <t>1156742763</t>
  </si>
  <si>
    <t>751571035</t>
  </si>
  <si>
    <t>Závěs čtyřhranného potrubí na montovanou konstrukci z nosníku, kotvenou do betonu, průřezu potrubí přes 0,13 do 0,28 m2</t>
  </si>
  <si>
    <t>-898182710</t>
  </si>
  <si>
    <t>-433555222</t>
  </si>
  <si>
    <t>7511999994</t>
  </si>
  <si>
    <t>Vytápěcí a větrací přívodní jednotky s elektro.ohřevem nástěnné s výměnou vzduchu 5845 m3/h</t>
  </si>
  <si>
    <t>-786062497</t>
  </si>
  <si>
    <t>751999908</t>
  </si>
  <si>
    <t>Sání z fasády objektu 500x500</t>
  </si>
  <si>
    <t>-1851383428</t>
  </si>
  <si>
    <t>751-6</t>
  </si>
  <si>
    <t>Zařízení č.6</t>
  </si>
  <si>
    <t>-1982455974</t>
  </si>
  <si>
    <t>42973011</t>
  </si>
  <si>
    <t>výusť jednořadá do kruhového potrubí SPIRO Pz 300x75mm</t>
  </si>
  <si>
    <t>-1220404263</t>
  </si>
  <si>
    <t>751311112</t>
  </si>
  <si>
    <t>Montáž vyústi čtyřhranné do kruhového potrubí, průřezu přes 0,040 do 0,080 m2</t>
  </si>
  <si>
    <t>1928391384</t>
  </si>
  <si>
    <t>42973026</t>
  </si>
  <si>
    <t>výusť jednořadá do kruhového potrubí SPIRO Pz 800x75mm</t>
  </si>
  <si>
    <t>-797330090</t>
  </si>
  <si>
    <t>42973027</t>
  </si>
  <si>
    <t>výusť jednořadá do kruhového potrubí SPIRO Pz 800x100mm</t>
  </si>
  <si>
    <t>-267117698</t>
  </si>
  <si>
    <t>751322011</t>
  </si>
  <si>
    <t xml:space="preserve">Montáž talířových ventilů, anemostatů, dýz  talířového ventilu, průměru do 100 mm</t>
  </si>
  <si>
    <t>1587331716</t>
  </si>
  <si>
    <t>42972201</t>
  </si>
  <si>
    <t>ventil talířový pro přívod a odvod vzduchu plastový D 100mm</t>
  </si>
  <si>
    <t>756362608</t>
  </si>
  <si>
    <t>751344114</t>
  </si>
  <si>
    <t xml:space="preserve">Montáž tlumičů  hluku pro kruhové potrubí, průměru přes 300 do 400 mm</t>
  </si>
  <si>
    <t>-1213852603</t>
  </si>
  <si>
    <t>42976010</t>
  </si>
  <si>
    <t>tlumič hluku kruhový Pz, D 315mm, l=1000mm</t>
  </si>
  <si>
    <t>1156760813</t>
  </si>
  <si>
    <t>-1191728335</t>
  </si>
  <si>
    <t>-783936038</t>
  </si>
  <si>
    <t>751510044</t>
  </si>
  <si>
    <t xml:space="preserve">Vzduchotechnické potrubí z pozinkovaného plechu  kruhové, trouba spirálně vinutá bez příruby, průměru přes 300 do 400 mm</t>
  </si>
  <si>
    <t>1473041651</t>
  </si>
  <si>
    <t>1607164923</t>
  </si>
  <si>
    <t>1219434248</t>
  </si>
  <si>
    <t>751572034</t>
  </si>
  <si>
    <t>Závěs kruhového potrubí na montovanou konstrukci z nosníku, kotvenou do betonu průměru potrubí přes 300 do 400 mm</t>
  </si>
  <si>
    <t>-1097624750</t>
  </si>
  <si>
    <t>751611122</t>
  </si>
  <si>
    <t>Montáž vzduchotechnické jednotky s rekuperací tepla centrální podstropní s výměnou vzduchu přes 1000 do 4500 m3/h</t>
  </si>
  <si>
    <t>686199099</t>
  </si>
  <si>
    <t>7511999997</t>
  </si>
  <si>
    <t>INTERIÉROVÁ PODSTROPNÍ REKUPERAČNÍ JEDNOTKA O VÝKONU MAX. 1550m3/hod, teplovodní ohřev, regulace, směšovací uzel</t>
  </si>
  <si>
    <t>-241838020</t>
  </si>
  <si>
    <t>-224137246</t>
  </si>
  <si>
    <t>751-7</t>
  </si>
  <si>
    <t>Zařízení.č.7</t>
  </si>
  <si>
    <t>884170223</t>
  </si>
  <si>
    <t>1064095134</t>
  </si>
  <si>
    <t>-291520419</t>
  </si>
  <si>
    <t>709861263</t>
  </si>
  <si>
    <t>-1570754007</t>
  </si>
  <si>
    <t>-218597076</t>
  </si>
  <si>
    <t>7511999996</t>
  </si>
  <si>
    <t>Vytápěcí a větrací přívodní jednotky s elektro.ohřevem nástěnné s výměnou vzduchu 4120 m3/h</t>
  </si>
  <si>
    <t>1718970765</t>
  </si>
  <si>
    <t>-2083737480</t>
  </si>
  <si>
    <t>751-8</t>
  </si>
  <si>
    <t>Zařízení č.8</t>
  </si>
  <si>
    <t>75119990024</t>
  </si>
  <si>
    <t>Tlumič hluku pro čtyřhraného potrubí 400x400 mm - délka 1000mm</t>
  </si>
  <si>
    <t>1632066431</t>
  </si>
  <si>
    <t>75119990025</t>
  </si>
  <si>
    <t>Tlumič hluku pro čtyřhraného potrubí 500x500 mm - délka 1000mm</t>
  </si>
  <si>
    <t>248298016</t>
  </si>
  <si>
    <t>-744456412</t>
  </si>
  <si>
    <t>1172279847</t>
  </si>
  <si>
    <t>1784858067</t>
  </si>
  <si>
    <t>42973018</t>
  </si>
  <si>
    <t>výusť jednořadá do kruhového potrubí SPIRO Pz 500x75mm</t>
  </si>
  <si>
    <t>695125459</t>
  </si>
  <si>
    <t>1891243048</t>
  </si>
  <si>
    <t>42973019</t>
  </si>
  <si>
    <t>výusť jednořadá do kruhového potrubí SPIRO Pz 500x100mm</t>
  </si>
  <si>
    <t>-381681852</t>
  </si>
  <si>
    <t>751311113</t>
  </si>
  <si>
    <t>Montáž vyústi čtyřhranné do kruhového potrubí, průřezu přes 0,080 do 0,150 m2</t>
  </si>
  <si>
    <t>1911339161</t>
  </si>
  <si>
    <t>42973031</t>
  </si>
  <si>
    <t>výusť jednořadá do kruhového potrubí SPIRO Pz 1000x100mm</t>
  </si>
  <si>
    <t>780976571</t>
  </si>
  <si>
    <t>-7711435</t>
  </si>
  <si>
    <t>-442924389</t>
  </si>
  <si>
    <t>751322012</t>
  </si>
  <si>
    <t xml:space="preserve">Montáž talířových ventilů, anemostatů, dýz  talířového ventilu, průměru přes 100 do 200 mm</t>
  </si>
  <si>
    <t>2065676772</t>
  </si>
  <si>
    <t>42972203</t>
  </si>
  <si>
    <t>ventil talířový pro přívod a odvod vzduchu plastový D 150mm</t>
  </si>
  <si>
    <t>-37941152</t>
  </si>
  <si>
    <t>751344115</t>
  </si>
  <si>
    <t xml:space="preserve">Montáž tlumičů  hluku pro kruhové potrubí, průměru přes 400 do 500 mm</t>
  </si>
  <si>
    <t>1146059072</t>
  </si>
  <si>
    <t>42976013</t>
  </si>
  <si>
    <t>tlumič hluku kruhový Pz, D 450mm, l=1000mm</t>
  </si>
  <si>
    <t>1400970756</t>
  </si>
  <si>
    <t>751344123</t>
  </si>
  <si>
    <t xml:space="preserve">Montáž tlumičů  hluku pro čtyřhranné potrubí, průřezu přes 0,300 do 0,450 m2</t>
  </si>
  <si>
    <t>-483745635</t>
  </si>
  <si>
    <t>751398102</t>
  </si>
  <si>
    <t>Montáž ostatních zařízení uzavírací klapky do kruhového potrubí bez příruby, průměru přes 100 do 200 mm</t>
  </si>
  <si>
    <t>-591705637</t>
  </si>
  <si>
    <t>42971005</t>
  </si>
  <si>
    <t>klapka kruhová uzavírací Pz D 160mm</t>
  </si>
  <si>
    <t>-515188369</t>
  </si>
  <si>
    <t>751398103e</t>
  </si>
  <si>
    <t>Montáž ostatních zařízení uzavírací klapky do kruhového potrubí bez příruby, průměru přes 200 do 300 mm</t>
  </si>
  <si>
    <t>-2132708218</t>
  </si>
  <si>
    <t>42971009</t>
  </si>
  <si>
    <t>klapka kruhová uzavírací Pz D 250mm</t>
  </si>
  <si>
    <t>-907090258</t>
  </si>
  <si>
    <t>751398104</t>
  </si>
  <si>
    <t>Montáž ostatních zařízení uzavírací klapky do kruhového potrubí bez příruby, průměru přes 300 do 400 mm</t>
  </si>
  <si>
    <t>-1278305491</t>
  </si>
  <si>
    <t>7511999911</t>
  </si>
  <si>
    <t>Protipožární klapka D400</t>
  </si>
  <si>
    <t>793563293</t>
  </si>
  <si>
    <t>751398105</t>
  </si>
  <si>
    <t>Montáž ostatních zařízení uzavírací klapky do kruhového potrubí bez příruby, průměru přes 400 mm</t>
  </si>
  <si>
    <t>-2044724249</t>
  </si>
  <si>
    <t>7511999912</t>
  </si>
  <si>
    <t>Protipožární klapka D450</t>
  </si>
  <si>
    <t>2011235732</t>
  </si>
  <si>
    <t>849622203</t>
  </si>
  <si>
    <t>751510041</t>
  </si>
  <si>
    <t xml:space="preserve">Vzduchotechnické potrubí z pozinkovaného plechu  kruhové, trouba spirálně vinutá bez příruby, průměru do 100 mm</t>
  </si>
  <si>
    <t>-519586547</t>
  </si>
  <si>
    <t>1729098235</t>
  </si>
  <si>
    <t>-35306034</t>
  </si>
  <si>
    <t>-532052088</t>
  </si>
  <si>
    <t>751510045</t>
  </si>
  <si>
    <t xml:space="preserve">Vzduchotechnické potrubí z pozinkovaného plechu  kruhové, trouba spirálně vinutá bez příruby, průměru přes 400 do 500 mm</t>
  </si>
  <si>
    <t>228142342</t>
  </si>
  <si>
    <t>751537145</t>
  </si>
  <si>
    <t>Montáž potrubí ohebného kruhového izolovaného minerální vatou Al hadice (izolace tepelná i hluková), průměru do 100 mm</t>
  </si>
  <si>
    <t>-1723987544</t>
  </si>
  <si>
    <t>42981728</t>
  </si>
  <si>
    <t>hadice ohebná z Al s tepelnou a hlukovou izolací 25mm, délka 10m D 82mm</t>
  </si>
  <si>
    <t>1751460702</t>
  </si>
  <si>
    <t>1,66666666666667*1,2 "Přepočtené koeficientem množství</t>
  </si>
  <si>
    <t>460404187</t>
  </si>
  <si>
    <t>751572031</t>
  </si>
  <si>
    <t>Závěs kruhového potrubí na montovanou konstrukci z nosníku, kotvenou do betonu průměru potrubí do 100 mm</t>
  </si>
  <si>
    <t>1780771932</t>
  </si>
  <si>
    <t>-1709280291</t>
  </si>
  <si>
    <t>-296938757</t>
  </si>
  <si>
    <t>840436928</t>
  </si>
  <si>
    <t>751572035</t>
  </si>
  <si>
    <t>Závěs kruhového potrubí na montovanou konstrukci z nosníku, kotvenou do betonu průměru potrubí přes 400 do 500 mm</t>
  </si>
  <si>
    <t>725346952</t>
  </si>
  <si>
    <t>751581354</t>
  </si>
  <si>
    <t xml:space="preserve">Protipožární ochrana vzduchotechnického potrubí  prostup kruhového potrubí stěnou, průměru potrubí přes 300 do 400 mm</t>
  </si>
  <si>
    <t>1970890681</t>
  </si>
  <si>
    <t>751611116</t>
  </si>
  <si>
    <t>Montáž vzduchotechnické jednotky s rekuperací tepla stojaté s výměnou vzduchu do 5 000 m3/h</t>
  </si>
  <si>
    <t>-960905393</t>
  </si>
  <si>
    <t>7511999910</t>
  </si>
  <si>
    <t>INTERIÉROVÁ PARAPETNÍ REKUPERAČNÍ JEDNOTKA O VÝKONU MAX. 2425m3/hod, teplovodní ohřev, regulace, směšovací uzel, přímý výpar chladu</t>
  </si>
  <si>
    <t>-2079722027</t>
  </si>
  <si>
    <t>751611131</t>
  </si>
  <si>
    <t>Montáž vzduchotechnické jednotky s rekuperací tepla Příplatek k cenám za montáž jednotky po částech</t>
  </si>
  <si>
    <t>-1910492388</t>
  </si>
  <si>
    <t>-1565151867</t>
  </si>
  <si>
    <t>751999909</t>
  </si>
  <si>
    <t>Výfukové koleno se sítem 400x400</t>
  </si>
  <si>
    <t>-341933705</t>
  </si>
  <si>
    <t>751-9</t>
  </si>
  <si>
    <t>Zařízení č.9 - chlazení VZT 2NP</t>
  </si>
  <si>
    <t>KIT pro přímý výpar ve VZT jednotce</t>
  </si>
  <si>
    <t>966301342</t>
  </si>
  <si>
    <t>chladivo, plnění, oživení, vakuování</t>
  </si>
  <si>
    <t>-1108347310</t>
  </si>
  <si>
    <t>Venkovní kondenzační jednotka pro VZT v provedení tepelné čerpadlo včetně vstřikovacího ventilu, chladivo R32 - min. 11,9kW</t>
  </si>
  <si>
    <t>-1285709183</t>
  </si>
  <si>
    <t>Kabelový ovladač vnitřních klimatizačních jednotek</t>
  </si>
  <si>
    <t>1552220310</t>
  </si>
  <si>
    <t>751721111</t>
  </si>
  <si>
    <t>Montáž klimatizační jednotky venkovní jednofázové napájení do 2 vnitřních jednotek</t>
  </si>
  <si>
    <t>-2095530468</t>
  </si>
  <si>
    <t>751791123</t>
  </si>
  <si>
    <t>Montáž napojovacího potrubí měděného předizolované dvojice, D mm (") 10-16 (3/8"-5/8")</t>
  </si>
  <si>
    <t>-1805712830</t>
  </si>
  <si>
    <t>42981915</t>
  </si>
  <si>
    <t>trubka dvojitě předizolovaná Cu 3/8" -5/8" (10-16 mm), stěna tl 0,8/1,0mm, izolace 9 mm</t>
  </si>
  <si>
    <t>-1003752249</t>
  </si>
  <si>
    <t>14,5631067961165*1,03 "Přepočtené koeficientem množství</t>
  </si>
  <si>
    <t>751792004</t>
  </si>
  <si>
    <t>Montáž ostatních zařízení uložení pro klimatizační jednotky na stěnu konzol (2 ks)</t>
  </si>
  <si>
    <t>-388026596</t>
  </si>
  <si>
    <t>42990006</t>
  </si>
  <si>
    <t>konzole pevná nástěnná pro klimatizační jednotku, délka podpěry 620mm, nosnost konzoly 80kg</t>
  </si>
  <si>
    <t>-1491471641</t>
  </si>
  <si>
    <t>2*2 "Přepočtené koeficientem množství</t>
  </si>
  <si>
    <t>42990007</t>
  </si>
  <si>
    <t xml:space="preserve">kotevní sada pro upevnění konzol pro  klimatizační jednotku</t>
  </si>
  <si>
    <t>sada</t>
  </si>
  <si>
    <t>1145998536</t>
  </si>
  <si>
    <t>998751101</t>
  </si>
  <si>
    <t>Přesun hmot pro vzduchotechniku stanovený z hmotnosti přesunovaného materiálu vodorovná dopravní vzdálenost do 100 m v objektech výšky do 12 m</t>
  </si>
  <si>
    <t>-1166796342</t>
  </si>
  <si>
    <t>751-510</t>
  </si>
  <si>
    <t>Zařízení.č.10 - společné potrubí 1.NP</t>
  </si>
  <si>
    <t>-1950771932</t>
  </si>
  <si>
    <t>751398015</t>
  </si>
  <si>
    <t>Montáž ostatních zařízení větrací mřížky na kruhové potrubí, průměru přes 400 do 500 mm</t>
  </si>
  <si>
    <t>-146234991</t>
  </si>
  <si>
    <t>42972308</t>
  </si>
  <si>
    <t>mřížka stěnová otevřená jednořadá kovová úhel lamel 0° 500x100mm</t>
  </si>
  <si>
    <t>-872290944</t>
  </si>
  <si>
    <t>751398043</t>
  </si>
  <si>
    <t>Montáž ostatních zařízení protidešťové žaluzie nebo žaluziové klapky na kruhové potrubí, průměru přes 400 do 500 mm</t>
  </si>
  <si>
    <t>1703350653</t>
  </si>
  <si>
    <t>42972908</t>
  </si>
  <si>
    <t>žaluzie protidešťová plastová s pevnými lamelami, pro potrubí D 500mm</t>
  </si>
  <si>
    <t>-1742490699</t>
  </si>
  <si>
    <t>313801491</t>
  </si>
  <si>
    <t>57258208</t>
  </si>
  <si>
    <t>864670908</t>
  </si>
  <si>
    <t>1954576281</t>
  </si>
  <si>
    <t>1148639450</t>
  </si>
  <si>
    <t>-333742820</t>
  </si>
  <si>
    <t>-247941921</t>
  </si>
  <si>
    <t>-274883955</t>
  </si>
  <si>
    <t>751-511</t>
  </si>
  <si>
    <t>Zařízení.č.11 - ostatní</t>
  </si>
  <si>
    <t>kotevní materiál</t>
  </si>
  <si>
    <t>1593560888</t>
  </si>
  <si>
    <t>těsnící materiál</t>
  </si>
  <si>
    <t>1228902394</t>
  </si>
  <si>
    <t>spojovací materiál</t>
  </si>
  <si>
    <t>-274231418</t>
  </si>
  <si>
    <t>dílenská dokumentace, inženýrská činnost</t>
  </si>
  <si>
    <t>kpt</t>
  </si>
  <si>
    <t>62618605</t>
  </si>
  <si>
    <t>doprava a přesun hmot - dle dodavatele</t>
  </si>
  <si>
    <t>-675153984</t>
  </si>
  <si>
    <t>odzkoušení a zaregulování systému</t>
  </si>
  <si>
    <t>482521881</t>
  </si>
  <si>
    <t>zaškolení obsluhy a předávací dokumentace</t>
  </si>
  <si>
    <t>-538738259</t>
  </si>
  <si>
    <t>lešení do 1,6m podlaha</t>
  </si>
  <si>
    <t>-526083490</t>
  </si>
  <si>
    <t>montážní materiál</t>
  </si>
  <si>
    <t>1315846825</t>
  </si>
  <si>
    <t>HZS3211</t>
  </si>
  <si>
    <t xml:space="preserve">Hodinové zúčtovací sazby montáží technologických zařízení  na stavebních objektech montér vzduchotechniky a chlazení</t>
  </si>
  <si>
    <t>-20447244</t>
  </si>
  <si>
    <t>01.5 - D.1.4.5 - Tlakový vzduch</t>
  </si>
  <si>
    <t>M - Práce a dodávky M</t>
  </si>
  <si>
    <t xml:space="preserve">    23-M - Montáže potrubí</t>
  </si>
  <si>
    <t xml:space="preserve">    HZS - Hodinové zúčtovací sazby</t>
  </si>
  <si>
    <t>Práce a dodávky M</t>
  </si>
  <si>
    <t>23-M</t>
  </si>
  <si>
    <t>Montáže potrubí</t>
  </si>
  <si>
    <t>001999051</t>
  </si>
  <si>
    <t>Kohout kulový G1 1/4" F/F pro vzduch a plyny</t>
  </si>
  <si>
    <t>1895283886</t>
  </si>
  <si>
    <t>001999100</t>
  </si>
  <si>
    <t>Montáž rozvodů stlačeného vzduchu, závěsného systému a armatur</t>
  </si>
  <si>
    <t>-1046388454</t>
  </si>
  <si>
    <t>001999101</t>
  </si>
  <si>
    <t>Montážní plošina, zdvohací prostředky</t>
  </si>
  <si>
    <t>-627226960</t>
  </si>
  <si>
    <t>001999200</t>
  </si>
  <si>
    <t>Tlaková zkouška, revize, protokol o tlakové zkoušce</t>
  </si>
  <si>
    <t>-1523985291</t>
  </si>
  <si>
    <t>001999201</t>
  </si>
  <si>
    <t>Uvedení do provozu</t>
  </si>
  <si>
    <t>304286158</t>
  </si>
  <si>
    <t>001999202</t>
  </si>
  <si>
    <t>Zaškolení obsluhy</t>
  </si>
  <si>
    <t>1358182998</t>
  </si>
  <si>
    <t>001999203</t>
  </si>
  <si>
    <t>Provedení zkoušky, zkušební provoz</t>
  </si>
  <si>
    <t>1800400692</t>
  </si>
  <si>
    <t>001999204</t>
  </si>
  <si>
    <t>Dokumentace zkutečného stavu, podklady ke kolaudaci</t>
  </si>
  <si>
    <t>1303442503</t>
  </si>
  <si>
    <t>001999205</t>
  </si>
  <si>
    <t>Napojení potrubí na kopresor (dle zvoleného typu) včetně příslušenství</t>
  </si>
  <si>
    <t>-1058213615</t>
  </si>
  <si>
    <t>001999206</t>
  </si>
  <si>
    <t>zařízení staveniště</t>
  </si>
  <si>
    <t>1289985923</t>
  </si>
  <si>
    <t>001999207</t>
  </si>
  <si>
    <t>Montáž a uvedení do provozu kompresoru o výkonu 1933l/min.; 15kW vzdušník 500litrů</t>
  </si>
  <si>
    <t>28352859</t>
  </si>
  <si>
    <t>001999208</t>
  </si>
  <si>
    <t>Olejový kompresor, výkonnost 1 933 l/min, tlaková nádoba 500 l, max. tlak 10 bar, výkon el. motoru 15 kW, napětí 400V/ 50Hz</t>
  </si>
  <si>
    <t>336444928</t>
  </si>
  <si>
    <t>230040002</t>
  </si>
  <si>
    <t>Montáž trubní díly závitové DN 8</t>
  </si>
  <si>
    <t>613867819</t>
  </si>
  <si>
    <t>286006</t>
  </si>
  <si>
    <t>manometr R 1/4", O - 1,6 MPa</t>
  </si>
  <si>
    <t>-85732874</t>
  </si>
  <si>
    <t>230040004</t>
  </si>
  <si>
    <t>Montáž trubní díly závitové DN 15</t>
  </si>
  <si>
    <t>85145150</t>
  </si>
  <si>
    <t>286007</t>
  </si>
  <si>
    <t>Kohout kulový G1/2" F/F pro vzduch a plyny</t>
  </si>
  <si>
    <t>-275476253</t>
  </si>
  <si>
    <t>286009</t>
  </si>
  <si>
    <t>odváděč kondensátu manuální WSM 15</t>
  </si>
  <si>
    <t>-886813968</t>
  </si>
  <si>
    <t>286010</t>
  </si>
  <si>
    <t>hadicová vsuvka G 1/2"x9 mm</t>
  </si>
  <si>
    <t>-1938857739</t>
  </si>
  <si>
    <t>286008</t>
  </si>
  <si>
    <t>Tlaková hadice 3/4"</t>
  </si>
  <si>
    <t>558323629</t>
  </si>
  <si>
    <t>230040005</t>
  </si>
  <si>
    <t>Montáž trubní díly závitové DN 20</t>
  </si>
  <si>
    <t>44037261</t>
  </si>
  <si>
    <t>286011</t>
  </si>
  <si>
    <t>kulový kohout R 1"</t>
  </si>
  <si>
    <t>-1157871654</t>
  </si>
  <si>
    <t>286015</t>
  </si>
  <si>
    <t>T-kus TS 32-15-32 mm</t>
  </si>
  <si>
    <t>484503597</t>
  </si>
  <si>
    <t>286016</t>
  </si>
  <si>
    <t>T-kus TS 22-15-22 mm</t>
  </si>
  <si>
    <t>-1286914390</t>
  </si>
  <si>
    <t>230040007</t>
  </si>
  <si>
    <t>Montáž trubní díly závitové DN 32</t>
  </si>
  <si>
    <t>-1459978040</t>
  </si>
  <si>
    <t>286017</t>
  </si>
  <si>
    <t>T-kus TVS 32x32x32 mm</t>
  </si>
  <si>
    <t>-1930508627</t>
  </si>
  <si>
    <t>286018</t>
  </si>
  <si>
    <t>objímka pro upevnění potr. D 22 mm</t>
  </si>
  <si>
    <t>-405115483</t>
  </si>
  <si>
    <t>286019</t>
  </si>
  <si>
    <t>objímka pro upevnění potrubí D 32 mm</t>
  </si>
  <si>
    <t>848478494</t>
  </si>
  <si>
    <t>286020</t>
  </si>
  <si>
    <t>objímka pro upevnění potr. D 32 mm</t>
  </si>
  <si>
    <t>184589947</t>
  </si>
  <si>
    <t>230170011</t>
  </si>
  <si>
    <t>Tlakové zkoušky těsnosti potrubí - zkouška DN do 40</t>
  </si>
  <si>
    <t>-121232587</t>
  </si>
  <si>
    <t>230180003</t>
  </si>
  <si>
    <t>Montáž potrubí plastická hmota trouby PE, PP D 16 mm, tl 2,0 mm</t>
  </si>
  <si>
    <t>1475054243</t>
  </si>
  <si>
    <t>286001</t>
  </si>
  <si>
    <t>trubka na stl. vzduch PA 12W - 15x1,5 mm</t>
  </si>
  <si>
    <t>1151977940</t>
  </si>
  <si>
    <t>230180007</t>
  </si>
  <si>
    <t>Montáž potrubí plastická hmota trouby PE, PP D 25 mm, tl 2,7 mm</t>
  </si>
  <si>
    <t>-810333594</t>
  </si>
  <si>
    <t>286003</t>
  </si>
  <si>
    <t>trubka na stl. vzduch PA 12W - 22x2,0 mm</t>
  </si>
  <si>
    <t>1683133815</t>
  </si>
  <si>
    <t>230180014</t>
  </si>
  <si>
    <t>Montáž potrubí plastická hmota trouby PE, PP D 32 mm, tl 3,6 mm</t>
  </si>
  <si>
    <t>1311246624</t>
  </si>
  <si>
    <t>286005</t>
  </si>
  <si>
    <t>trubka na stl. vzduch VPE 40x3,7 mm</t>
  </si>
  <si>
    <t>-1374699538</t>
  </si>
  <si>
    <t>Hodinové zúčtovací sazby profesí PSV provádění stavebních instalací instalatér odborný</t>
  </si>
  <si>
    <t>1336607919</t>
  </si>
  <si>
    <t>01.6 - Silnoproud + slaboproud</t>
  </si>
  <si>
    <t>21-M - Elektroinstalace</t>
  </si>
  <si>
    <t>21-M</t>
  </si>
  <si>
    <t>Elektroinstalace</t>
  </si>
  <si>
    <t>Výchozí revize NN vč. 6x revizní zprávy</t>
  </si>
  <si>
    <t>Výchozí revize bleskosvodu vč. 6x revizní zprávy</t>
  </si>
  <si>
    <t>Dokumentace skutečného stavu 6x paré + 1xCD</t>
  </si>
  <si>
    <t>Mechanizace, plošiny</t>
  </si>
  <si>
    <t>Likvidace a odvoz odpadu, úklid pracoviště</t>
  </si>
  <si>
    <t>Mimostaveništní doprava, přesun hmot</t>
  </si>
  <si>
    <t>Tlačítko TOTAL STOP prosklené</t>
  </si>
  <si>
    <t>Tlačítko STOP s aretací, pro vypnutí dílny</t>
  </si>
  <si>
    <t>Rozváděč RH</t>
  </si>
  <si>
    <t>Rozváděč R1.1</t>
  </si>
  <si>
    <t>Rozváděč R1.2</t>
  </si>
  <si>
    <t>Rozváděč R1.3</t>
  </si>
  <si>
    <t>Rozváděč R1.4</t>
  </si>
  <si>
    <t>Rozváděč R1.5</t>
  </si>
  <si>
    <t>Rozváděč R1.6</t>
  </si>
  <si>
    <t>Rozváděč R2</t>
  </si>
  <si>
    <t>Rozváděč R2.1</t>
  </si>
  <si>
    <t>Rozváděč R2.2</t>
  </si>
  <si>
    <t>210190005R00</t>
  </si>
  <si>
    <t>Montáž celoplechových rozvodnic do váhy 200 kg</t>
  </si>
  <si>
    <t>210190003R00</t>
  </si>
  <si>
    <t>Montáž celoplechových rozvodnic do váhy 100 kg</t>
  </si>
  <si>
    <t>Zásuvková skříň - popis ve , výkresové části p.d.</t>
  </si>
  <si>
    <t>210190002R00</t>
  </si>
  <si>
    <t>Montáž celoplechových rozvodnic do váhy 50 kg</t>
  </si>
  <si>
    <t>LED svítidlo 25W IP54, vč. montáže</t>
  </si>
  <si>
    <t>LED svítidlo přisazené 25W IP20, vč. montáže</t>
  </si>
  <si>
    <t>LED svítidlo do podhledu 25W 4000K IP20, vč. montáže</t>
  </si>
  <si>
    <t>LED downlight 10W 4000K IP44, vč. montáže</t>
  </si>
  <si>
    <t>LED reflektor 20W IP44, vč. montáže</t>
  </si>
  <si>
    <t>Vnější LED svítidlo 10W IP44, vč. montáže</t>
  </si>
  <si>
    <t>Nouzové svítidlo 3W-LED IP44, záloha 1.hod, vč. montáže</t>
  </si>
  <si>
    <t>Nástěnné svítidlo LED 10W IP20 4000K, pro osv. schodů vč. montáže</t>
  </si>
  <si>
    <t>elektrický turbo osoušeč rukou 700W tř.II, vč. montáže</t>
  </si>
  <si>
    <t>připojení zdroje automatického splachovače, - bez dodávky zdroje</t>
  </si>
  <si>
    <t>PIR detektor stropní pro ovl. LED 230V , vč. montáže</t>
  </si>
  <si>
    <t>210110001RT2</t>
  </si>
  <si>
    <t>Spínač nástěnný jednopól.- řaz. 1, obyč.prostředí, včetně dodávky spínače</t>
  </si>
  <si>
    <t>210110003RT1</t>
  </si>
  <si>
    <t>Spínač nástěnný seriový - řaz. 5, obyč.prostředí, včetně dodávky spínače</t>
  </si>
  <si>
    <t>210110004RT1</t>
  </si>
  <si>
    <t>Spínač nástěnný střídavý - řaz. 6, obyč.prostředí, včetně dodávky spínače</t>
  </si>
  <si>
    <t>210110005RT1</t>
  </si>
  <si>
    <t>Spínač nástěnný křížový - řaz. 7, obyč.prostředí, včetně dodávky spínače</t>
  </si>
  <si>
    <t>210110021RT1</t>
  </si>
  <si>
    <t>Spínač nástěnný jednopól.- řaz. 1, venkovní, včetně dodávky spínače</t>
  </si>
  <si>
    <t>210110023RT2</t>
  </si>
  <si>
    <t>Spínač nástěnný seriový - řaz. 5, venkovní, včetně dodávky spínače</t>
  </si>
  <si>
    <t>210110024RT2</t>
  </si>
  <si>
    <t>Spínač nástěnný střídavý - řaz. 6, venkovní, včetně dodávky spínače</t>
  </si>
  <si>
    <t>210111012RT2</t>
  </si>
  <si>
    <t>Zásuvka domovní zapuštěná - 2P+PE, průběž.zapojení, včetně dodávky zásuvky</t>
  </si>
  <si>
    <t>210111013RT2</t>
  </si>
  <si>
    <t>Zásuvka s přepěťovou ochranou - provedení 2P+PE, včetně dodávky zásuvky</t>
  </si>
  <si>
    <t>210111021RT1</t>
  </si>
  <si>
    <t>Zásuvka domovní v krabici - provedení 2P+PE, včetně dodávky zásuvky</t>
  </si>
  <si>
    <t>210110028R00</t>
  </si>
  <si>
    <t>Spínač nástěnný trojpól.63A - řaz. 3, venkovní, vč. dodávky spínače</t>
  </si>
  <si>
    <t>zásuvka 2xRJ45/5E IP20, vč. montáže</t>
  </si>
  <si>
    <t>zásuvka RJ45/5E IP20 vč.montáže</t>
  </si>
  <si>
    <t>dveřní hlasový komunikátor, vč. zdoje</t>
  </si>
  <si>
    <t>el. dveřní zámek</t>
  </si>
  <si>
    <t>210010311RT1</t>
  </si>
  <si>
    <t>Krabice univerzální KU, bez zapojení, kruhová, včetně dodávky KU 68-1902 s víčkem</t>
  </si>
  <si>
    <t>210010322RT1</t>
  </si>
  <si>
    <t>Krabice rozvodná KR 97, se zapojením, kruhová, včetně dodávky KR 97/5 s víčkem</t>
  </si>
  <si>
    <t>210010351RT1</t>
  </si>
  <si>
    <t>Rozvodka krabicová z lis. izol. 6455-11 do 4 mm2, včetně dodávky krabice 6455-11</t>
  </si>
  <si>
    <t>podlahová krabice pro 10ks, zásuvek, vč. víka a rámečků + montáž</t>
  </si>
  <si>
    <t>210010005RU3</t>
  </si>
  <si>
    <t>Trubka ohebná pod omítku, vnější průměr 40 mm, včetně dodávky Super Monoflex 1240</t>
  </si>
  <si>
    <t>210010002RU3</t>
  </si>
  <si>
    <t>Trubka ohebná pod omítku, vnější průměr 20 mm, včetně dodávky Super Monoflex 1220</t>
  </si>
  <si>
    <t>210010083RT1</t>
  </si>
  <si>
    <t>Trubka pancéřová z PH, uložená pevně, 21 mm, včetně dodávky trubky PH 8021 + kolena PH 8221</t>
  </si>
  <si>
    <t>210010084RT1</t>
  </si>
  <si>
    <t>Trubka pancéřová z PH, uložená pevně, 29 mm, včetně dodávky trubky PH 8029 + kolena PH 8229</t>
  </si>
  <si>
    <t>210800114RT1</t>
  </si>
  <si>
    <t>Kabel CYKY 750 V 4x16/25 mm2 uložený pod omítkou, včetně dodávky kabelu 4x16 mm2</t>
  </si>
  <si>
    <t>210800114RT2</t>
  </si>
  <si>
    <t>Kabel CYKY 750 V 4x16/25 mm2 uložený pod omítkou, včetně dodávky kabelu 4x25 mm2</t>
  </si>
  <si>
    <t>Kabel CYKY 750 V 4x35 mm2 uložený pod omítkou, včetně dodávky kabelu 4x35 mm2</t>
  </si>
  <si>
    <t>Kabel CYKY 750 V 4x50 mm2 uložený pod omítkou, včetně dodávky kabelu 4x50 mm2</t>
  </si>
  <si>
    <t>210810001RT1</t>
  </si>
  <si>
    <t>Kabel CYKY-m 750 V 2 x 1,5 mm2 volně uložený, včetně dodávky kabelu</t>
  </si>
  <si>
    <t>210810005RT1</t>
  </si>
  <si>
    <t>Kabel CYKY-m 750 V 3 x 1,5 mm2 volně uložený, včetně dodávky kabelu</t>
  </si>
  <si>
    <t>210810006RT1</t>
  </si>
  <si>
    <t>Kabel CYKY-m 750 V 3 x 2,5 mm2 volně uložený, včetně dodávky kabelu</t>
  </si>
  <si>
    <t>210810016RT1</t>
  </si>
  <si>
    <t>Kabel CYKY-m 750 V 5 x 2,5 mm2 volně uložený, včetně dodávky kabelu</t>
  </si>
  <si>
    <t>210810017RT1</t>
  </si>
  <si>
    <t>Kabel CYKY-m 750 V 5 žil,4 až 25 mm2,volně uložený, včetně dodávky kabelu 5x4 mm2</t>
  </si>
  <si>
    <t>210810017RT2</t>
  </si>
  <si>
    <t>Kabel CYKY-m 750 V 5 žil,4 až 25 mm2,volně uložený, včetně dodávky kabelu 5x6 mm2</t>
  </si>
  <si>
    <t>210810017RT3</t>
  </si>
  <si>
    <t>Kabel CYKY-m 750 V 5 žil,4 až 25 mm2,volně uložený, včetně dodávky kabelu 5x10 mm2</t>
  </si>
  <si>
    <t>210800353RT2</t>
  </si>
  <si>
    <t>Kabel PRAFlaDur 3 x 1,5 mm2 volně uložený, včetně dodávky kabelu PRAFlaDur P60-R</t>
  </si>
  <si>
    <t>210800510RT1</t>
  </si>
  <si>
    <t>Vodič H07V-U (CY) 25 mm2 uložený v trubkách, včetně dodávky vodiče CY 25</t>
  </si>
  <si>
    <t>210800508RT1</t>
  </si>
  <si>
    <t>Vodič H07V-U (CY) 10 mm2 uložený v trubkách, včetně dodávky vodiče CY 10</t>
  </si>
  <si>
    <t>210800506RT1</t>
  </si>
  <si>
    <t>Vodič H07V-U (CY) 4 mm2 uložený v trubkách, včetně dodávky vodiče CY 4</t>
  </si>
  <si>
    <t>kabel UTP5E vč. montáže</t>
  </si>
  <si>
    <t>kabel UTP 5E UV odolný, vč. montáže</t>
  </si>
  <si>
    <t>Žlab kabelový s příslušenstvím,200/100 mm bez víka, včetně dodávky žlabu 200/100 a přepážky Fe</t>
  </si>
  <si>
    <t>datový rozváděč RACK 42U 800x800x2000mm</t>
  </si>
  <si>
    <t>patch panel 24xRJ45/5E</t>
  </si>
  <si>
    <t>napájecí panel 5xzás 230V+ SPD</t>
  </si>
  <si>
    <t>střešní stožár 1m pro wifi , vč. kotvení</t>
  </si>
  <si>
    <t>školní hodiny stropní oboustranné ručičkové, vč. montáže</t>
  </si>
  <si>
    <t>školní zvonek</t>
  </si>
  <si>
    <t>matiční hodiny</t>
  </si>
  <si>
    <t>reproduktor školního rozhlasu 6W/110V , nástěnný</t>
  </si>
  <si>
    <t>ústředna ozvučení 800W, mikrofon, CD, USB, radio, vč. zprovoznění a odzkoušení</t>
  </si>
  <si>
    <t>měření struk. kabeláže vč. protokolu</t>
  </si>
  <si>
    <t>měření intenzity umělého osvětlení, všech místností + protokol</t>
  </si>
  <si>
    <t>210220021RT1</t>
  </si>
  <si>
    <t>Vedení uzemňovací v zemi FeZn do 120 mm2 vč.svorek, včetně pásku FeZn 30 x 4 mm</t>
  </si>
  <si>
    <t>210220002RT2</t>
  </si>
  <si>
    <t>Vedení uzemňovací na povrchu FeZn D 10 mm, včetně drátu FeZn 10 mm</t>
  </si>
  <si>
    <t>210220301RT1</t>
  </si>
  <si>
    <t>Svorka hromosvodová do 2 šroubů /SS, SZ, SO/, včetně dodávky svorky SO</t>
  </si>
  <si>
    <t>210220301RT3</t>
  </si>
  <si>
    <t>Svorka hromosvodová do 2 šroubů /SS, SZ, SO/, včetně dodávky svorky SZ</t>
  </si>
  <si>
    <t>210220301RT2</t>
  </si>
  <si>
    <t>Svorka hromosvodová do 2 šroubů /SS, SZ, SO/, včetně dodávky svorky SS</t>
  </si>
  <si>
    <t>210220321RT1</t>
  </si>
  <si>
    <t>Svorka na potrubí Bernard, včetně Cu pásku, včetně dodávky svorky + Cu pásku</t>
  </si>
  <si>
    <t>210220401RT1</t>
  </si>
  <si>
    <t>Označení svodu štítky, smaltované, umělá hmota, včetně dodávky štítku</t>
  </si>
  <si>
    <t>210220101RT3</t>
  </si>
  <si>
    <t>Vodiče svodové FeZn D do 10,Al 10,Cu 8 +podpěry, včetně dodávky drátu FeZn 8 mm + PV 01</t>
  </si>
  <si>
    <t>210220101RT3.1</t>
  </si>
  <si>
    <t>Vodiče svodové FeZn D do 10,Al 10,Cu 8 +podpěry, včetně dodávky drátu FeZn 8 mm + PV15,PV22</t>
  </si>
  <si>
    <t>210220212RT2</t>
  </si>
  <si>
    <t>Tyč jímací s upev. na stř.hřeben do 3 m, do zdi, včetně dodávky tyče JP 20 + 2xdržák DJ 1</t>
  </si>
  <si>
    <t>210220801R00</t>
  </si>
  <si>
    <t>Změření zemního odporu, vč. měřicího protokolu</t>
  </si>
  <si>
    <t>210220372RT1</t>
  </si>
  <si>
    <t>Úhelník ochranný nebo trubka s držáky do zdiva, včetně ochran.úhelníku + 2 držáky do zdi</t>
  </si>
  <si>
    <t>210100001R00</t>
  </si>
  <si>
    <t>Ukončení vodičů v rozvaděči + zapojení do 2,5 mm2</t>
  </si>
  <si>
    <t>210100002R00</t>
  </si>
  <si>
    <t>Ukončení vodičů v rozvaděči + zapojení do 6 mm2</t>
  </si>
  <si>
    <t>210100003R00</t>
  </si>
  <si>
    <t>Ukončení vodičů v rozvaděči + zapojení do 16 mm2</t>
  </si>
  <si>
    <t>210100004R00</t>
  </si>
  <si>
    <t>Ukončení vodičů v rozvaděči + zapojení do 25 mm2</t>
  </si>
  <si>
    <t>202</t>
  </si>
  <si>
    <t>210100006R00</t>
  </si>
  <si>
    <t>Ukončení vodičů v rozvaděči + zapojení do 50 mm2</t>
  </si>
  <si>
    <t>204</t>
  </si>
  <si>
    <t>210100005R00</t>
  </si>
  <si>
    <t>Ukončení vodičů v rozvaděči + zapojení do 35 mm2</t>
  </si>
  <si>
    <t>206</t>
  </si>
  <si>
    <t>210100009R00</t>
  </si>
  <si>
    <t>Ukončení vodičů v rozvaděči + zapojení do 120 mm2</t>
  </si>
  <si>
    <t>208</t>
  </si>
  <si>
    <t>210100012R00</t>
  </si>
  <si>
    <t>Ukončení vodičů v rozvaděči + zapojení do 240 mm2</t>
  </si>
  <si>
    <t>210</t>
  </si>
  <si>
    <t>211010001RT2</t>
  </si>
  <si>
    <t>Osazení hmoždinky do cihlového zdiva, HM 6, včetně dodávky hmoždinky</t>
  </si>
  <si>
    <t>212</t>
  </si>
  <si>
    <t>211010002RT2</t>
  </si>
  <si>
    <t>Osazení hmoždinky do cihlového zdiva, HM 8, včetně dodávky hmoždinky</t>
  </si>
  <si>
    <t>214</t>
  </si>
  <si>
    <t>58541233R</t>
  </si>
  <si>
    <t>Sádra šedá stavební G-2 B II, pojivo třídy A, bal. 30 kg</t>
  </si>
  <si>
    <t>216</t>
  </si>
  <si>
    <t>220280102R00</t>
  </si>
  <si>
    <t>Uložení byt. kabelu pod omítku s vysekáním drážky, uložení více kabelů do spol. drážky</t>
  </si>
  <si>
    <t>218</t>
  </si>
  <si>
    <t>01.7 - FVE</t>
  </si>
  <si>
    <t>741 - Elektroinstalace - silnoproud</t>
  </si>
  <si>
    <t>741</t>
  </si>
  <si>
    <t>Elektroinstalace - silnoproud</t>
  </si>
  <si>
    <t>Výchozí revize NN dílčí řešené části</t>
  </si>
  <si>
    <t>FVE panel 380Wp, vč. montáže</t>
  </si>
  <si>
    <t>Třífázový hybridní měnič 50kW</t>
  </si>
  <si>
    <t>solární kabel 01X6 1kV BLACK/RED</t>
  </si>
  <si>
    <t>210020302RT1</t>
  </si>
  <si>
    <t>Žlab kabelový s příslušenstvím, 62/50 mm bez víka, včetně dodávky žlabu 62/50</t>
  </si>
  <si>
    <t>210020307R00</t>
  </si>
  <si>
    <t>Žlab kabelový s přísluš., 125/100 mm s víkem</t>
  </si>
  <si>
    <t>Rozváděč FVE, vč. montáže a zapojení</t>
  </si>
  <si>
    <t>Rozváděče R-DC</t>
  </si>
  <si>
    <t>Střešní konstrukce tvořená Al. profily 40x45mm, vč. kotvení, spoj. materiálu a příchytek 1ks=50m</t>
  </si>
  <si>
    <t>baterie pro solární systémy , ref. typ US3000C Plus 48V 3,6kWh popř. obdobné</t>
  </si>
  <si>
    <t>skříň RACK 19´´ 42U 800x800x200mm, vč. zapojení baterií</t>
  </si>
  <si>
    <t>konekto pro solární kabely</t>
  </si>
  <si>
    <t>210800005RT1</t>
  </si>
  <si>
    <t>Vodič CYY 10 mm2 uložený pod omítkou, včetně dodávky CYY 10 ZE/ZL</t>
  </si>
  <si>
    <t>210800118RT1</t>
  </si>
  <si>
    <t>Kabel CYKY 750 V 5 žil uložený pod omítkou, včetně dodávky kabelu 5x10 mm2</t>
  </si>
  <si>
    <t>210800023RT4</t>
  </si>
  <si>
    <t>Vodič CYBY (CYKYLO, CYKYLS) 3x1,5 mm2 pod omítkou, včetně dodávky vodiče CYKYLo 3x1,5</t>
  </si>
  <si>
    <t>Tlačítko STOP FVE - prosklené, vč. instalační krabice</t>
  </si>
  <si>
    <t>Programování střídače</t>
  </si>
  <si>
    <t>Výrobní dokumentace FVE vč. schválení od , ČEZ Distribuce a.s.</t>
  </si>
  <si>
    <t>Likvidace a odvoz odpadku, úklid pracoviště</t>
  </si>
  <si>
    <t>Zařízení a zabezpečení staveniště</t>
  </si>
  <si>
    <t>02 - Venkovní kanalizace, vodovod</t>
  </si>
  <si>
    <t>HSV - HSV</t>
  </si>
  <si>
    <t xml:space="preserve">    8 - Trubní vedení</t>
  </si>
  <si>
    <t>132251102</t>
  </si>
  <si>
    <t>Hloubení nezapažených rýh šířky do 800 mm strojně s urovnáním dna do předepsaného profilu a spádu v hornině třídy těžitelnosti I skupiny 3 přes 20 do 50 m3</t>
  </si>
  <si>
    <t>-1864613127</t>
  </si>
  <si>
    <t xml:space="preserve">"výkopy pro potrubí"   350*0,6*1</t>
  </si>
  <si>
    <t>139001101</t>
  </si>
  <si>
    <t>Příplatek k cenám hloubených vykopávek za ztížení vykopávky v blízkosti podzemního vedení nebo výbušnin pro jakoukoliv třídu horniny</t>
  </si>
  <si>
    <t>919386348</t>
  </si>
  <si>
    <t>"výkopy pro potrubí - ztížené vykopávky v místě napojení na stávající rozvody"</t>
  </si>
  <si>
    <t>(1,0*1,0*1,5)*2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</si>
  <si>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</si>
  <si>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</si>
  <si>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1639984009</t>
  </si>
  <si>
    <t xml:space="preserve">"staveništní přemístění kameniva pro lože a obsypy potrubí (dle kptl. 4)"  105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</si>
  <si>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</si>
  <si>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925447782</t>
  </si>
  <si>
    <t xml:space="preserve">"odvoz přebytečné vytěžené zeminy na skládku (uvažováno do 18km)"  </t>
  </si>
  <si>
    <t xml:space="preserve">"vytěženo celkem"   210</t>
  </si>
  <si>
    <t xml:space="preserve">"odpočet - zemina pro zpětné zásypy"   -105</t>
  </si>
  <si>
    <t>167151101</t>
  </si>
  <si>
    <t>Nakládání, skládání a překládání neulehlého výkopku nebo sypaniny strojně nakládání, množství do 100 m3, z horniny třídy těžitelnosti I, skupiny 1 až 3</t>
  </si>
  <si>
    <t>14080856</t>
  </si>
  <si>
    <t xml:space="preserve">"staveništní přemístění kameniva pro lože a obsypy potrubí (dle kptl. 4)"   105</t>
  </si>
  <si>
    <t>171201231</t>
  </si>
  <si>
    <t>Poplatek za uložení stavebního odpadu na recyklační skládce (skládkovné) zeminy a kamení zatříděného do Katalogu odpadů pod kódem 17 05 04</t>
  </si>
  <si>
    <t>-1885975629</t>
  </si>
  <si>
    <t xml:space="preserve">"uložení přebytečné vytěžené zeminy na skládce"    105*1,800</t>
  </si>
  <si>
    <t>174151101</t>
  </si>
  <si>
    <t>Zásyp sypaninou z jakékoliv horniny strojně s uložením výkopku ve vrstvách se zhutněním jam, šachet, rýh nebo kolem objektů v těchto vykopávkách</t>
  </si>
  <si>
    <t>-630098481</t>
  </si>
  <si>
    <t>"zpětné zásypy vhodnou vytěženou zeminou (minimálně prvních 200mm zásypu provádět z tříděného materiálu ):"</t>
  </si>
  <si>
    <t xml:space="preserve">"vytěženo"   210</t>
  </si>
  <si>
    <t xml:space="preserve">"odpočet - lože a obsypy potrubí z drobného kameniva (dle kptl. 4)"   -105</t>
  </si>
  <si>
    <t>359901212</t>
  </si>
  <si>
    <t>Monitoring stok (kamerový systém) jakékoli výšky stávající kanalizace</t>
  </si>
  <si>
    <t>-956378079</t>
  </si>
  <si>
    <t>451572111</t>
  </si>
  <si>
    <t>Lože pod potrubí otevřený výkop z kameniva drobného těženého</t>
  </si>
  <si>
    <t>-10777385</t>
  </si>
  <si>
    <t xml:space="preserve">"výkopy pro potrubí - lože a obsypy potrubí"   350,0*0,6*0,5</t>
  </si>
  <si>
    <t>899722112</t>
  </si>
  <si>
    <t>Krytí potrubí z plastů výstražnou fólií z PVC šířky 25 cm</t>
  </si>
  <si>
    <t>-2013173065</t>
  </si>
  <si>
    <t>Trubní vedení</t>
  </si>
  <si>
    <t>871181141</t>
  </si>
  <si>
    <t>Montáž vodovodního potrubí z plastů v otevřeném výkopu z polyetylenu PE 100 svařovaných na tupo SDR 11/PN16 D 50 x 4,6 mm</t>
  </si>
  <si>
    <t>-145615602</t>
  </si>
  <si>
    <t>28613172</t>
  </si>
  <si>
    <t>trubka vodovodní PE100 SDR11 se signalizační vrstvou 50x4,6mm</t>
  </si>
  <si>
    <t>760610394</t>
  </si>
  <si>
    <t>98,5221674876847*1,015 "Přepočtené koeficientem množství</t>
  </si>
  <si>
    <t>871270310</t>
  </si>
  <si>
    <t>Montáž kanalizačního potrubí z plastů z polypropylenu PP hladkého plnostěnného SN 10 DN 125</t>
  </si>
  <si>
    <t>-852747790</t>
  </si>
  <si>
    <t>28617003</t>
  </si>
  <si>
    <t>trubka kanalizační PP plnostěnná třívrstvá DN 150x1000mm SN10</t>
  </si>
  <si>
    <t>750446763</t>
  </si>
  <si>
    <t>871310430</t>
  </si>
  <si>
    <t>Montáž kanalizačního potrubí z plastů z polypropylenu PP korugovaného nebo žebrovaného SN 16 DN 160</t>
  </si>
  <si>
    <t>-1115483646</t>
  </si>
  <si>
    <t>28617275</t>
  </si>
  <si>
    <t>trubka kanalizační PP korugovaná DN 150x6000mm SN16</t>
  </si>
  <si>
    <t>-2136674352</t>
  </si>
  <si>
    <t>877375122</t>
  </si>
  <si>
    <t xml:space="preserve">Montáž nalepovací odbočné tvarovky na potrubí z kanalizačních trub z PVC  DN 300</t>
  </si>
  <si>
    <t>-186042101</t>
  </si>
  <si>
    <t>877999001</t>
  </si>
  <si>
    <t>SEDLO UNIVERZÁLNÍ KOLMÉ PRO HLADKÉ POTRUBÍ DN 150, VNĚJŠÍ PRŮMĚR 300 / 150</t>
  </si>
  <si>
    <t>922335069</t>
  </si>
  <si>
    <t>879181111</t>
  </si>
  <si>
    <t>Montáž napojení vodovodní přípojky v otevřeném výkopu DN 40</t>
  </si>
  <si>
    <t>-266539290</t>
  </si>
  <si>
    <t>HWL.350010006416</t>
  </si>
  <si>
    <t>PAS NAVRTÁVACÍ ZÁVITOVÝ VÝSTUP 100-6/4"</t>
  </si>
  <si>
    <t>-1535018929</t>
  </si>
  <si>
    <t>AVK.52640112</t>
  </si>
  <si>
    <t xml:space="preserve">Šoupátko 5.26, přímé, závit-přechodka na PE, připojovací rozměry  40 x 1 1/2”</t>
  </si>
  <si>
    <t>11262269</t>
  </si>
  <si>
    <t>AVK.7541050</t>
  </si>
  <si>
    <t>AVK zemní teleskopická souprava 7.5, pro šoupě DN 40-50, rozsah 1,1-1,85 m</t>
  </si>
  <si>
    <t>-824840698</t>
  </si>
  <si>
    <t>AVK.7210</t>
  </si>
  <si>
    <t>Podkladová deska ventilková, šoupatová 7.2.10</t>
  </si>
  <si>
    <t>-1763701386</t>
  </si>
  <si>
    <t>AVK.724</t>
  </si>
  <si>
    <t>Uliční poklop litinový , šoupátkový, 7.2.4</t>
  </si>
  <si>
    <t>354611801</t>
  </si>
  <si>
    <t>892233922</t>
  </si>
  <si>
    <t>Proplach vodovodního potrubí při opravách jednoduchý (bez dezinfekce) DN od 40 do 70</t>
  </si>
  <si>
    <t>-469775664</t>
  </si>
  <si>
    <t>892273932</t>
  </si>
  <si>
    <t>Proplach vodovodního potrubí při opravách dezinfekce pro potrubí DN od 40 do 125</t>
  </si>
  <si>
    <t>-1590990337</t>
  </si>
  <si>
    <t>894812001</t>
  </si>
  <si>
    <t>Revizní a čistící šachta z polypropylenu PP pro hladké trouby DN 400 šachtové dno (DN šachty / DN trubního vedení) DN 400/150 přímý tok</t>
  </si>
  <si>
    <t>-501240131</t>
  </si>
  <si>
    <t>894812003</t>
  </si>
  <si>
    <t>Revizní a čistící šachta z polypropylenu PP pro hladké trouby DN 400 šachtové dno (DN šachty / DN trubního vedení) DN 400/150 pravý a levý přítok</t>
  </si>
  <si>
    <t>2127286879</t>
  </si>
  <si>
    <t>894812032</t>
  </si>
  <si>
    <t>Revizní a čistící šachta z polypropylenu PP pro hladké trouby DN 400 roura šachtová korugovaná bez hrdla, světlé hloubky 1500 mm</t>
  </si>
  <si>
    <t>-1771346647</t>
  </si>
  <si>
    <t>894812041</t>
  </si>
  <si>
    <t>Revizní a čistící šachta z polypropylenu PP pro hladké trouby DN 400 roura šachtová korugovaná Příplatek k cenám 2031 - 2035 za uříznutí šachtové roury</t>
  </si>
  <si>
    <t>-1565393620</t>
  </si>
  <si>
    <t>894812063</t>
  </si>
  <si>
    <t>Revizní a čistící šachta z polypropylenu PP pro hladké trouby DN 400 poklop litinový (pro třídu zatížení) plný do teleskopické trubky (D400)</t>
  </si>
  <si>
    <t>-463490707</t>
  </si>
  <si>
    <t>894812612</t>
  </si>
  <si>
    <t>Revizní a čistící šachta z polypropylenu PP vyříznutí a utěsnění otvoru ve stěně šachty DN 150</t>
  </si>
  <si>
    <t>1948895498</t>
  </si>
  <si>
    <t>721242115</t>
  </si>
  <si>
    <t>Lapače střešních splavenin polypropylenové (PP) s kulovým kloubem na odtoku DN 110</t>
  </si>
  <si>
    <t>-1751966035</t>
  </si>
  <si>
    <t>721910922</t>
  </si>
  <si>
    <t xml:space="preserve">Pročištění  ležatých svodů do DN 300</t>
  </si>
  <si>
    <t>2080971056</t>
  </si>
  <si>
    <t>-286842914</t>
  </si>
  <si>
    <t>03 - Přípojka nn</t>
  </si>
  <si>
    <t>21-M - Elektromontáže</t>
  </si>
  <si>
    <t>46-M - Zemní práce při extr.mont.pracích</t>
  </si>
  <si>
    <t>Elektromontáže</t>
  </si>
  <si>
    <t>Výchozí revize NN</t>
  </si>
  <si>
    <t>210840017R00</t>
  </si>
  <si>
    <t>Kabel silový CYKYDY 750V 5 x 4</t>
  </si>
  <si>
    <t>210901078RT1</t>
  </si>
  <si>
    <t>Kabel silový AYKY 1kV 3x240+120 mm2 volně uložený, včetně dodávky kabelu AYKY 4b3x240+120</t>
  </si>
  <si>
    <t>210950101RT1</t>
  </si>
  <si>
    <t>Štítek označovací na kabel, včetně dodávky štítku 6035-2k</t>
  </si>
  <si>
    <t>Geodetické zaměření sítě, projekt skutečných stavů, 6x paré + 1x CD</t>
  </si>
  <si>
    <t>46-M</t>
  </si>
  <si>
    <t>Zemní práce při extr.mont.pracích</t>
  </si>
  <si>
    <t>460010022RT3</t>
  </si>
  <si>
    <t>Vytýčení kabelové trasy podél silnice, délka trasy do 1000 m</t>
  </si>
  <si>
    <t>km</t>
  </si>
  <si>
    <t>460200683RT2</t>
  </si>
  <si>
    <t>Výkop kabelové rýhy 65/120 cm hor.3, ruční výkop rýhy</t>
  </si>
  <si>
    <t>460300201RT5</t>
  </si>
  <si>
    <t>Protlačení trouby strojně do D150 mm, pevné stěny, chránička ocel.133/8</t>
  </si>
  <si>
    <t>460420022RT3</t>
  </si>
  <si>
    <t>Zřízení kabelového lože v rýze š. do 65 cm z písku, lože tloušťky 20 cm</t>
  </si>
  <si>
    <t>460490012RT1</t>
  </si>
  <si>
    <t>Fólie výstražná z PVC, šířka 33 cm, fólie PVC šířka 33 cm</t>
  </si>
  <si>
    <t>460520201RT1</t>
  </si>
  <si>
    <t>Zajištění otvoru proti vodě, proti vniknutí vody do budovy</t>
  </si>
  <si>
    <t>460570533R00</t>
  </si>
  <si>
    <t>Zához rýhy 65/120 cm, hornina tř. 3, se zhutněním</t>
  </si>
  <si>
    <t>460600001RT8</t>
  </si>
  <si>
    <t>Naložení a odvoz zeminy, odvoz na vzdálenost 10000 m</t>
  </si>
  <si>
    <t>460680024RT3</t>
  </si>
  <si>
    <t>Průraz zdivem v cihlové zdi tloušťky 60 cm, plochy do 0,50 m2</t>
  </si>
  <si>
    <t>460510204RT1</t>
  </si>
  <si>
    <t>Žlab kabelový prefabrikovaný T2N, neasfaltovaný, včetně dodávky žlabu a poklopu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</si>
  <si>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</si>
  <si>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</si>
  <si>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</si>
  <si>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</si>
  <si>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</si>
  <si>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</si>
  <si>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</si>
  <si>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</si>
  <si>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</si>
  <si>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012002000</t>
  </si>
  <si>
    <t xml:space="preserve">Geodetické práce-vytýčení stavby a inžen. sítí+geometr. plán pro vklad do KN </t>
  </si>
  <si>
    <t>1024</t>
  </si>
  <si>
    <t>831592210</t>
  </si>
  <si>
    <t>013002000</t>
  </si>
  <si>
    <t>Projektové práce-dokumentace skutečného provedení</t>
  </si>
  <si>
    <t>1481429686</t>
  </si>
  <si>
    <t>VRN3</t>
  </si>
  <si>
    <t>Zařízení staveniště</t>
  </si>
  <si>
    <t>032002000</t>
  </si>
  <si>
    <t>Vybavení staveniště-mobilní WC,sklad,kancelář,zdvihací mechanizmy</t>
  </si>
  <si>
    <t>613364229</t>
  </si>
  <si>
    <t>033002000</t>
  </si>
  <si>
    <t>Připojení staveniště na inženýrské sítě-voda,elektro</t>
  </si>
  <si>
    <t>-1979476366</t>
  </si>
  <si>
    <t>034002000</t>
  </si>
  <si>
    <t>Zabezpečení staveniště-výkopové práce,provizorní oplocení</t>
  </si>
  <si>
    <t>-148838608</t>
  </si>
  <si>
    <t>039002000</t>
  </si>
  <si>
    <t>Zrušení zařízení staveniště</t>
  </si>
  <si>
    <t>162221164</t>
  </si>
  <si>
    <t>VRN4</t>
  </si>
  <si>
    <t>Inženýrská činnost</t>
  </si>
  <si>
    <t>043002000</t>
  </si>
  <si>
    <t>Zkoušky a ostatní měření</t>
  </si>
  <si>
    <t>-757718942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</si>
</sst>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HORICE241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ZA a Gymnazium Hořice-novostavba školních dílen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Hořice v Podkrkonoší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16. 2. 2024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Královéhradecký kraj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Energy Benefit Centre a.s.Praha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ROUND(AG95+SUM(AG103:AG105),2)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ROUND(AS95+SUM(AS103:AS105),2)</f>
        <v>0</v>
      </c>
      <c r="AT94" s="114">
        <f>ROUND(SUM(AV94:AW94),2)</f>
        <v>0</v>
      </c>
      <c r="AU94" s="115">
        <f>ROUND(AU95+SUM(AU103:AU105),5)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ROUND(AZ95+SUM(AZ103:AZ105),2)</f>
        <v>0</v>
      </c>
      <c r="BA94" s="114">
        <f>ROUND(BA95+SUM(BA103:BA105),2)</f>
        <v>0</v>
      </c>
      <c r="BB94" s="114">
        <f>ROUND(BB95+SUM(BB103:BB105),2)</f>
        <v>0</v>
      </c>
      <c r="BC94" s="114">
        <f>ROUND(BC95+SUM(BC103:BC105),2)</f>
        <v>0</v>
      </c>
      <c r="BD94" s="116">
        <f>ROUND(BD95+SUM(BD103:BD105),2)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7"/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ROUND(SUM(AG96:AG102),2)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82</v>
      </c>
      <c r="AR95" s="126"/>
      <c r="AS95" s="127">
        <f>ROUND(SUM(AS96:AS102),2)</f>
        <v>0</v>
      </c>
      <c r="AT95" s="128">
        <f>ROUND(SUM(AV95:AW95),2)</f>
        <v>0</v>
      </c>
      <c r="AU95" s="129">
        <f>ROUND(SUM(AU96:AU102),5)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ROUND(SUM(AZ96:AZ102),2)</f>
        <v>0</v>
      </c>
      <c r="BA95" s="128">
        <f>ROUND(SUM(BA96:BA102),2)</f>
        <v>0</v>
      </c>
      <c r="BB95" s="128">
        <f>ROUND(SUM(BB96:BB102),2)</f>
        <v>0</v>
      </c>
      <c r="BC95" s="128">
        <f>ROUND(SUM(BC96:BC102),2)</f>
        <v>0</v>
      </c>
      <c r="BD95" s="130">
        <f>ROUND(SUM(BD96:BD102),2)</f>
        <v>0</v>
      </c>
      <c r="BE95" s="7"/>
      <c r="BS95" s="131" t="s">
        <v>75</v>
      </c>
      <c r="BT95" s="131" t="s">
        <v>83</v>
      </c>
      <c r="BU95" s="131" t="s">
        <v>77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4" customFormat="1" ht="16.5" customHeight="1">
      <c r="A96" s="132" t="s">
        <v>86</v>
      </c>
      <c r="B96" s="70"/>
      <c r="C96" s="133"/>
      <c r="D96" s="133"/>
      <c r="E96" s="134" t="s">
        <v>87</v>
      </c>
      <c r="F96" s="134"/>
      <c r="G96" s="134"/>
      <c r="H96" s="134"/>
      <c r="I96" s="134"/>
      <c r="J96" s="133"/>
      <c r="K96" s="134" t="s">
        <v>88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'01.1 - Stavební a konstru...'!J32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89</v>
      </c>
      <c r="AR96" s="72"/>
      <c r="AS96" s="137">
        <v>0</v>
      </c>
      <c r="AT96" s="138">
        <f>ROUND(SUM(AV96:AW96),2)</f>
        <v>0</v>
      </c>
      <c r="AU96" s="139">
        <f>'01.1 - Stavební a konstru...'!P140</f>
        <v>0</v>
      </c>
      <c r="AV96" s="138">
        <f>'01.1 - Stavební a konstru...'!J35</f>
        <v>0</v>
      </c>
      <c r="AW96" s="138">
        <f>'01.1 - Stavební a konstru...'!J36</f>
        <v>0</v>
      </c>
      <c r="AX96" s="138">
        <f>'01.1 - Stavební a konstru...'!J37</f>
        <v>0</v>
      </c>
      <c r="AY96" s="138">
        <f>'01.1 - Stavební a konstru...'!J38</f>
        <v>0</v>
      </c>
      <c r="AZ96" s="138">
        <f>'01.1 - Stavební a konstru...'!F35</f>
        <v>0</v>
      </c>
      <c r="BA96" s="138">
        <f>'01.1 - Stavební a konstru...'!F36</f>
        <v>0</v>
      </c>
      <c r="BB96" s="138">
        <f>'01.1 - Stavební a konstru...'!F37</f>
        <v>0</v>
      </c>
      <c r="BC96" s="138">
        <f>'01.1 - Stavební a konstru...'!F38</f>
        <v>0</v>
      </c>
      <c r="BD96" s="140">
        <f>'01.1 - Stavební a konstru...'!F39</f>
        <v>0</v>
      </c>
      <c r="BE96" s="4"/>
      <c r="BT96" s="141" t="s">
        <v>85</v>
      </c>
      <c r="BV96" s="141" t="s">
        <v>78</v>
      </c>
      <c r="BW96" s="141" t="s">
        <v>90</v>
      </c>
      <c r="BX96" s="141" t="s">
        <v>84</v>
      </c>
      <c r="CL96" s="141" t="s">
        <v>1</v>
      </c>
    </row>
    <row r="97" s="4" customFormat="1" ht="16.5" customHeight="1">
      <c r="A97" s="132" t="s">
        <v>86</v>
      </c>
      <c r="B97" s="70"/>
      <c r="C97" s="133"/>
      <c r="D97" s="133"/>
      <c r="E97" s="134" t="s">
        <v>91</v>
      </c>
      <c r="F97" s="134"/>
      <c r="G97" s="134"/>
      <c r="H97" s="134"/>
      <c r="I97" s="134"/>
      <c r="J97" s="133"/>
      <c r="K97" s="134" t="s">
        <v>92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'01.2 - D.1.4.1 - Zdravotn...'!J32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89</v>
      </c>
      <c r="AR97" s="72"/>
      <c r="AS97" s="137">
        <v>0</v>
      </c>
      <c r="AT97" s="138">
        <f>ROUND(SUM(AV97:AW97),2)</f>
        <v>0</v>
      </c>
      <c r="AU97" s="139">
        <f>'01.2 - D.1.4.1 - Zdravotn...'!P128</f>
        <v>0</v>
      </c>
      <c r="AV97" s="138">
        <f>'01.2 - D.1.4.1 - Zdravotn...'!J35</f>
        <v>0</v>
      </c>
      <c r="AW97" s="138">
        <f>'01.2 - D.1.4.1 - Zdravotn...'!J36</f>
        <v>0</v>
      </c>
      <c r="AX97" s="138">
        <f>'01.2 - D.1.4.1 - Zdravotn...'!J37</f>
        <v>0</v>
      </c>
      <c r="AY97" s="138">
        <f>'01.2 - D.1.4.1 - Zdravotn...'!J38</f>
        <v>0</v>
      </c>
      <c r="AZ97" s="138">
        <f>'01.2 - D.1.4.1 - Zdravotn...'!F35</f>
        <v>0</v>
      </c>
      <c r="BA97" s="138">
        <f>'01.2 - D.1.4.1 - Zdravotn...'!F36</f>
        <v>0</v>
      </c>
      <c r="BB97" s="138">
        <f>'01.2 - D.1.4.1 - Zdravotn...'!F37</f>
        <v>0</v>
      </c>
      <c r="BC97" s="138">
        <f>'01.2 - D.1.4.1 - Zdravotn...'!F38</f>
        <v>0</v>
      </c>
      <c r="BD97" s="140">
        <f>'01.2 - D.1.4.1 - Zdravotn...'!F39</f>
        <v>0</v>
      </c>
      <c r="BE97" s="4"/>
      <c r="BT97" s="141" t="s">
        <v>85</v>
      </c>
      <c r="BV97" s="141" t="s">
        <v>78</v>
      </c>
      <c r="BW97" s="141" t="s">
        <v>93</v>
      </c>
      <c r="BX97" s="141" t="s">
        <v>84</v>
      </c>
      <c r="CL97" s="141" t="s">
        <v>1</v>
      </c>
    </row>
    <row r="98" s="4" customFormat="1" ht="16.5" customHeight="1">
      <c r="A98" s="132" t="s">
        <v>86</v>
      </c>
      <c r="B98" s="70"/>
      <c r="C98" s="133"/>
      <c r="D98" s="133"/>
      <c r="E98" s="134" t="s">
        <v>94</v>
      </c>
      <c r="F98" s="134"/>
      <c r="G98" s="134"/>
      <c r="H98" s="134"/>
      <c r="I98" s="134"/>
      <c r="J98" s="133"/>
      <c r="K98" s="134" t="s">
        <v>95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'01.3 - D.1.4.2 - Vytápění'!J32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89</v>
      </c>
      <c r="AR98" s="72"/>
      <c r="AS98" s="137">
        <v>0</v>
      </c>
      <c r="AT98" s="138">
        <f>ROUND(SUM(AV98:AW98),2)</f>
        <v>0</v>
      </c>
      <c r="AU98" s="139">
        <f>'01.3 - D.1.4.2 - Vytápění'!P127</f>
        <v>0</v>
      </c>
      <c r="AV98" s="138">
        <f>'01.3 - D.1.4.2 - Vytápění'!J35</f>
        <v>0</v>
      </c>
      <c r="AW98" s="138">
        <f>'01.3 - D.1.4.2 - Vytápění'!J36</f>
        <v>0</v>
      </c>
      <c r="AX98" s="138">
        <f>'01.3 - D.1.4.2 - Vytápění'!J37</f>
        <v>0</v>
      </c>
      <c r="AY98" s="138">
        <f>'01.3 - D.1.4.2 - Vytápění'!J38</f>
        <v>0</v>
      </c>
      <c r="AZ98" s="138">
        <f>'01.3 - D.1.4.2 - Vytápění'!F35</f>
        <v>0</v>
      </c>
      <c r="BA98" s="138">
        <f>'01.3 - D.1.4.2 - Vytápění'!F36</f>
        <v>0</v>
      </c>
      <c r="BB98" s="138">
        <f>'01.3 - D.1.4.2 - Vytápění'!F37</f>
        <v>0</v>
      </c>
      <c r="BC98" s="138">
        <f>'01.3 - D.1.4.2 - Vytápění'!F38</f>
        <v>0</v>
      </c>
      <c r="BD98" s="140">
        <f>'01.3 - D.1.4.2 - Vytápění'!F39</f>
        <v>0</v>
      </c>
      <c r="BE98" s="4"/>
      <c r="BT98" s="141" t="s">
        <v>85</v>
      </c>
      <c r="BV98" s="141" t="s">
        <v>78</v>
      </c>
      <c r="BW98" s="141" t="s">
        <v>96</v>
      </c>
      <c r="BX98" s="141" t="s">
        <v>84</v>
      </c>
      <c r="CL98" s="141" t="s">
        <v>1</v>
      </c>
    </row>
    <row r="99" s="4" customFormat="1" ht="16.5" customHeight="1">
      <c r="A99" s="132" t="s">
        <v>86</v>
      </c>
      <c r="B99" s="70"/>
      <c r="C99" s="133"/>
      <c r="D99" s="133"/>
      <c r="E99" s="134" t="s">
        <v>97</v>
      </c>
      <c r="F99" s="134"/>
      <c r="G99" s="134"/>
      <c r="H99" s="134"/>
      <c r="I99" s="134"/>
      <c r="J99" s="133"/>
      <c r="K99" s="134" t="s">
        <v>98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'01.4 - D.1.4.3 - Vzduchot...'!J32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89</v>
      </c>
      <c r="AR99" s="72"/>
      <c r="AS99" s="137">
        <v>0</v>
      </c>
      <c r="AT99" s="138">
        <f>ROUND(SUM(AV99:AW99),2)</f>
        <v>0</v>
      </c>
      <c r="AU99" s="139">
        <f>'01.4 - D.1.4.3 - Vzduchot...'!P134</f>
        <v>0</v>
      </c>
      <c r="AV99" s="138">
        <f>'01.4 - D.1.4.3 - Vzduchot...'!J35</f>
        <v>0</v>
      </c>
      <c r="AW99" s="138">
        <f>'01.4 - D.1.4.3 - Vzduchot...'!J36</f>
        <v>0</v>
      </c>
      <c r="AX99" s="138">
        <f>'01.4 - D.1.4.3 - Vzduchot...'!J37</f>
        <v>0</v>
      </c>
      <c r="AY99" s="138">
        <f>'01.4 - D.1.4.3 - Vzduchot...'!J38</f>
        <v>0</v>
      </c>
      <c r="AZ99" s="138">
        <f>'01.4 - D.1.4.3 - Vzduchot...'!F35</f>
        <v>0</v>
      </c>
      <c r="BA99" s="138">
        <f>'01.4 - D.1.4.3 - Vzduchot...'!F36</f>
        <v>0</v>
      </c>
      <c r="BB99" s="138">
        <f>'01.4 - D.1.4.3 - Vzduchot...'!F37</f>
        <v>0</v>
      </c>
      <c r="BC99" s="138">
        <f>'01.4 - D.1.4.3 - Vzduchot...'!F38</f>
        <v>0</v>
      </c>
      <c r="BD99" s="140">
        <f>'01.4 - D.1.4.3 - Vzduchot...'!F39</f>
        <v>0</v>
      </c>
      <c r="BE99" s="4"/>
      <c r="BT99" s="141" t="s">
        <v>85</v>
      </c>
      <c r="BV99" s="141" t="s">
        <v>78</v>
      </c>
      <c r="BW99" s="141" t="s">
        <v>99</v>
      </c>
      <c r="BX99" s="141" t="s">
        <v>84</v>
      </c>
      <c r="CL99" s="141" t="s">
        <v>1</v>
      </c>
    </row>
    <row r="100" s="4" customFormat="1" ht="16.5" customHeight="1">
      <c r="A100" s="132" t="s">
        <v>86</v>
      </c>
      <c r="B100" s="70"/>
      <c r="C100" s="133"/>
      <c r="D100" s="133"/>
      <c r="E100" s="134" t="s">
        <v>100</v>
      </c>
      <c r="F100" s="134"/>
      <c r="G100" s="134"/>
      <c r="H100" s="134"/>
      <c r="I100" s="134"/>
      <c r="J100" s="133"/>
      <c r="K100" s="134" t="s">
        <v>101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'01.5 - D.1.4.5 - Tlakový ...'!J32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89</v>
      </c>
      <c r="AR100" s="72"/>
      <c r="AS100" s="137">
        <v>0</v>
      </c>
      <c r="AT100" s="138">
        <f>ROUND(SUM(AV100:AW100),2)</f>
        <v>0</v>
      </c>
      <c r="AU100" s="139">
        <f>'01.5 - D.1.4.5 - Tlakový ...'!P123</f>
        <v>0</v>
      </c>
      <c r="AV100" s="138">
        <f>'01.5 - D.1.4.5 - Tlakový ...'!J35</f>
        <v>0</v>
      </c>
      <c r="AW100" s="138">
        <f>'01.5 - D.1.4.5 - Tlakový ...'!J36</f>
        <v>0</v>
      </c>
      <c r="AX100" s="138">
        <f>'01.5 - D.1.4.5 - Tlakový ...'!J37</f>
        <v>0</v>
      </c>
      <c r="AY100" s="138">
        <f>'01.5 - D.1.4.5 - Tlakový ...'!J38</f>
        <v>0</v>
      </c>
      <c r="AZ100" s="138">
        <f>'01.5 - D.1.4.5 - Tlakový ...'!F35</f>
        <v>0</v>
      </c>
      <c r="BA100" s="138">
        <f>'01.5 - D.1.4.5 - Tlakový ...'!F36</f>
        <v>0</v>
      </c>
      <c r="BB100" s="138">
        <f>'01.5 - D.1.4.5 - Tlakový ...'!F37</f>
        <v>0</v>
      </c>
      <c r="BC100" s="138">
        <f>'01.5 - D.1.4.5 - Tlakový ...'!F38</f>
        <v>0</v>
      </c>
      <c r="BD100" s="140">
        <f>'01.5 - D.1.4.5 - Tlakový ...'!F39</f>
        <v>0</v>
      </c>
      <c r="BE100" s="4"/>
      <c r="BT100" s="141" t="s">
        <v>85</v>
      </c>
      <c r="BV100" s="141" t="s">
        <v>78</v>
      </c>
      <c r="BW100" s="141" t="s">
        <v>102</v>
      </c>
      <c r="BX100" s="141" t="s">
        <v>84</v>
      </c>
      <c r="CL100" s="141" t="s">
        <v>1</v>
      </c>
    </row>
    <row r="101" s="4" customFormat="1" ht="16.5" customHeight="1">
      <c r="A101" s="132" t="s">
        <v>86</v>
      </c>
      <c r="B101" s="70"/>
      <c r="C101" s="133"/>
      <c r="D101" s="133"/>
      <c r="E101" s="134" t="s">
        <v>103</v>
      </c>
      <c r="F101" s="134"/>
      <c r="G101" s="134"/>
      <c r="H101" s="134"/>
      <c r="I101" s="134"/>
      <c r="J101" s="133"/>
      <c r="K101" s="134" t="s">
        <v>104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'01.6 - Silnoproud + slabo...'!J32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89</v>
      </c>
      <c r="AR101" s="72"/>
      <c r="AS101" s="137">
        <v>0</v>
      </c>
      <c r="AT101" s="138">
        <f>ROUND(SUM(AV101:AW101),2)</f>
        <v>0</v>
      </c>
      <c r="AU101" s="139">
        <f>'01.6 - Silnoproud + slabo...'!P121</f>
        <v>0</v>
      </c>
      <c r="AV101" s="138">
        <f>'01.6 - Silnoproud + slabo...'!J35</f>
        <v>0</v>
      </c>
      <c r="AW101" s="138">
        <f>'01.6 - Silnoproud + slabo...'!J36</f>
        <v>0</v>
      </c>
      <c r="AX101" s="138">
        <f>'01.6 - Silnoproud + slabo...'!J37</f>
        <v>0</v>
      </c>
      <c r="AY101" s="138">
        <f>'01.6 - Silnoproud + slabo...'!J38</f>
        <v>0</v>
      </c>
      <c r="AZ101" s="138">
        <f>'01.6 - Silnoproud + slabo...'!F35</f>
        <v>0</v>
      </c>
      <c r="BA101" s="138">
        <f>'01.6 - Silnoproud + slabo...'!F36</f>
        <v>0</v>
      </c>
      <c r="BB101" s="138">
        <f>'01.6 - Silnoproud + slabo...'!F37</f>
        <v>0</v>
      </c>
      <c r="BC101" s="138">
        <f>'01.6 - Silnoproud + slabo...'!F38</f>
        <v>0</v>
      </c>
      <c r="BD101" s="140">
        <f>'01.6 - Silnoproud + slabo...'!F39</f>
        <v>0</v>
      </c>
      <c r="BE101" s="4"/>
      <c r="BT101" s="141" t="s">
        <v>85</v>
      </c>
      <c r="BV101" s="141" t="s">
        <v>78</v>
      </c>
      <c r="BW101" s="141" t="s">
        <v>105</v>
      </c>
      <c r="BX101" s="141" t="s">
        <v>84</v>
      </c>
      <c r="CL101" s="141" t="s">
        <v>1</v>
      </c>
    </row>
    <row r="102" s="4" customFormat="1" ht="16.5" customHeight="1">
      <c r="A102" s="132" t="s">
        <v>86</v>
      </c>
      <c r="B102" s="70"/>
      <c r="C102" s="133"/>
      <c r="D102" s="133"/>
      <c r="E102" s="134" t="s">
        <v>106</v>
      </c>
      <c r="F102" s="134"/>
      <c r="G102" s="134"/>
      <c r="H102" s="134"/>
      <c r="I102" s="134"/>
      <c r="J102" s="133"/>
      <c r="K102" s="134" t="s">
        <v>107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'01.7 - FVE'!J32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89</v>
      </c>
      <c r="AR102" s="72"/>
      <c r="AS102" s="137">
        <v>0</v>
      </c>
      <c r="AT102" s="138">
        <f>ROUND(SUM(AV102:AW102),2)</f>
        <v>0</v>
      </c>
      <c r="AU102" s="139">
        <f>'01.7 - FVE'!P121</f>
        <v>0</v>
      </c>
      <c r="AV102" s="138">
        <f>'01.7 - FVE'!J35</f>
        <v>0</v>
      </c>
      <c r="AW102" s="138">
        <f>'01.7 - FVE'!J36</f>
        <v>0</v>
      </c>
      <c r="AX102" s="138">
        <f>'01.7 - FVE'!J37</f>
        <v>0</v>
      </c>
      <c r="AY102" s="138">
        <f>'01.7 - FVE'!J38</f>
        <v>0</v>
      </c>
      <c r="AZ102" s="138">
        <f>'01.7 - FVE'!F35</f>
        <v>0</v>
      </c>
      <c r="BA102" s="138">
        <f>'01.7 - FVE'!F36</f>
        <v>0</v>
      </c>
      <c r="BB102" s="138">
        <f>'01.7 - FVE'!F37</f>
        <v>0</v>
      </c>
      <c r="BC102" s="138">
        <f>'01.7 - FVE'!F38</f>
        <v>0</v>
      </c>
      <c r="BD102" s="140">
        <f>'01.7 - FVE'!F39</f>
        <v>0</v>
      </c>
      <c r="BE102" s="4"/>
      <c r="BT102" s="141" t="s">
        <v>85</v>
      </c>
      <c r="BV102" s="141" t="s">
        <v>78</v>
      </c>
      <c r="BW102" s="141" t="s">
        <v>108</v>
      </c>
      <c r="BX102" s="141" t="s">
        <v>84</v>
      </c>
      <c r="CL102" s="141" t="s">
        <v>1</v>
      </c>
    </row>
    <row r="103" s="7" customFormat="1" ht="16.5" customHeight="1">
      <c r="A103" s="132" t="s">
        <v>86</v>
      </c>
      <c r="B103" s="119"/>
      <c r="C103" s="120"/>
      <c r="D103" s="121" t="s">
        <v>109</v>
      </c>
      <c r="E103" s="121"/>
      <c r="F103" s="121"/>
      <c r="G103" s="121"/>
      <c r="H103" s="121"/>
      <c r="I103" s="122"/>
      <c r="J103" s="121" t="s">
        <v>110</v>
      </c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4">
        <f>'02 - Venkovní kanalizace,...'!J30</f>
        <v>0</v>
      </c>
      <c r="AH103" s="122"/>
      <c r="AI103" s="122"/>
      <c r="AJ103" s="122"/>
      <c r="AK103" s="122"/>
      <c r="AL103" s="122"/>
      <c r="AM103" s="122"/>
      <c r="AN103" s="124">
        <f>SUM(AG103,AT103)</f>
        <v>0</v>
      </c>
      <c r="AO103" s="122"/>
      <c r="AP103" s="122"/>
      <c r="AQ103" s="125" t="s">
        <v>82</v>
      </c>
      <c r="AR103" s="126"/>
      <c r="AS103" s="127">
        <v>0</v>
      </c>
      <c r="AT103" s="128">
        <f>ROUND(SUM(AV103:AW103),2)</f>
        <v>0</v>
      </c>
      <c r="AU103" s="129">
        <f>'02 - Venkovní kanalizace,...'!P124</f>
        <v>0</v>
      </c>
      <c r="AV103" s="128">
        <f>'02 - Venkovní kanalizace,...'!J33</f>
        <v>0</v>
      </c>
      <c r="AW103" s="128">
        <f>'02 - Venkovní kanalizace,...'!J34</f>
        <v>0</v>
      </c>
      <c r="AX103" s="128">
        <f>'02 - Venkovní kanalizace,...'!J35</f>
        <v>0</v>
      </c>
      <c r="AY103" s="128">
        <f>'02 - Venkovní kanalizace,...'!J36</f>
        <v>0</v>
      </c>
      <c r="AZ103" s="128">
        <f>'02 - Venkovní kanalizace,...'!F33</f>
        <v>0</v>
      </c>
      <c r="BA103" s="128">
        <f>'02 - Venkovní kanalizace,...'!F34</f>
        <v>0</v>
      </c>
      <c r="BB103" s="128">
        <f>'02 - Venkovní kanalizace,...'!F35</f>
        <v>0</v>
      </c>
      <c r="BC103" s="128">
        <f>'02 - Venkovní kanalizace,...'!F36</f>
        <v>0</v>
      </c>
      <c r="BD103" s="130">
        <f>'02 - Venkovní kanalizace,...'!F37</f>
        <v>0</v>
      </c>
      <c r="BE103" s="7"/>
      <c r="BT103" s="131" t="s">
        <v>83</v>
      </c>
      <c r="BV103" s="131" t="s">
        <v>78</v>
      </c>
      <c r="BW103" s="131" t="s">
        <v>111</v>
      </c>
      <c r="BX103" s="131" t="s">
        <v>5</v>
      </c>
      <c r="CL103" s="131" t="s">
        <v>1</v>
      </c>
      <c r="CM103" s="131" t="s">
        <v>85</v>
      </c>
    </row>
    <row r="104" s="7" customFormat="1" ht="16.5" customHeight="1">
      <c r="A104" s="132" t="s">
        <v>86</v>
      </c>
      <c r="B104" s="119"/>
      <c r="C104" s="120"/>
      <c r="D104" s="121" t="s">
        <v>112</v>
      </c>
      <c r="E104" s="121"/>
      <c r="F104" s="121"/>
      <c r="G104" s="121"/>
      <c r="H104" s="121"/>
      <c r="I104" s="122"/>
      <c r="J104" s="121" t="s">
        <v>113</v>
      </c>
      <c r="K104" s="121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4">
        <f>'03 - Přípojka nn'!J30</f>
        <v>0</v>
      </c>
      <c r="AH104" s="122"/>
      <c r="AI104" s="122"/>
      <c r="AJ104" s="122"/>
      <c r="AK104" s="122"/>
      <c r="AL104" s="122"/>
      <c r="AM104" s="122"/>
      <c r="AN104" s="124">
        <f>SUM(AG104,AT104)</f>
        <v>0</v>
      </c>
      <c r="AO104" s="122"/>
      <c r="AP104" s="122"/>
      <c r="AQ104" s="125" t="s">
        <v>82</v>
      </c>
      <c r="AR104" s="126"/>
      <c r="AS104" s="127">
        <v>0</v>
      </c>
      <c r="AT104" s="128">
        <f>ROUND(SUM(AV104:AW104),2)</f>
        <v>0</v>
      </c>
      <c r="AU104" s="129">
        <f>'03 - Přípojka nn'!P118</f>
        <v>0</v>
      </c>
      <c r="AV104" s="128">
        <f>'03 - Přípojka nn'!J33</f>
        <v>0</v>
      </c>
      <c r="AW104" s="128">
        <f>'03 - Přípojka nn'!J34</f>
        <v>0</v>
      </c>
      <c r="AX104" s="128">
        <f>'03 - Přípojka nn'!J35</f>
        <v>0</v>
      </c>
      <c r="AY104" s="128">
        <f>'03 - Přípojka nn'!J36</f>
        <v>0</v>
      </c>
      <c r="AZ104" s="128">
        <f>'03 - Přípojka nn'!F33</f>
        <v>0</v>
      </c>
      <c r="BA104" s="128">
        <f>'03 - Přípojka nn'!F34</f>
        <v>0</v>
      </c>
      <c r="BB104" s="128">
        <f>'03 - Přípojka nn'!F35</f>
        <v>0</v>
      </c>
      <c r="BC104" s="128">
        <f>'03 - Přípojka nn'!F36</f>
        <v>0</v>
      </c>
      <c r="BD104" s="130">
        <f>'03 - Přípojka nn'!F37</f>
        <v>0</v>
      </c>
      <c r="BE104" s="7"/>
      <c r="BT104" s="131" t="s">
        <v>83</v>
      </c>
      <c r="BV104" s="131" t="s">
        <v>78</v>
      </c>
      <c r="BW104" s="131" t="s">
        <v>114</v>
      </c>
      <c r="BX104" s="131" t="s">
        <v>5</v>
      </c>
      <c r="CL104" s="131" t="s">
        <v>1</v>
      </c>
      <c r="CM104" s="131" t="s">
        <v>85</v>
      </c>
    </row>
    <row r="105" s="7" customFormat="1" ht="16.5" customHeight="1">
      <c r="A105" s="132" t="s">
        <v>86</v>
      </c>
      <c r="B105" s="119"/>
      <c r="C105" s="120"/>
      <c r="D105" s="121" t="s">
        <v>115</v>
      </c>
      <c r="E105" s="121"/>
      <c r="F105" s="121"/>
      <c r="G105" s="121"/>
      <c r="H105" s="121"/>
      <c r="I105" s="122"/>
      <c r="J105" s="121" t="s">
        <v>116</v>
      </c>
      <c r="K105" s="121"/>
      <c r="L105" s="121"/>
      <c r="M105" s="121"/>
      <c r="N105" s="121"/>
      <c r="O105" s="121"/>
      <c r="P105" s="121"/>
      <c r="Q105" s="121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4">
        <f>'VON - Vedlejší a ostatní ...'!J30</f>
        <v>0</v>
      </c>
      <c r="AH105" s="122"/>
      <c r="AI105" s="122"/>
      <c r="AJ105" s="122"/>
      <c r="AK105" s="122"/>
      <c r="AL105" s="122"/>
      <c r="AM105" s="122"/>
      <c r="AN105" s="124">
        <f>SUM(AG105,AT105)</f>
        <v>0</v>
      </c>
      <c r="AO105" s="122"/>
      <c r="AP105" s="122"/>
      <c r="AQ105" s="125" t="s">
        <v>82</v>
      </c>
      <c r="AR105" s="126"/>
      <c r="AS105" s="142">
        <v>0</v>
      </c>
      <c r="AT105" s="143">
        <f>ROUND(SUM(AV105:AW105),2)</f>
        <v>0</v>
      </c>
      <c r="AU105" s="144">
        <f>'VON - Vedlejší a ostatní ...'!P120</f>
        <v>0</v>
      </c>
      <c r="AV105" s="143">
        <f>'VON - Vedlejší a ostatní ...'!J33</f>
        <v>0</v>
      </c>
      <c r="AW105" s="143">
        <f>'VON - Vedlejší a ostatní ...'!J34</f>
        <v>0</v>
      </c>
      <c r="AX105" s="143">
        <f>'VON - Vedlejší a ostatní ...'!J35</f>
        <v>0</v>
      </c>
      <c r="AY105" s="143">
        <f>'VON - Vedlejší a ostatní ...'!J36</f>
        <v>0</v>
      </c>
      <c r="AZ105" s="143">
        <f>'VON - Vedlejší a ostatní ...'!F33</f>
        <v>0</v>
      </c>
      <c r="BA105" s="143">
        <f>'VON - Vedlejší a ostatní ...'!F34</f>
        <v>0</v>
      </c>
      <c r="BB105" s="143">
        <f>'VON - Vedlejší a ostatní ...'!F35</f>
        <v>0</v>
      </c>
      <c r="BC105" s="143">
        <f>'VON - Vedlejší a ostatní ...'!F36</f>
        <v>0</v>
      </c>
      <c r="BD105" s="145">
        <f>'VON - Vedlejší a ostatní ...'!F37</f>
        <v>0</v>
      </c>
      <c r="BE105" s="7"/>
      <c r="BT105" s="131" t="s">
        <v>83</v>
      </c>
      <c r="BV105" s="131" t="s">
        <v>78</v>
      </c>
      <c r="BW105" s="131" t="s">
        <v>117</v>
      </c>
      <c r="BX105" s="131" t="s">
        <v>5</v>
      </c>
      <c r="CL105" s="131" t="s">
        <v>1</v>
      </c>
      <c r="CM105" s="131" t="s">
        <v>85</v>
      </c>
    </row>
    <row r="106" s="2" customFormat="1" ht="30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4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44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</sheetData>
  <sheetProtection sheet="1" formatColumns="0" formatRows="0" objects="1" scenarios="1" spinCount="100000" saltValue="4OJaz2iN/dUo3GAM/QuvNlNi9w+idG0uxzmk7WN3evalD9A2oCCCyD42GcmgqT18yHPd8opOwk2PtBojiMGMeg==" hashValue="ix6YPE5cCA7vun9yYS+v/yiReqnPASgyx3RPZh2jMfnovUcoF1ttohlHSJGN6lKfQqzJKNwjP9hOxHXE3Ty2Vw==" algorithmName="SHA-512" password="CC35"/>
  <mergeCells count="82">
    <mergeCell ref="C92:G92"/>
    <mergeCell ref="D103:H103"/>
    <mergeCell ref="D104:H104"/>
    <mergeCell ref="D95:H95"/>
    <mergeCell ref="E99:I99"/>
    <mergeCell ref="E100:I100"/>
    <mergeCell ref="E96:I96"/>
    <mergeCell ref="E97:I97"/>
    <mergeCell ref="E102:I102"/>
    <mergeCell ref="E98:I98"/>
    <mergeCell ref="E101:I101"/>
    <mergeCell ref="I92:AF92"/>
    <mergeCell ref="J104:AF104"/>
    <mergeCell ref="J95:AF95"/>
    <mergeCell ref="J103:AF103"/>
    <mergeCell ref="K96:AF96"/>
    <mergeCell ref="K98:AF98"/>
    <mergeCell ref="K99:AF99"/>
    <mergeCell ref="K100:AF100"/>
    <mergeCell ref="K102:AF102"/>
    <mergeCell ref="K97:AF97"/>
    <mergeCell ref="K101:AF101"/>
    <mergeCell ref="L85:AO85"/>
    <mergeCell ref="D105:H105"/>
    <mergeCell ref="J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8:AM98"/>
    <mergeCell ref="AG101:AM101"/>
    <mergeCell ref="AG104:AM104"/>
    <mergeCell ref="AG96:AM96"/>
    <mergeCell ref="AG102:AM102"/>
    <mergeCell ref="AG95:AM95"/>
    <mergeCell ref="AG103:AM103"/>
    <mergeCell ref="AG99:AM99"/>
    <mergeCell ref="AG92:AM92"/>
    <mergeCell ref="AG100:AM100"/>
    <mergeCell ref="AG97:AM97"/>
    <mergeCell ref="AM90:AP90"/>
    <mergeCell ref="AM89:AP89"/>
    <mergeCell ref="AM87:AN87"/>
    <mergeCell ref="AN103:AP103"/>
    <mergeCell ref="AN98:AP98"/>
    <mergeCell ref="AN101:AP101"/>
    <mergeCell ref="AN100:AP100"/>
    <mergeCell ref="AN99:AP99"/>
    <mergeCell ref="AN97:AP97"/>
    <mergeCell ref="AN96:AP96"/>
    <mergeCell ref="AN95:AP95"/>
    <mergeCell ref="AN92:AP92"/>
    <mergeCell ref="AN102:AP102"/>
    <mergeCell ref="AN104:AP104"/>
    <mergeCell ref="AS89:AT91"/>
    <mergeCell ref="AN105:AP105"/>
    <mergeCell ref="AG105:AM105"/>
    <mergeCell ref="AN94:AP94"/>
  </mergeCells>
  <hyperlinks>
    <hyperlink ref="A96" location="'01.1 - Stavební a konstru...'!C2" display="/"/>
    <hyperlink ref="A97" location="'01.2 - D.1.4.1 - Zdravotn...'!C2" display="/"/>
    <hyperlink ref="A98" location="'01.3 - D.1.4.2 - Vytápění'!C2" display="/"/>
    <hyperlink ref="A99" location="'01.4 - D.1.4.3 - Vzduchot...'!C2" display="/"/>
    <hyperlink ref="A100" location="'01.5 - D.1.4.5 - Tlakový ...'!C2" display="/"/>
    <hyperlink ref="A101" location="'01.6 - Silnoproud + slabo...'!C2" display="/"/>
    <hyperlink ref="A102" location="'01.7 - FVE'!C2" display="/"/>
    <hyperlink ref="A103" location="'02 - Venkovní kanalizace,...'!C2" display="/"/>
    <hyperlink ref="A104" location="'03 - Přípojka nn'!C2" display="/"/>
    <hyperlink ref="A105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ZA a Gymnazium Hořice-novostavba školních dílen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2625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16. 2. 2024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0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33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36</v>
      </c>
      <c r="E30" s="38"/>
      <c r="F30" s="38"/>
      <c r="G30" s="38"/>
      <c r="H30" s="38"/>
      <c r="I30" s="38"/>
      <c r="J30" s="160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38</v>
      </c>
      <c r="G32" s="38"/>
      <c r="H32" s="38"/>
      <c r="I32" s="161" t="s">
        <v>37</v>
      </c>
      <c r="J32" s="161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40</v>
      </c>
      <c r="E33" s="150" t="s">
        <v>41</v>
      </c>
      <c r="F33" s="163">
        <f>ROUND((SUM(BE118:BE141)),  2)</f>
        <v>0</v>
      </c>
      <c r="G33" s="38"/>
      <c r="H33" s="38"/>
      <c r="I33" s="164">
        <v>0.20999999999999999</v>
      </c>
      <c r="J33" s="163">
        <f>ROUND(((SUM(BE118:BE141))*I33),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42</v>
      </c>
      <c r="F34" s="163">
        <f>ROUND((SUM(BF118:BF141)),  2)</f>
        <v>0</v>
      </c>
      <c r="G34" s="38"/>
      <c r="H34" s="38"/>
      <c r="I34" s="164">
        <v>0.12</v>
      </c>
      <c r="J34" s="163">
        <f>ROUND(((SUM(BF118:BF141))*I34),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43</v>
      </c>
      <c r="F35" s="163">
        <f>ROUND((SUM(BG118:BG141)),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44</v>
      </c>
      <c r="F36" s="163">
        <f>ROUND((SUM(BH118:BH141)),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ROUND((SUM(BI118:BI141)),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ZA a Gymnazium Hořice-novostavba školních dílen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Přípojka nn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Hořice v Podkrkonoší</v>
      </c>
      <c r="G89" s="40"/>
      <c r="H89" s="40"/>
      <c r="I89" s="32" t="s">
        <v>22</v>
      </c>
      <c r="J89" s="79" t="str">
        <f>IF(J12="","",J12)</f>
        <v>16. 2. 2024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Královéhradecký kraj</v>
      </c>
      <c r="G91" s="40"/>
      <c r="H91" s="40"/>
      <c r="I91" s="32" t="s">
        <v>30</v>
      </c>
      <c r="J91" s="36" t="str">
        <f>E21</f>
        <v>Energy Benefit Centre a.s.Praha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124</v>
      </c>
      <c r="D94" s="185"/>
      <c r="E94" s="185"/>
      <c r="F94" s="185"/>
      <c r="G94" s="185"/>
      <c r="H94" s="185"/>
      <c r="I94" s="185"/>
      <c r="J94" s="186" t="s">
        <v>125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126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127</v>
      </c>
    </row>
    <row r="97" s="9" customFormat="1" ht="24.96" customHeight="1">
      <c r="A97" s="9"/>
      <c r="B97" s="188"/>
      <c r="C97" s="189"/>
      <c r="D97" s="190" t="s">
        <v>2626</v>
      </c>
      <c r="E97" s="191"/>
      <c r="F97" s="191"/>
      <c r="G97" s="191"/>
      <c r="H97" s="191"/>
      <c r="I97" s="191"/>
      <c r="J97" s="192">
        <f>J119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8"/>
      <c r="C98" s="189"/>
      <c r="D98" s="190" t="s">
        <v>2627</v>
      </c>
      <c r="E98" s="191"/>
      <c r="F98" s="191"/>
      <c r="G98" s="191"/>
      <c r="H98" s="191"/>
      <c r="I98" s="191"/>
      <c r="J98" s="192">
        <f>J131</f>
        <v>0</v>
      </c>
      <c r="K98" s="189"/>
      <c r="L98" s="19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148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83" t="str">
        <f>E7</f>
        <v>ZA a Gymnazium Hořice-novostavba školních dílen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03 - Přípojka nn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Hořice v Podkrkonoší</v>
      </c>
      <c r="G112" s="40"/>
      <c r="H112" s="40"/>
      <c r="I112" s="32" t="s">
        <v>22</v>
      </c>
      <c r="J112" s="79" t="str">
        <f>IF(J12="","",J12)</f>
        <v>16. 2. 2024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Královéhradecký kraj</v>
      </c>
      <c r="G114" s="40"/>
      <c r="H114" s="40"/>
      <c r="I114" s="32" t="s">
        <v>30</v>
      </c>
      <c r="J114" s="36" t="str">
        <f>E21</f>
        <v>Energy Benefit Centre a.s.Praha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 xml:space="preserve"> 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9"/>
      <c r="B117" s="200"/>
      <c r="C117" s="201" t="s">
        <v>149</v>
      </c>
      <c r="D117" s="202" t="s">
        <v>61</v>
      </c>
      <c r="E117" s="202" t="s">
        <v>57</v>
      </c>
      <c r="F117" s="202" t="s">
        <v>58</v>
      </c>
      <c r="G117" s="202" t="s">
        <v>150</v>
      </c>
      <c r="H117" s="202" t="s">
        <v>151</v>
      </c>
      <c r="I117" s="202" t="s">
        <v>152</v>
      </c>
      <c r="J117" s="202" t="s">
        <v>125</v>
      </c>
      <c r="K117" s="203" t="s">
        <v>153</v>
      </c>
      <c r="L117" s="204"/>
      <c r="M117" s="100" t="s">
        <v>1</v>
      </c>
      <c r="N117" s="101" t="s">
        <v>40</v>
      </c>
      <c r="O117" s="101" t="s">
        <v>154</v>
      </c>
      <c r="P117" s="101" t="s">
        <v>155</v>
      </c>
      <c r="Q117" s="101" t="s">
        <v>156</v>
      </c>
      <c r="R117" s="101" t="s">
        <v>157</v>
      </c>
      <c r="S117" s="101" t="s">
        <v>158</v>
      </c>
      <c r="T117" s="102" t="s">
        <v>159</v>
      </c>
      <c r="U117" s="199"/>
      <c r="V117" s="199"/>
      <c r="W117" s="199"/>
      <c r="X117" s="199"/>
      <c r="Y117" s="199"/>
      <c r="Z117" s="199"/>
      <c r="AA117" s="199"/>
      <c r="AB117" s="199"/>
      <c r="AC117" s="199"/>
      <c r="AD117" s="199"/>
      <c r="AE117" s="199"/>
    </row>
    <row r="118" s="2" customFormat="1" ht="22.8" customHeight="1">
      <c r="A118" s="38"/>
      <c r="B118" s="39"/>
      <c r="C118" s="107" t="s">
        <v>160</v>
      </c>
      <c r="D118" s="40"/>
      <c r="E118" s="40"/>
      <c r="F118" s="40"/>
      <c r="G118" s="40"/>
      <c r="H118" s="40"/>
      <c r="I118" s="40"/>
      <c r="J118" s="205">
        <f>BK118</f>
        <v>0</v>
      </c>
      <c r="K118" s="40"/>
      <c r="L118" s="44"/>
      <c r="M118" s="103"/>
      <c r="N118" s="206"/>
      <c r="O118" s="104"/>
      <c r="P118" s="207">
        <f>P119+P131</f>
        <v>0</v>
      </c>
      <c r="Q118" s="104"/>
      <c r="R118" s="207">
        <f>R119+R131</f>
        <v>0</v>
      </c>
      <c r="S118" s="104"/>
      <c r="T118" s="208">
        <f>T119+T131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127</v>
      </c>
      <c r="BK118" s="209">
        <f>BK119+BK131</f>
        <v>0</v>
      </c>
    </row>
    <row r="119" s="12" customFormat="1" ht="25.92" customHeight="1">
      <c r="A119" s="12"/>
      <c r="B119" s="210"/>
      <c r="C119" s="211"/>
      <c r="D119" s="212" t="s">
        <v>75</v>
      </c>
      <c r="E119" s="213" t="s">
        <v>2298</v>
      </c>
      <c r="F119" s="213" t="s">
        <v>2628</v>
      </c>
      <c r="G119" s="211"/>
      <c r="H119" s="211"/>
      <c r="I119" s="214"/>
      <c r="J119" s="215">
        <f>BK119</f>
        <v>0</v>
      </c>
      <c r="K119" s="211"/>
      <c r="L119" s="216"/>
      <c r="M119" s="217"/>
      <c r="N119" s="218"/>
      <c r="O119" s="218"/>
      <c r="P119" s="219">
        <f>SUM(P120:P130)</f>
        <v>0</v>
      </c>
      <c r="Q119" s="218"/>
      <c r="R119" s="219">
        <f>SUM(R120:R130)</f>
        <v>0</v>
      </c>
      <c r="S119" s="218"/>
      <c r="T119" s="220">
        <f>SUM(T120:T130)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1" t="s">
        <v>180</v>
      </c>
      <c r="AT119" s="222" t="s">
        <v>75</v>
      </c>
      <c r="AU119" s="222" t="s">
        <v>76</v>
      </c>
      <c r="AY119" s="221" t="s">
        <v>163</v>
      </c>
      <c r="BK119" s="223">
        <f>SUM(BK120:BK130)</f>
        <v>0</v>
      </c>
    </row>
    <row r="120" s="2" customFormat="1" ht="16.5" customHeight="1">
      <c r="A120" s="38"/>
      <c r="B120" s="39"/>
      <c r="C120" s="226" t="s">
        <v>83</v>
      </c>
      <c r="D120" s="226" t="s">
        <v>165</v>
      </c>
      <c r="E120" s="227" t="s">
        <v>83</v>
      </c>
      <c r="F120" s="228" t="s">
        <v>2629</v>
      </c>
      <c r="G120" s="229" t="s">
        <v>885</v>
      </c>
      <c r="H120" s="230">
        <v>1</v>
      </c>
      <c r="I120" s="231"/>
      <c r="J120" s="232">
        <f>ROUND(I120*H120,2)</f>
        <v>0</v>
      </c>
      <c r="K120" s="228" t="s">
        <v>1</v>
      </c>
      <c r="L120" s="44"/>
      <c r="M120" s="233" t="s">
        <v>1</v>
      </c>
      <c r="N120" s="234" t="s">
        <v>41</v>
      </c>
      <c r="O120" s="91"/>
      <c r="P120" s="235">
        <f>O120*H120</f>
        <v>0</v>
      </c>
      <c r="Q120" s="235">
        <v>0</v>
      </c>
      <c r="R120" s="235">
        <f>Q120*H120</f>
        <v>0</v>
      </c>
      <c r="S120" s="235">
        <v>0</v>
      </c>
      <c r="T120" s="23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7" t="s">
        <v>503</v>
      </c>
      <c r="AT120" s="237" t="s">
        <v>165</v>
      </c>
      <c r="AU120" s="237" t="s">
        <v>83</v>
      </c>
      <c r="AY120" s="17" t="s">
        <v>163</v>
      </c>
      <c r="BE120" s="238">
        <f>IF(N120="základní",J120,0)</f>
        <v>0</v>
      </c>
      <c r="BF120" s="238">
        <f>IF(N120="snížená",J120,0)</f>
        <v>0</v>
      </c>
      <c r="BG120" s="238">
        <f>IF(N120="zákl. přenesená",J120,0)</f>
        <v>0</v>
      </c>
      <c r="BH120" s="238">
        <f>IF(N120="sníž. přenesená",J120,0)</f>
        <v>0</v>
      </c>
      <c r="BI120" s="238">
        <f>IF(N120="nulová",J120,0)</f>
        <v>0</v>
      </c>
      <c r="BJ120" s="17" t="s">
        <v>83</v>
      </c>
      <c r="BK120" s="238">
        <f>ROUND(I120*H120,2)</f>
        <v>0</v>
      </c>
      <c r="BL120" s="17" t="s">
        <v>503</v>
      </c>
      <c r="BM120" s="237" t="s">
        <v>85</v>
      </c>
    </row>
    <row r="121" s="2" customFormat="1" ht="16.5" customHeight="1">
      <c r="A121" s="38"/>
      <c r="B121" s="39"/>
      <c r="C121" s="226" t="s">
        <v>85</v>
      </c>
      <c r="D121" s="226" t="s">
        <v>165</v>
      </c>
      <c r="E121" s="227" t="s">
        <v>180</v>
      </c>
      <c r="F121" s="228" t="s">
        <v>2305</v>
      </c>
      <c r="G121" s="229" t="s">
        <v>885</v>
      </c>
      <c r="H121" s="230">
        <v>1</v>
      </c>
      <c r="I121" s="231"/>
      <c r="J121" s="232">
        <f>ROUND(I121*H121,2)</f>
        <v>0</v>
      </c>
      <c r="K121" s="228" t="s">
        <v>1</v>
      </c>
      <c r="L121" s="44"/>
      <c r="M121" s="233" t="s">
        <v>1</v>
      </c>
      <c r="N121" s="234" t="s">
        <v>41</v>
      </c>
      <c r="O121" s="91"/>
      <c r="P121" s="235">
        <f>O121*H121</f>
        <v>0</v>
      </c>
      <c r="Q121" s="235">
        <v>0</v>
      </c>
      <c r="R121" s="235">
        <f>Q121*H121</f>
        <v>0</v>
      </c>
      <c r="S121" s="235">
        <v>0</v>
      </c>
      <c r="T121" s="23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7" t="s">
        <v>503</v>
      </c>
      <c r="AT121" s="237" t="s">
        <v>165</v>
      </c>
      <c r="AU121" s="237" t="s">
        <v>83</v>
      </c>
      <c r="AY121" s="17" t="s">
        <v>163</v>
      </c>
      <c r="BE121" s="238">
        <f>IF(N121="základní",J121,0)</f>
        <v>0</v>
      </c>
      <c r="BF121" s="238">
        <f>IF(N121="snížená",J121,0)</f>
        <v>0</v>
      </c>
      <c r="BG121" s="238">
        <f>IF(N121="zákl. přenesená",J121,0)</f>
        <v>0</v>
      </c>
      <c r="BH121" s="238">
        <f>IF(N121="sníž. přenesená",J121,0)</f>
        <v>0</v>
      </c>
      <c r="BI121" s="238">
        <f>IF(N121="nulová",J121,0)</f>
        <v>0</v>
      </c>
      <c r="BJ121" s="17" t="s">
        <v>83</v>
      </c>
      <c r="BK121" s="238">
        <f>ROUND(I121*H121,2)</f>
        <v>0</v>
      </c>
      <c r="BL121" s="17" t="s">
        <v>503</v>
      </c>
      <c r="BM121" s="237" t="s">
        <v>170</v>
      </c>
    </row>
    <row r="122" s="2" customFormat="1" ht="16.5" customHeight="1">
      <c r="A122" s="38"/>
      <c r="B122" s="39"/>
      <c r="C122" s="226" t="s">
        <v>180</v>
      </c>
      <c r="D122" s="226" t="s">
        <v>165</v>
      </c>
      <c r="E122" s="227" t="s">
        <v>235</v>
      </c>
      <c r="F122" s="228" t="s">
        <v>2503</v>
      </c>
      <c r="G122" s="229" t="s">
        <v>885</v>
      </c>
      <c r="H122" s="230">
        <v>1</v>
      </c>
      <c r="I122" s="231"/>
      <c r="J122" s="232">
        <f>ROUND(I122*H122,2)</f>
        <v>0</v>
      </c>
      <c r="K122" s="228" t="s">
        <v>1</v>
      </c>
      <c r="L122" s="44"/>
      <c r="M122" s="233" t="s">
        <v>1</v>
      </c>
      <c r="N122" s="234" t="s">
        <v>41</v>
      </c>
      <c r="O122" s="91"/>
      <c r="P122" s="235">
        <f>O122*H122</f>
        <v>0</v>
      </c>
      <c r="Q122" s="235">
        <v>0</v>
      </c>
      <c r="R122" s="235">
        <f>Q122*H122</f>
        <v>0</v>
      </c>
      <c r="S122" s="235">
        <v>0</v>
      </c>
      <c r="T122" s="23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7" t="s">
        <v>503</v>
      </c>
      <c r="AT122" s="237" t="s">
        <v>165</v>
      </c>
      <c r="AU122" s="237" t="s">
        <v>83</v>
      </c>
      <c r="AY122" s="17" t="s">
        <v>163</v>
      </c>
      <c r="BE122" s="238">
        <f>IF(N122="základní",J122,0)</f>
        <v>0</v>
      </c>
      <c r="BF122" s="238">
        <f>IF(N122="snížená",J122,0)</f>
        <v>0</v>
      </c>
      <c r="BG122" s="238">
        <f>IF(N122="zákl. přenesená",J122,0)</f>
        <v>0</v>
      </c>
      <c r="BH122" s="238">
        <f>IF(N122="sníž. přenesená",J122,0)</f>
        <v>0</v>
      </c>
      <c r="BI122" s="238">
        <f>IF(N122="nulová",J122,0)</f>
        <v>0</v>
      </c>
      <c r="BJ122" s="17" t="s">
        <v>83</v>
      </c>
      <c r="BK122" s="238">
        <f>ROUND(I122*H122,2)</f>
        <v>0</v>
      </c>
      <c r="BL122" s="17" t="s">
        <v>503</v>
      </c>
      <c r="BM122" s="237" t="s">
        <v>200</v>
      </c>
    </row>
    <row r="123" s="2" customFormat="1" ht="16.5" customHeight="1">
      <c r="A123" s="38"/>
      <c r="B123" s="39"/>
      <c r="C123" s="226" t="s">
        <v>170</v>
      </c>
      <c r="D123" s="226" t="s">
        <v>165</v>
      </c>
      <c r="E123" s="227" t="s">
        <v>240</v>
      </c>
      <c r="F123" s="228" t="s">
        <v>2504</v>
      </c>
      <c r="G123" s="229" t="s">
        <v>885</v>
      </c>
      <c r="H123" s="230">
        <v>1</v>
      </c>
      <c r="I123" s="231"/>
      <c r="J123" s="232">
        <f>ROUND(I123*H123,2)</f>
        <v>0</v>
      </c>
      <c r="K123" s="228" t="s">
        <v>1</v>
      </c>
      <c r="L123" s="44"/>
      <c r="M123" s="233" t="s">
        <v>1</v>
      </c>
      <c r="N123" s="234" t="s">
        <v>41</v>
      </c>
      <c r="O123" s="91"/>
      <c r="P123" s="235">
        <f>O123*H123</f>
        <v>0</v>
      </c>
      <c r="Q123" s="235">
        <v>0</v>
      </c>
      <c r="R123" s="235">
        <f>Q123*H123</f>
        <v>0</v>
      </c>
      <c r="S123" s="235">
        <v>0</v>
      </c>
      <c r="T123" s="23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7" t="s">
        <v>503</v>
      </c>
      <c r="AT123" s="237" t="s">
        <v>165</v>
      </c>
      <c r="AU123" s="237" t="s">
        <v>83</v>
      </c>
      <c r="AY123" s="17" t="s">
        <v>163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17" t="s">
        <v>83</v>
      </c>
      <c r="BK123" s="238">
        <f>ROUND(I123*H123,2)</f>
        <v>0</v>
      </c>
      <c r="BL123" s="17" t="s">
        <v>503</v>
      </c>
      <c r="BM123" s="237" t="s">
        <v>176</v>
      </c>
    </row>
    <row r="124" s="2" customFormat="1" ht="16.5" customHeight="1">
      <c r="A124" s="38"/>
      <c r="B124" s="39"/>
      <c r="C124" s="226" t="s">
        <v>195</v>
      </c>
      <c r="D124" s="226" t="s">
        <v>165</v>
      </c>
      <c r="E124" s="227" t="s">
        <v>2630</v>
      </c>
      <c r="F124" s="228" t="s">
        <v>2631</v>
      </c>
      <c r="G124" s="229" t="s">
        <v>294</v>
      </c>
      <c r="H124" s="230">
        <v>460</v>
      </c>
      <c r="I124" s="231"/>
      <c r="J124" s="232">
        <f>ROUND(I124*H124,2)</f>
        <v>0</v>
      </c>
      <c r="K124" s="228" t="s">
        <v>1</v>
      </c>
      <c r="L124" s="44"/>
      <c r="M124" s="233" t="s">
        <v>1</v>
      </c>
      <c r="N124" s="234" t="s">
        <v>41</v>
      </c>
      <c r="O124" s="91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503</v>
      </c>
      <c r="AT124" s="237" t="s">
        <v>165</v>
      </c>
      <c r="AU124" s="237" t="s">
        <v>83</v>
      </c>
      <c r="AY124" s="17" t="s">
        <v>163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83</v>
      </c>
      <c r="BK124" s="238">
        <f>ROUND(I124*H124,2)</f>
        <v>0</v>
      </c>
      <c r="BL124" s="17" t="s">
        <v>503</v>
      </c>
      <c r="BM124" s="237" t="s">
        <v>221</v>
      </c>
    </row>
    <row r="125" s="2" customFormat="1" ht="33" customHeight="1">
      <c r="A125" s="38"/>
      <c r="B125" s="39"/>
      <c r="C125" s="226" t="s">
        <v>200</v>
      </c>
      <c r="D125" s="226" t="s">
        <v>165</v>
      </c>
      <c r="E125" s="227" t="s">
        <v>2632</v>
      </c>
      <c r="F125" s="228" t="s">
        <v>2633</v>
      </c>
      <c r="G125" s="229" t="s">
        <v>294</v>
      </c>
      <c r="H125" s="230">
        <v>460</v>
      </c>
      <c r="I125" s="231"/>
      <c r="J125" s="232">
        <f>ROUND(I125*H125,2)</f>
        <v>0</v>
      </c>
      <c r="K125" s="228" t="s">
        <v>1</v>
      </c>
      <c r="L125" s="44"/>
      <c r="M125" s="233" t="s">
        <v>1</v>
      </c>
      <c r="N125" s="234" t="s">
        <v>41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503</v>
      </c>
      <c r="AT125" s="237" t="s">
        <v>165</v>
      </c>
      <c r="AU125" s="237" t="s">
        <v>83</v>
      </c>
      <c r="AY125" s="17" t="s">
        <v>163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503</v>
      </c>
      <c r="BM125" s="237" t="s">
        <v>8</v>
      </c>
    </row>
    <row r="126" s="2" customFormat="1" ht="24.15" customHeight="1">
      <c r="A126" s="38"/>
      <c r="B126" s="39"/>
      <c r="C126" s="226" t="s">
        <v>205</v>
      </c>
      <c r="D126" s="226" t="s">
        <v>165</v>
      </c>
      <c r="E126" s="227" t="s">
        <v>2634</v>
      </c>
      <c r="F126" s="228" t="s">
        <v>2635</v>
      </c>
      <c r="G126" s="229" t="s">
        <v>233</v>
      </c>
      <c r="H126" s="230">
        <v>8</v>
      </c>
      <c r="I126" s="231"/>
      <c r="J126" s="232">
        <f>ROUND(I126*H126,2)</f>
        <v>0</v>
      </c>
      <c r="K126" s="228" t="s">
        <v>1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503</v>
      </c>
      <c r="AT126" s="237" t="s">
        <v>165</v>
      </c>
      <c r="AU126" s="237" t="s">
        <v>83</v>
      </c>
      <c r="AY126" s="17" t="s">
        <v>163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503</v>
      </c>
      <c r="BM126" s="237" t="s">
        <v>240</v>
      </c>
    </row>
    <row r="127" s="2" customFormat="1" ht="21.75" customHeight="1">
      <c r="A127" s="38"/>
      <c r="B127" s="39"/>
      <c r="C127" s="226" t="s">
        <v>176</v>
      </c>
      <c r="D127" s="226" t="s">
        <v>165</v>
      </c>
      <c r="E127" s="227" t="s">
        <v>2445</v>
      </c>
      <c r="F127" s="228" t="s">
        <v>2446</v>
      </c>
      <c r="G127" s="229" t="s">
        <v>233</v>
      </c>
      <c r="H127" s="230">
        <v>20</v>
      </c>
      <c r="I127" s="231"/>
      <c r="J127" s="232">
        <f>ROUND(I127*H127,2)</f>
        <v>0</v>
      </c>
      <c r="K127" s="228" t="s">
        <v>1</v>
      </c>
      <c r="L127" s="44"/>
      <c r="M127" s="233" t="s">
        <v>1</v>
      </c>
      <c r="N127" s="234" t="s">
        <v>41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503</v>
      </c>
      <c r="AT127" s="237" t="s">
        <v>165</v>
      </c>
      <c r="AU127" s="237" t="s">
        <v>83</v>
      </c>
      <c r="AY127" s="17" t="s">
        <v>163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503</v>
      </c>
      <c r="BM127" s="237" t="s">
        <v>248</v>
      </c>
    </row>
    <row r="128" s="2" customFormat="1" ht="21.75" customHeight="1">
      <c r="A128" s="38"/>
      <c r="B128" s="39"/>
      <c r="C128" s="226" t="s">
        <v>214</v>
      </c>
      <c r="D128" s="226" t="s">
        <v>165</v>
      </c>
      <c r="E128" s="227" t="s">
        <v>2458</v>
      </c>
      <c r="F128" s="228" t="s">
        <v>2459</v>
      </c>
      <c r="G128" s="229" t="s">
        <v>233</v>
      </c>
      <c r="H128" s="230">
        <v>4</v>
      </c>
      <c r="I128" s="231"/>
      <c r="J128" s="232">
        <f>ROUND(I128*H128,2)</f>
        <v>0</v>
      </c>
      <c r="K128" s="228" t="s">
        <v>1</v>
      </c>
      <c r="L128" s="44"/>
      <c r="M128" s="233" t="s">
        <v>1</v>
      </c>
      <c r="N128" s="234" t="s">
        <v>41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503</v>
      </c>
      <c r="AT128" s="237" t="s">
        <v>165</v>
      </c>
      <c r="AU128" s="237" t="s">
        <v>83</v>
      </c>
      <c r="AY128" s="17" t="s">
        <v>163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83</v>
      </c>
      <c r="BK128" s="238">
        <f>ROUND(I128*H128,2)</f>
        <v>0</v>
      </c>
      <c r="BL128" s="17" t="s">
        <v>503</v>
      </c>
      <c r="BM128" s="237" t="s">
        <v>260</v>
      </c>
    </row>
    <row r="129" s="2" customFormat="1" ht="21.75" customHeight="1">
      <c r="A129" s="38"/>
      <c r="B129" s="39"/>
      <c r="C129" s="226" t="s">
        <v>221</v>
      </c>
      <c r="D129" s="226" t="s">
        <v>165</v>
      </c>
      <c r="E129" s="227" t="s">
        <v>2461</v>
      </c>
      <c r="F129" s="228" t="s">
        <v>2462</v>
      </c>
      <c r="G129" s="229" t="s">
        <v>233</v>
      </c>
      <c r="H129" s="230">
        <v>12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41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503</v>
      </c>
      <c r="AT129" s="237" t="s">
        <v>165</v>
      </c>
      <c r="AU129" s="237" t="s">
        <v>83</v>
      </c>
      <c r="AY129" s="17" t="s">
        <v>163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503</v>
      </c>
      <c r="BM129" s="237" t="s">
        <v>280</v>
      </c>
    </row>
    <row r="130" s="2" customFormat="1" ht="24.15" customHeight="1">
      <c r="A130" s="38"/>
      <c r="B130" s="39"/>
      <c r="C130" s="226" t="s">
        <v>226</v>
      </c>
      <c r="D130" s="226" t="s">
        <v>165</v>
      </c>
      <c r="E130" s="227" t="s">
        <v>85</v>
      </c>
      <c r="F130" s="228" t="s">
        <v>2636</v>
      </c>
      <c r="G130" s="229" t="s">
        <v>885</v>
      </c>
      <c r="H130" s="230">
        <v>1</v>
      </c>
      <c r="I130" s="231"/>
      <c r="J130" s="232">
        <f>ROUND(I130*H130,2)</f>
        <v>0</v>
      </c>
      <c r="K130" s="228" t="s">
        <v>1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503</v>
      </c>
      <c r="AT130" s="237" t="s">
        <v>165</v>
      </c>
      <c r="AU130" s="237" t="s">
        <v>83</v>
      </c>
      <c r="AY130" s="17" t="s">
        <v>163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503</v>
      </c>
      <c r="BM130" s="237" t="s">
        <v>291</v>
      </c>
    </row>
    <row r="131" s="12" customFormat="1" ht="25.92" customHeight="1">
      <c r="A131" s="12"/>
      <c r="B131" s="210"/>
      <c r="C131" s="211"/>
      <c r="D131" s="212" t="s">
        <v>75</v>
      </c>
      <c r="E131" s="213" t="s">
        <v>2637</v>
      </c>
      <c r="F131" s="213" t="s">
        <v>2638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SUM(P132:P141)</f>
        <v>0</v>
      </c>
      <c r="Q131" s="218"/>
      <c r="R131" s="219">
        <f>SUM(R132:R141)</f>
        <v>0</v>
      </c>
      <c r="S131" s="218"/>
      <c r="T131" s="220">
        <f>SUM(T132:T141)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180</v>
      </c>
      <c r="AT131" s="222" t="s">
        <v>75</v>
      </c>
      <c r="AU131" s="222" t="s">
        <v>76</v>
      </c>
      <c r="AY131" s="221" t="s">
        <v>163</v>
      </c>
      <c r="BK131" s="223">
        <f>SUM(BK132:BK141)</f>
        <v>0</v>
      </c>
    </row>
    <row r="132" s="2" customFormat="1" ht="24.15" customHeight="1">
      <c r="A132" s="38"/>
      <c r="B132" s="39"/>
      <c r="C132" s="226" t="s">
        <v>8</v>
      </c>
      <c r="D132" s="226" t="s">
        <v>165</v>
      </c>
      <c r="E132" s="227" t="s">
        <v>2639</v>
      </c>
      <c r="F132" s="228" t="s">
        <v>2640</v>
      </c>
      <c r="G132" s="229" t="s">
        <v>2641</v>
      </c>
      <c r="H132" s="230">
        <v>1</v>
      </c>
      <c r="I132" s="231"/>
      <c r="J132" s="232">
        <f>ROUND(I132*H132,2)</f>
        <v>0</v>
      </c>
      <c r="K132" s="228" t="s">
        <v>1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503</v>
      </c>
      <c r="AT132" s="237" t="s">
        <v>165</v>
      </c>
      <c r="AU132" s="237" t="s">
        <v>83</v>
      </c>
      <c r="AY132" s="17" t="s">
        <v>163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503</v>
      </c>
      <c r="BM132" s="237" t="s">
        <v>301</v>
      </c>
    </row>
    <row r="133" s="2" customFormat="1" ht="21.75" customHeight="1">
      <c r="A133" s="38"/>
      <c r="B133" s="39"/>
      <c r="C133" s="226" t="s">
        <v>235</v>
      </c>
      <c r="D133" s="226" t="s">
        <v>165</v>
      </c>
      <c r="E133" s="227" t="s">
        <v>2642</v>
      </c>
      <c r="F133" s="228" t="s">
        <v>2643</v>
      </c>
      <c r="G133" s="229" t="s">
        <v>294</v>
      </c>
      <c r="H133" s="230">
        <v>180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41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503</v>
      </c>
      <c r="AT133" s="237" t="s">
        <v>165</v>
      </c>
      <c r="AU133" s="237" t="s">
        <v>83</v>
      </c>
      <c r="AY133" s="17" t="s">
        <v>163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503</v>
      </c>
      <c r="BM133" s="237" t="s">
        <v>309</v>
      </c>
    </row>
    <row r="134" s="2" customFormat="1" ht="24.15" customHeight="1">
      <c r="A134" s="38"/>
      <c r="B134" s="39"/>
      <c r="C134" s="226" t="s">
        <v>240</v>
      </c>
      <c r="D134" s="226" t="s">
        <v>165</v>
      </c>
      <c r="E134" s="227" t="s">
        <v>2644</v>
      </c>
      <c r="F134" s="228" t="s">
        <v>2645</v>
      </c>
      <c r="G134" s="229" t="s">
        <v>294</v>
      </c>
      <c r="H134" s="230">
        <v>15</v>
      </c>
      <c r="I134" s="231"/>
      <c r="J134" s="232">
        <f>ROUND(I134*H134,2)</f>
        <v>0</v>
      </c>
      <c r="K134" s="228" t="s">
        <v>1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503</v>
      </c>
      <c r="AT134" s="237" t="s">
        <v>165</v>
      </c>
      <c r="AU134" s="237" t="s">
        <v>83</v>
      </c>
      <c r="AY134" s="17" t="s">
        <v>163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503</v>
      </c>
      <c r="BM134" s="237" t="s">
        <v>318</v>
      </c>
    </row>
    <row r="135" s="2" customFormat="1" ht="24.15" customHeight="1">
      <c r="A135" s="38"/>
      <c r="B135" s="39"/>
      <c r="C135" s="226" t="s">
        <v>244</v>
      </c>
      <c r="D135" s="226" t="s">
        <v>165</v>
      </c>
      <c r="E135" s="227" t="s">
        <v>2646</v>
      </c>
      <c r="F135" s="228" t="s">
        <v>2647</v>
      </c>
      <c r="G135" s="229" t="s">
        <v>294</v>
      </c>
      <c r="H135" s="230">
        <v>180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503</v>
      </c>
      <c r="AT135" s="237" t="s">
        <v>165</v>
      </c>
      <c r="AU135" s="237" t="s">
        <v>83</v>
      </c>
      <c r="AY135" s="17" t="s">
        <v>163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503</v>
      </c>
      <c r="BM135" s="237" t="s">
        <v>331</v>
      </c>
    </row>
    <row r="136" s="2" customFormat="1" ht="24.15" customHeight="1">
      <c r="A136" s="38"/>
      <c r="B136" s="39"/>
      <c r="C136" s="226" t="s">
        <v>248</v>
      </c>
      <c r="D136" s="226" t="s">
        <v>165</v>
      </c>
      <c r="E136" s="227" t="s">
        <v>2648</v>
      </c>
      <c r="F136" s="228" t="s">
        <v>2649</v>
      </c>
      <c r="G136" s="229" t="s">
        <v>294</v>
      </c>
      <c r="H136" s="230">
        <v>400</v>
      </c>
      <c r="I136" s="231"/>
      <c r="J136" s="232">
        <f>ROUND(I136*H136,2)</f>
        <v>0</v>
      </c>
      <c r="K136" s="228" t="s">
        <v>1</v>
      </c>
      <c r="L136" s="44"/>
      <c r="M136" s="233" t="s">
        <v>1</v>
      </c>
      <c r="N136" s="234" t="s">
        <v>41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503</v>
      </c>
      <c r="AT136" s="237" t="s">
        <v>165</v>
      </c>
      <c r="AU136" s="237" t="s">
        <v>83</v>
      </c>
      <c r="AY136" s="17" t="s">
        <v>163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503</v>
      </c>
      <c r="BM136" s="237" t="s">
        <v>342</v>
      </c>
    </row>
    <row r="137" s="2" customFormat="1" ht="21.75" customHeight="1">
      <c r="A137" s="38"/>
      <c r="B137" s="39"/>
      <c r="C137" s="226" t="s">
        <v>254</v>
      </c>
      <c r="D137" s="226" t="s">
        <v>165</v>
      </c>
      <c r="E137" s="227" t="s">
        <v>2650</v>
      </c>
      <c r="F137" s="228" t="s">
        <v>2651</v>
      </c>
      <c r="G137" s="229" t="s">
        <v>233</v>
      </c>
      <c r="H137" s="230">
        <v>8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41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503</v>
      </c>
      <c r="AT137" s="237" t="s">
        <v>165</v>
      </c>
      <c r="AU137" s="237" t="s">
        <v>83</v>
      </c>
      <c r="AY137" s="17" t="s">
        <v>163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503</v>
      </c>
      <c r="BM137" s="237" t="s">
        <v>352</v>
      </c>
    </row>
    <row r="138" s="2" customFormat="1" ht="21.75" customHeight="1">
      <c r="A138" s="38"/>
      <c r="B138" s="39"/>
      <c r="C138" s="226" t="s">
        <v>260</v>
      </c>
      <c r="D138" s="226" t="s">
        <v>165</v>
      </c>
      <c r="E138" s="227" t="s">
        <v>2652</v>
      </c>
      <c r="F138" s="228" t="s">
        <v>2653</v>
      </c>
      <c r="G138" s="229" t="s">
        <v>294</v>
      </c>
      <c r="H138" s="230">
        <v>180</v>
      </c>
      <c r="I138" s="231"/>
      <c r="J138" s="232">
        <f>ROUND(I138*H138,2)</f>
        <v>0</v>
      </c>
      <c r="K138" s="228" t="s">
        <v>1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503</v>
      </c>
      <c r="AT138" s="237" t="s">
        <v>165</v>
      </c>
      <c r="AU138" s="237" t="s">
        <v>83</v>
      </c>
      <c r="AY138" s="17" t="s">
        <v>163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503</v>
      </c>
      <c r="BM138" s="237" t="s">
        <v>362</v>
      </c>
    </row>
    <row r="139" s="2" customFormat="1" ht="21.75" customHeight="1">
      <c r="A139" s="38"/>
      <c r="B139" s="39"/>
      <c r="C139" s="226" t="s">
        <v>276</v>
      </c>
      <c r="D139" s="226" t="s">
        <v>165</v>
      </c>
      <c r="E139" s="227" t="s">
        <v>2654</v>
      </c>
      <c r="F139" s="228" t="s">
        <v>2655</v>
      </c>
      <c r="G139" s="229" t="s">
        <v>168</v>
      </c>
      <c r="H139" s="230">
        <v>8</v>
      </c>
      <c r="I139" s="231"/>
      <c r="J139" s="232">
        <f>ROUND(I139*H139,2)</f>
        <v>0</v>
      </c>
      <c r="K139" s="228" t="s">
        <v>1</v>
      </c>
      <c r="L139" s="44"/>
      <c r="M139" s="233" t="s">
        <v>1</v>
      </c>
      <c r="N139" s="234" t="s">
        <v>41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503</v>
      </c>
      <c r="AT139" s="237" t="s">
        <v>165</v>
      </c>
      <c r="AU139" s="237" t="s">
        <v>83</v>
      </c>
      <c r="AY139" s="17" t="s">
        <v>163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503</v>
      </c>
      <c r="BM139" s="237" t="s">
        <v>372</v>
      </c>
    </row>
    <row r="140" s="2" customFormat="1" ht="24.15" customHeight="1">
      <c r="A140" s="38"/>
      <c r="B140" s="39"/>
      <c r="C140" s="226" t="s">
        <v>280</v>
      </c>
      <c r="D140" s="226" t="s">
        <v>165</v>
      </c>
      <c r="E140" s="227" t="s">
        <v>2656</v>
      </c>
      <c r="F140" s="228" t="s">
        <v>2657</v>
      </c>
      <c r="G140" s="229" t="s">
        <v>233</v>
      </c>
      <c r="H140" s="230">
        <v>2</v>
      </c>
      <c r="I140" s="231"/>
      <c r="J140" s="232">
        <f>ROUND(I140*H140,2)</f>
        <v>0</v>
      </c>
      <c r="K140" s="228" t="s">
        <v>1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503</v>
      </c>
      <c r="AT140" s="237" t="s">
        <v>165</v>
      </c>
      <c r="AU140" s="237" t="s">
        <v>83</v>
      </c>
      <c r="AY140" s="17" t="s">
        <v>163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503</v>
      </c>
      <c r="BM140" s="237" t="s">
        <v>383</v>
      </c>
    </row>
    <row r="141" s="2" customFormat="1" ht="24.15" customHeight="1">
      <c r="A141" s="38"/>
      <c r="B141" s="39"/>
      <c r="C141" s="226" t="s">
        <v>7</v>
      </c>
      <c r="D141" s="226" t="s">
        <v>165</v>
      </c>
      <c r="E141" s="227" t="s">
        <v>2658</v>
      </c>
      <c r="F141" s="228" t="s">
        <v>2659</v>
      </c>
      <c r="G141" s="229" t="s">
        <v>294</v>
      </c>
      <c r="H141" s="230">
        <v>160</v>
      </c>
      <c r="I141" s="231"/>
      <c r="J141" s="232">
        <f>ROUND(I141*H141,2)</f>
        <v>0</v>
      </c>
      <c r="K141" s="228" t="s">
        <v>1</v>
      </c>
      <c r="L141" s="44"/>
      <c r="M141" s="290" t="s">
        <v>1</v>
      </c>
      <c r="N141" s="291" t="s">
        <v>41</v>
      </c>
      <c r="O141" s="292"/>
      <c r="P141" s="293">
        <f>O141*H141</f>
        <v>0</v>
      </c>
      <c r="Q141" s="293">
        <v>0</v>
      </c>
      <c r="R141" s="293">
        <f>Q141*H141</f>
        <v>0</v>
      </c>
      <c r="S141" s="293">
        <v>0</v>
      </c>
      <c r="T141" s="29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503</v>
      </c>
      <c r="AT141" s="237" t="s">
        <v>165</v>
      </c>
      <c r="AU141" s="237" t="s">
        <v>83</v>
      </c>
      <c r="AY141" s="17" t="s">
        <v>163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503</v>
      </c>
      <c r="BM141" s="237" t="s">
        <v>393</v>
      </c>
    </row>
    <row r="142" s="2" customFormat="1" ht="6.96" customHeight="1">
      <c r="A142" s="38"/>
      <c r="B142" s="66"/>
      <c r="C142" s="67"/>
      <c r="D142" s="67"/>
      <c r="E142" s="67"/>
      <c r="F142" s="67"/>
      <c r="G142" s="67"/>
      <c r="H142" s="67"/>
      <c r="I142" s="67"/>
      <c r="J142" s="67"/>
      <c r="K142" s="67"/>
      <c r="L142" s="44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09H5KIEnw2jdYYBtoGsM/nwxecWEPimp62otHg9PHH7BWhD8zrDg/sIczKxIRUr8LJW6Si/8aVnpt1F1eG49jQ==" hashValue="ttEY4twc63w6uGGIVI15tMjog9rdsJbmdRSQRpLrt5dGSMNfcoqmdCRT6DIHzyTMJpSV2Cw6kr4Bcg3U1IQaCA==" algorithmName="SHA-512" password="CC35"/>
  <autoFilter ref="C117:K14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ZA a Gymnazium Hořice-novostavba školních dílen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2660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16. 2. 2024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0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33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36</v>
      </c>
      <c r="E30" s="38"/>
      <c r="F30" s="38"/>
      <c r="G30" s="38"/>
      <c r="H30" s="38"/>
      <c r="I30" s="38"/>
      <c r="J30" s="160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38</v>
      </c>
      <c r="G32" s="38"/>
      <c r="H32" s="38"/>
      <c r="I32" s="161" t="s">
        <v>37</v>
      </c>
      <c r="J32" s="161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40</v>
      </c>
      <c r="E33" s="150" t="s">
        <v>41</v>
      </c>
      <c r="F33" s="163">
        <f>ROUND((SUM(BE120:BE131)),  2)</f>
        <v>0</v>
      </c>
      <c r="G33" s="38"/>
      <c r="H33" s="38"/>
      <c r="I33" s="164">
        <v>0.20999999999999999</v>
      </c>
      <c r="J33" s="163">
        <f>ROUND(((SUM(BE120:BE131))*I33),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42</v>
      </c>
      <c r="F34" s="163">
        <f>ROUND((SUM(BF120:BF131)),  2)</f>
        <v>0</v>
      </c>
      <c r="G34" s="38"/>
      <c r="H34" s="38"/>
      <c r="I34" s="164">
        <v>0.12</v>
      </c>
      <c r="J34" s="163">
        <f>ROUND(((SUM(BF120:BF131))*I34),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43</v>
      </c>
      <c r="F35" s="163">
        <f>ROUND((SUM(BG120:BG131)),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44</v>
      </c>
      <c r="F36" s="163">
        <f>ROUND((SUM(BH120:BH131)),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ROUND((SUM(BI120:BI131)),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ZA a Gymnazium Hořice-novostavba školních dílen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Hořice v Podkrkonoší</v>
      </c>
      <c r="G89" s="40"/>
      <c r="H89" s="40"/>
      <c r="I89" s="32" t="s">
        <v>22</v>
      </c>
      <c r="J89" s="79" t="str">
        <f>IF(J12="","",J12)</f>
        <v>16. 2. 2024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Královéhradecký kraj</v>
      </c>
      <c r="G91" s="40"/>
      <c r="H91" s="40"/>
      <c r="I91" s="32" t="s">
        <v>30</v>
      </c>
      <c r="J91" s="36" t="str">
        <f>E21</f>
        <v>Energy Benefit Centre a.s.Praha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124</v>
      </c>
      <c r="D94" s="185"/>
      <c r="E94" s="185"/>
      <c r="F94" s="185"/>
      <c r="G94" s="185"/>
      <c r="H94" s="185"/>
      <c r="I94" s="185"/>
      <c r="J94" s="186" t="s">
        <v>125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126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127</v>
      </c>
    </row>
    <row r="97" s="9" customFormat="1" ht="24.96" customHeight="1">
      <c r="A97" s="9"/>
      <c r="B97" s="188"/>
      <c r="C97" s="189"/>
      <c r="D97" s="190" t="s">
        <v>2661</v>
      </c>
      <c r="E97" s="191"/>
      <c r="F97" s="191"/>
      <c r="G97" s="191"/>
      <c r="H97" s="191"/>
      <c r="I97" s="191"/>
      <c r="J97" s="192">
        <f>J121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2662</v>
      </c>
      <c r="E98" s="196"/>
      <c r="F98" s="196"/>
      <c r="G98" s="196"/>
      <c r="H98" s="196"/>
      <c r="I98" s="196"/>
      <c r="J98" s="197">
        <f>J122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2663</v>
      </c>
      <c r="E99" s="196"/>
      <c r="F99" s="196"/>
      <c r="G99" s="196"/>
      <c r="H99" s="196"/>
      <c r="I99" s="196"/>
      <c r="J99" s="197">
        <f>J125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2664</v>
      </c>
      <c r="E100" s="196"/>
      <c r="F100" s="196"/>
      <c r="G100" s="196"/>
      <c r="H100" s="196"/>
      <c r="I100" s="196"/>
      <c r="J100" s="197">
        <f>J130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148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3" t="str">
        <f>E7</f>
        <v>ZA a Gymnazium Hořice-novostavba školních dílen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119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VON - Vedlejší a ostatní náklady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Hořice v Podkrkonoší</v>
      </c>
      <c r="G114" s="40"/>
      <c r="H114" s="40"/>
      <c r="I114" s="32" t="s">
        <v>22</v>
      </c>
      <c r="J114" s="79" t="str">
        <f>IF(J12="","",J12)</f>
        <v>16. 2. 2024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24</v>
      </c>
      <c r="D116" s="40"/>
      <c r="E116" s="40"/>
      <c r="F116" s="27" t="str">
        <f>E15</f>
        <v>Královéhradecký kraj</v>
      </c>
      <c r="G116" s="40"/>
      <c r="H116" s="40"/>
      <c r="I116" s="32" t="s">
        <v>30</v>
      </c>
      <c r="J116" s="36" t="str">
        <f>E21</f>
        <v>Energy Benefit Centre a.s.Praha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 xml:space="preserve"> 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9"/>
      <c r="B119" s="200"/>
      <c r="C119" s="201" t="s">
        <v>149</v>
      </c>
      <c r="D119" s="202" t="s">
        <v>61</v>
      </c>
      <c r="E119" s="202" t="s">
        <v>57</v>
      </c>
      <c r="F119" s="202" t="s">
        <v>58</v>
      </c>
      <c r="G119" s="202" t="s">
        <v>150</v>
      </c>
      <c r="H119" s="202" t="s">
        <v>151</v>
      </c>
      <c r="I119" s="202" t="s">
        <v>152</v>
      </c>
      <c r="J119" s="202" t="s">
        <v>125</v>
      </c>
      <c r="K119" s="203" t="s">
        <v>153</v>
      </c>
      <c r="L119" s="204"/>
      <c r="M119" s="100" t="s">
        <v>1</v>
      </c>
      <c r="N119" s="101" t="s">
        <v>40</v>
      </c>
      <c r="O119" s="101" t="s">
        <v>154</v>
      </c>
      <c r="P119" s="101" t="s">
        <v>155</v>
      </c>
      <c r="Q119" s="101" t="s">
        <v>156</v>
      </c>
      <c r="R119" s="101" t="s">
        <v>157</v>
      </c>
      <c r="S119" s="101" t="s">
        <v>158</v>
      </c>
      <c r="T119" s="102" t="s">
        <v>159</v>
      </c>
      <c r="U119" s="199"/>
      <c r="V119" s="199"/>
      <c r="W119" s="199"/>
      <c r="X119" s="199"/>
      <c r="Y119" s="199"/>
      <c r="Z119" s="199"/>
      <c r="AA119" s="199"/>
      <c r="AB119" s="199"/>
      <c r="AC119" s="199"/>
      <c r="AD119" s="199"/>
      <c r="AE119" s="199"/>
    </row>
    <row r="120" s="2" customFormat="1" ht="22.8" customHeight="1">
      <c r="A120" s="38"/>
      <c r="B120" s="39"/>
      <c r="C120" s="107" t="s">
        <v>160</v>
      </c>
      <c r="D120" s="40"/>
      <c r="E120" s="40"/>
      <c r="F120" s="40"/>
      <c r="G120" s="40"/>
      <c r="H120" s="40"/>
      <c r="I120" s="40"/>
      <c r="J120" s="205">
        <f>BK120</f>
        <v>0</v>
      </c>
      <c r="K120" s="40"/>
      <c r="L120" s="44"/>
      <c r="M120" s="103"/>
      <c r="N120" s="206"/>
      <c r="O120" s="104"/>
      <c r="P120" s="207">
        <f>P121</f>
        <v>0</v>
      </c>
      <c r="Q120" s="104"/>
      <c r="R120" s="207">
        <f>R121</f>
        <v>0</v>
      </c>
      <c r="S120" s="104"/>
      <c r="T120" s="208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127</v>
      </c>
      <c r="BK120" s="209">
        <f>BK121</f>
        <v>0</v>
      </c>
    </row>
    <row r="121" s="12" customFormat="1" ht="25.92" customHeight="1">
      <c r="A121" s="12"/>
      <c r="B121" s="210"/>
      <c r="C121" s="211"/>
      <c r="D121" s="212" t="s">
        <v>75</v>
      </c>
      <c r="E121" s="213" t="s">
        <v>2665</v>
      </c>
      <c r="F121" s="213" t="s">
        <v>2666</v>
      </c>
      <c r="G121" s="211"/>
      <c r="H121" s="211"/>
      <c r="I121" s="214"/>
      <c r="J121" s="215">
        <f>BK121</f>
        <v>0</v>
      </c>
      <c r="K121" s="211"/>
      <c r="L121" s="216"/>
      <c r="M121" s="217"/>
      <c r="N121" s="218"/>
      <c r="O121" s="218"/>
      <c r="P121" s="219">
        <f>P122+P125+P130</f>
        <v>0</v>
      </c>
      <c r="Q121" s="218"/>
      <c r="R121" s="219">
        <f>R122+R125+R130</f>
        <v>0</v>
      </c>
      <c r="S121" s="218"/>
      <c r="T121" s="220">
        <f>T122+T125+T130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1" t="s">
        <v>195</v>
      </c>
      <c r="AT121" s="222" t="s">
        <v>75</v>
      </c>
      <c r="AU121" s="222" t="s">
        <v>76</v>
      </c>
      <c r="AY121" s="221" t="s">
        <v>163</v>
      </c>
      <c r="BK121" s="223">
        <f>BK122+BK125+BK130</f>
        <v>0</v>
      </c>
    </row>
    <row r="122" s="12" customFormat="1" ht="22.8" customHeight="1">
      <c r="A122" s="12"/>
      <c r="B122" s="210"/>
      <c r="C122" s="211"/>
      <c r="D122" s="212" t="s">
        <v>75</v>
      </c>
      <c r="E122" s="224" t="s">
        <v>2667</v>
      </c>
      <c r="F122" s="224" t="s">
        <v>2668</v>
      </c>
      <c r="G122" s="211"/>
      <c r="H122" s="211"/>
      <c r="I122" s="214"/>
      <c r="J122" s="225">
        <f>BK122</f>
        <v>0</v>
      </c>
      <c r="K122" s="211"/>
      <c r="L122" s="216"/>
      <c r="M122" s="217"/>
      <c r="N122" s="218"/>
      <c r="O122" s="218"/>
      <c r="P122" s="219">
        <f>SUM(P123:P124)</f>
        <v>0</v>
      </c>
      <c r="Q122" s="218"/>
      <c r="R122" s="219">
        <f>SUM(R123:R124)</f>
        <v>0</v>
      </c>
      <c r="S122" s="218"/>
      <c r="T122" s="220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195</v>
      </c>
      <c r="AT122" s="222" t="s">
        <v>75</v>
      </c>
      <c r="AU122" s="222" t="s">
        <v>83</v>
      </c>
      <c r="AY122" s="221" t="s">
        <v>163</v>
      </c>
      <c r="BK122" s="223">
        <f>SUM(BK123:BK124)</f>
        <v>0</v>
      </c>
    </row>
    <row r="123" s="2" customFormat="1" ht="24.15" customHeight="1">
      <c r="A123" s="38"/>
      <c r="B123" s="39"/>
      <c r="C123" s="226" t="s">
        <v>83</v>
      </c>
      <c r="D123" s="226" t="s">
        <v>165</v>
      </c>
      <c r="E123" s="227" t="s">
        <v>2669</v>
      </c>
      <c r="F123" s="228" t="s">
        <v>2670</v>
      </c>
      <c r="G123" s="229" t="s">
        <v>1319</v>
      </c>
      <c r="H123" s="230">
        <v>1</v>
      </c>
      <c r="I123" s="231"/>
      <c r="J123" s="232">
        <f>ROUND(I123*H123,2)</f>
        <v>0</v>
      </c>
      <c r="K123" s="228" t="s">
        <v>169</v>
      </c>
      <c r="L123" s="44"/>
      <c r="M123" s="233" t="s">
        <v>1</v>
      </c>
      <c r="N123" s="234" t="s">
        <v>41</v>
      </c>
      <c r="O123" s="91"/>
      <c r="P123" s="235">
        <f>O123*H123</f>
        <v>0</v>
      </c>
      <c r="Q123" s="235">
        <v>0</v>
      </c>
      <c r="R123" s="235">
        <f>Q123*H123</f>
        <v>0</v>
      </c>
      <c r="S123" s="235">
        <v>0</v>
      </c>
      <c r="T123" s="23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7" t="s">
        <v>2671</v>
      </c>
      <c r="AT123" s="237" t="s">
        <v>165</v>
      </c>
      <c r="AU123" s="237" t="s">
        <v>85</v>
      </c>
      <c r="AY123" s="17" t="s">
        <v>163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17" t="s">
        <v>83</v>
      </c>
      <c r="BK123" s="238">
        <f>ROUND(I123*H123,2)</f>
        <v>0</v>
      </c>
      <c r="BL123" s="17" t="s">
        <v>2671</v>
      </c>
      <c r="BM123" s="237" t="s">
        <v>2672</v>
      </c>
    </row>
    <row r="124" s="2" customFormat="1" ht="21.75" customHeight="1">
      <c r="A124" s="38"/>
      <c r="B124" s="39"/>
      <c r="C124" s="226" t="s">
        <v>85</v>
      </c>
      <c r="D124" s="226" t="s">
        <v>165</v>
      </c>
      <c r="E124" s="227" t="s">
        <v>2673</v>
      </c>
      <c r="F124" s="228" t="s">
        <v>2674</v>
      </c>
      <c r="G124" s="229" t="s">
        <v>1319</v>
      </c>
      <c r="H124" s="230">
        <v>1</v>
      </c>
      <c r="I124" s="231"/>
      <c r="J124" s="232">
        <f>ROUND(I124*H124,2)</f>
        <v>0</v>
      </c>
      <c r="K124" s="228" t="s">
        <v>169</v>
      </c>
      <c r="L124" s="44"/>
      <c r="M124" s="233" t="s">
        <v>1</v>
      </c>
      <c r="N124" s="234" t="s">
        <v>41</v>
      </c>
      <c r="O124" s="91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2671</v>
      </c>
      <c r="AT124" s="237" t="s">
        <v>165</v>
      </c>
      <c r="AU124" s="237" t="s">
        <v>85</v>
      </c>
      <c r="AY124" s="17" t="s">
        <v>163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83</v>
      </c>
      <c r="BK124" s="238">
        <f>ROUND(I124*H124,2)</f>
        <v>0</v>
      </c>
      <c r="BL124" s="17" t="s">
        <v>2671</v>
      </c>
      <c r="BM124" s="237" t="s">
        <v>2675</v>
      </c>
    </row>
    <row r="125" s="12" customFormat="1" ht="22.8" customHeight="1">
      <c r="A125" s="12"/>
      <c r="B125" s="210"/>
      <c r="C125" s="211"/>
      <c r="D125" s="212" t="s">
        <v>75</v>
      </c>
      <c r="E125" s="224" t="s">
        <v>2676</v>
      </c>
      <c r="F125" s="224" t="s">
        <v>2677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SUM(P126:P129)</f>
        <v>0</v>
      </c>
      <c r="Q125" s="218"/>
      <c r="R125" s="219">
        <f>SUM(R126:R129)</f>
        <v>0</v>
      </c>
      <c r="S125" s="218"/>
      <c r="T125" s="220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195</v>
      </c>
      <c r="AT125" s="222" t="s">
        <v>75</v>
      </c>
      <c r="AU125" s="222" t="s">
        <v>83</v>
      </c>
      <c r="AY125" s="221" t="s">
        <v>163</v>
      </c>
      <c r="BK125" s="223">
        <f>SUM(BK126:BK129)</f>
        <v>0</v>
      </c>
    </row>
    <row r="126" s="2" customFormat="1" ht="24.15" customHeight="1">
      <c r="A126" s="38"/>
      <c r="B126" s="39"/>
      <c r="C126" s="226" t="s">
        <v>180</v>
      </c>
      <c r="D126" s="226" t="s">
        <v>165</v>
      </c>
      <c r="E126" s="227" t="s">
        <v>2678</v>
      </c>
      <c r="F126" s="228" t="s">
        <v>2679</v>
      </c>
      <c r="G126" s="229" t="s">
        <v>1319</v>
      </c>
      <c r="H126" s="230">
        <v>1</v>
      </c>
      <c r="I126" s="231"/>
      <c r="J126" s="232">
        <f>ROUND(I126*H126,2)</f>
        <v>0</v>
      </c>
      <c r="K126" s="228" t="s">
        <v>169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2671</v>
      </c>
      <c r="AT126" s="237" t="s">
        <v>165</v>
      </c>
      <c r="AU126" s="237" t="s">
        <v>85</v>
      </c>
      <c r="AY126" s="17" t="s">
        <v>163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2671</v>
      </c>
      <c r="BM126" s="237" t="s">
        <v>2680</v>
      </c>
    </row>
    <row r="127" s="2" customFormat="1" ht="16.5" customHeight="1">
      <c r="A127" s="38"/>
      <c r="B127" s="39"/>
      <c r="C127" s="226" t="s">
        <v>170</v>
      </c>
      <c r="D127" s="226" t="s">
        <v>165</v>
      </c>
      <c r="E127" s="227" t="s">
        <v>2681</v>
      </c>
      <c r="F127" s="228" t="s">
        <v>2682</v>
      </c>
      <c r="G127" s="229" t="s">
        <v>1319</v>
      </c>
      <c r="H127" s="230">
        <v>1</v>
      </c>
      <c r="I127" s="231"/>
      <c r="J127" s="232">
        <f>ROUND(I127*H127,2)</f>
        <v>0</v>
      </c>
      <c r="K127" s="228" t="s">
        <v>169</v>
      </c>
      <c r="L127" s="44"/>
      <c r="M127" s="233" t="s">
        <v>1</v>
      </c>
      <c r="N127" s="234" t="s">
        <v>41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2671</v>
      </c>
      <c r="AT127" s="237" t="s">
        <v>165</v>
      </c>
      <c r="AU127" s="237" t="s">
        <v>85</v>
      </c>
      <c r="AY127" s="17" t="s">
        <v>163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2671</v>
      </c>
      <c r="BM127" s="237" t="s">
        <v>2683</v>
      </c>
    </row>
    <row r="128" s="2" customFormat="1" ht="24.15" customHeight="1">
      <c r="A128" s="38"/>
      <c r="B128" s="39"/>
      <c r="C128" s="226" t="s">
        <v>195</v>
      </c>
      <c r="D128" s="226" t="s">
        <v>165</v>
      </c>
      <c r="E128" s="227" t="s">
        <v>2684</v>
      </c>
      <c r="F128" s="228" t="s">
        <v>2685</v>
      </c>
      <c r="G128" s="229" t="s">
        <v>1319</v>
      </c>
      <c r="H128" s="230">
        <v>1</v>
      </c>
      <c r="I128" s="231"/>
      <c r="J128" s="232">
        <f>ROUND(I128*H128,2)</f>
        <v>0</v>
      </c>
      <c r="K128" s="228" t="s">
        <v>169</v>
      </c>
      <c r="L128" s="44"/>
      <c r="M128" s="233" t="s">
        <v>1</v>
      </c>
      <c r="N128" s="234" t="s">
        <v>41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2671</v>
      </c>
      <c r="AT128" s="237" t="s">
        <v>165</v>
      </c>
      <c r="AU128" s="237" t="s">
        <v>85</v>
      </c>
      <c r="AY128" s="17" t="s">
        <v>163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83</v>
      </c>
      <c r="BK128" s="238">
        <f>ROUND(I128*H128,2)</f>
        <v>0</v>
      </c>
      <c r="BL128" s="17" t="s">
        <v>2671</v>
      </c>
      <c r="BM128" s="237" t="s">
        <v>2686</v>
      </c>
    </row>
    <row r="129" s="2" customFormat="1" ht="16.5" customHeight="1">
      <c r="A129" s="38"/>
      <c r="B129" s="39"/>
      <c r="C129" s="226" t="s">
        <v>200</v>
      </c>
      <c r="D129" s="226" t="s">
        <v>165</v>
      </c>
      <c r="E129" s="227" t="s">
        <v>2687</v>
      </c>
      <c r="F129" s="228" t="s">
        <v>2688</v>
      </c>
      <c r="G129" s="229" t="s">
        <v>1319</v>
      </c>
      <c r="H129" s="230">
        <v>1</v>
      </c>
      <c r="I129" s="231"/>
      <c r="J129" s="232">
        <f>ROUND(I129*H129,2)</f>
        <v>0</v>
      </c>
      <c r="K129" s="228" t="s">
        <v>169</v>
      </c>
      <c r="L129" s="44"/>
      <c r="M129" s="233" t="s">
        <v>1</v>
      </c>
      <c r="N129" s="234" t="s">
        <v>41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2671</v>
      </c>
      <c r="AT129" s="237" t="s">
        <v>165</v>
      </c>
      <c r="AU129" s="237" t="s">
        <v>85</v>
      </c>
      <c r="AY129" s="17" t="s">
        <v>163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2671</v>
      </c>
      <c r="BM129" s="237" t="s">
        <v>2689</v>
      </c>
    </row>
    <row r="130" s="12" customFormat="1" ht="22.8" customHeight="1">
      <c r="A130" s="12"/>
      <c r="B130" s="210"/>
      <c r="C130" s="211"/>
      <c r="D130" s="212" t="s">
        <v>75</v>
      </c>
      <c r="E130" s="224" t="s">
        <v>2690</v>
      </c>
      <c r="F130" s="224" t="s">
        <v>2691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P131</f>
        <v>0</v>
      </c>
      <c r="Q130" s="218"/>
      <c r="R130" s="219">
        <f>R131</f>
        <v>0</v>
      </c>
      <c r="S130" s="218"/>
      <c r="T130" s="220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195</v>
      </c>
      <c r="AT130" s="222" t="s">
        <v>75</v>
      </c>
      <c r="AU130" s="222" t="s">
        <v>83</v>
      </c>
      <c r="AY130" s="221" t="s">
        <v>163</v>
      </c>
      <c r="BK130" s="223">
        <f>BK131</f>
        <v>0</v>
      </c>
    </row>
    <row r="131" s="2" customFormat="1" ht="16.5" customHeight="1">
      <c r="A131" s="38"/>
      <c r="B131" s="39"/>
      <c r="C131" s="226" t="s">
        <v>205</v>
      </c>
      <c r="D131" s="226" t="s">
        <v>165</v>
      </c>
      <c r="E131" s="227" t="s">
        <v>2692</v>
      </c>
      <c r="F131" s="228" t="s">
        <v>2693</v>
      </c>
      <c r="G131" s="229" t="s">
        <v>1319</v>
      </c>
      <c r="H131" s="230">
        <v>1</v>
      </c>
      <c r="I131" s="231"/>
      <c r="J131" s="232">
        <f>ROUND(I131*H131,2)</f>
        <v>0</v>
      </c>
      <c r="K131" s="228" t="s">
        <v>169</v>
      </c>
      <c r="L131" s="44"/>
      <c r="M131" s="290" t="s">
        <v>1</v>
      </c>
      <c r="N131" s="291" t="s">
        <v>41</v>
      </c>
      <c r="O131" s="292"/>
      <c r="P131" s="293">
        <f>O131*H131</f>
        <v>0</v>
      </c>
      <c r="Q131" s="293">
        <v>0</v>
      </c>
      <c r="R131" s="293">
        <f>Q131*H131</f>
        <v>0</v>
      </c>
      <c r="S131" s="293">
        <v>0</v>
      </c>
      <c r="T131" s="29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2671</v>
      </c>
      <c r="AT131" s="237" t="s">
        <v>165</v>
      </c>
      <c r="AU131" s="237" t="s">
        <v>85</v>
      </c>
      <c r="AY131" s="17" t="s">
        <v>163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2671</v>
      </c>
      <c r="BM131" s="237" t="s">
        <v>2694</v>
      </c>
    </row>
    <row r="132" s="2" customFormat="1" ht="6.96" customHeight="1">
      <c r="A132" s="38"/>
      <c r="B132" s="66"/>
      <c r="C132" s="67"/>
      <c r="D132" s="67"/>
      <c r="E132" s="67"/>
      <c r="F132" s="67"/>
      <c r="G132" s="67"/>
      <c r="H132" s="67"/>
      <c r="I132" s="67"/>
      <c r="J132" s="67"/>
      <c r="K132" s="67"/>
      <c r="L132" s="44"/>
      <c r="M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</sheetData>
  <sheetProtection sheet="1" autoFilter="0" formatColumns="0" formatRows="0" objects="1" scenarios="1" spinCount="100000" saltValue="j9dPCFlDMZhxFFPsBy83P24KiXr1bw/y2unBD9gJsUyN+xoqcw5j0M9PXAiGCybxlkbdyVcBb7kU/LWhPHi2ew==" hashValue="byvclPahN7COa6J6xQkSv2WFta0OnYJd+ZS93UVvskmOdLRiYxjm81uP4QcrleeqZqH8EMEDyKo9WcHtBqOVxg==" algorithmName="SHA-512" password="CC35"/>
  <autoFilter ref="C119:K13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ZA a Gymnazium Hořice-novostavba školních dílen</v>
      </c>
      <c r="F7" s="150"/>
      <c r="G7" s="150"/>
      <c r="H7" s="150"/>
      <c r="L7" s="20"/>
    </row>
    <row r="8" s="1" customFormat="1" ht="12" customHeight="1">
      <c r="B8" s="20"/>
      <c r="D8" s="150" t="s">
        <v>119</v>
      </c>
      <c r="L8" s="20"/>
    </row>
    <row r="9" s="2" customFormat="1" ht="16.5" customHeight="1">
      <c r="A9" s="38"/>
      <c r="B9" s="44"/>
      <c r="C9" s="38"/>
      <c r="D9" s="38"/>
      <c r="E9" s="151" t="s">
        <v>120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122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16. 2. 2024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ROUND(J140,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ROUND((SUM(BE140:BE614)),  2)</f>
        <v>0</v>
      </c>
      <c r="G35" s="38"/>
      <c r="H35" s="38"/>
      <c r="I35" s="164">
        <v>0.20999999999999999</v>
      </c>
      <c r="J35" s="163">
        <f>ROUND(((SUM(BE140:BE614))*I35),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ROUND((SUM(BF140:BF614)),  2)</f>
        <v>0</v>
      </c>
      <c r="G36" s="38"/>
      <c r="H36" s="38"/>
      <c r="I36" s="164">
        <v>0.12</v>
      </c>
      <c r="J36" s="163">
        <f>ROUND(((SUM(BF140:BF614))*I36),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ROUND((SUM(BG140:BG614)),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ROUND((SUM(BH140:BH614)),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ROUND((SUM(BI140:BI614)),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ZA a Gymnazium Hořice-novostavba školních dílen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01.1 - Stavební a konstrukční část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Hořice v Podkrkonoší</v>
      </c>
      <c r="G91" s="40"/>
      <c r="H91" s="40"/>
      <c r="I91" s="32" t="s">
        <v>22</v>
      </c>
      <c r="J91" s="79" t="str">
        <f>IF(J14="","",J14)</f>
        <v>16. 2. 2024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Královéhradecký kraj</v>
      </c>
      <c r="G93" s="40"/>
      <c r="H93" s="40"/>
      <c r="I93" s="32" t="s">
        <v>30</v>
      </c>
      <c r="J93" s="36" t="str">
        <f>E23</f>
        <v>Energy Benefit Centre a.s.Praha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124</v>
      </c>
      <c r="D96" s="185"/>
      <c r="E96" s="185"/>
      <c r="F96" s="185"/>
      <c r="G96" s="185"/>
      <c r="H96" s="185"/>
      <c r="I96" s="185"/>
      <c r="J96" s="186" t="s">
        <v>125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126</v>
      </c>
      <c r="D98" s="40"/>
      <c r="E98" s="40"/>
      <c r="F98" s="40"/>
      <c r="G98" s="40"/>
      <c r="H98" s="40"/>
      <c r="I98" s="40"/>
      <c r="J98" s="110">
        <f>J140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127</v>
      </c>
    </row>
    <row r="99" s="9" customFormat="1" ht="24.96" customHeight="1">
      <c r="A99" s="9"/>
      <c r="B99" s="188"/>
      <c r="C99" s="189"/>
      <c r="D99" s="190" t="s">
        <v>128</v>
      </c>
      <c r="E99" s="191"/>
      <c r="F99" s="191"/>
      <c r="G99" s="191"/>
      <c r="H99" s="191"/>
      <c r="I99" s="191"/>
      <c r="J99" s="192">
        <f>J141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129</v>
      </c>
      <c r="E100" s="196"/>
      <c r="F100" s="196"/>
      <c r="G100" s="196"/>
      <c r="H100" s="196"/>
      <c r="I100" s="196"/>
      <c r="J100" s="197">
        <f>J142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130</v>
      </c>
      <c r="E101" s="196"/>
      <c r="F101" s="196"/>
      <c r="G101" s="196"/>
      <c r="H101" s="196"/>
      <c r="I101" s="196"/>
      <c r="J101" s="197">
        <f>J166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131</v>
      </c>
      <c r="E102" s="196"/>
      <c r="F102" s="196"/>
      <c r="G102" s="196"/>
      <c r="H102" s="196"/>
      <c r="I102" s="196"/>
      <c r="J102" s="197">
        <f>J201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132</v>
      </c>
      <c r="E103" s="196"/>
      <c r="F103" s="196"/>
      <c r="G103" s="196"/>
      <c r="H103" s="196"/>
      <c r="I103" s="196"/>
      <c r="J103" s="197">
        <f>J231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133</v>
      </c>
      <c r="E104" s="196"/>
      <c r="F104" s="196"/>
      <c r="G104" s="196"/>
      <c r="H104" s="196"/>
      <c r="I104" s="196"/>
      <c r="J104" s="197">
        <f>J243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134</v>
      </c>
      <c r="E105" s="196"/>
      <c r="F105" s="196"/>
      <c r="G105" s="196"/>
      <c r="H105" s="196"/>
      <c r="I105" s="196"/>
      <c r="J105" s="197">
        <f>J250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135</v>
      </c>
      <c r="E106" s="196"/>
      <c r="F106" s="196"/>
      <c r="G106" s="196"/>
      <c r="H106" s="196"/>
      <c r="I106" s="196"/>
      <c r="J106" s="197">
        <f>J312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136</v>
      </c>
      <c r="E107" s="196"/>
      <c r="F107" s="196"/>
      <c r="G107" s="196"/>
      <c r="H107" s="196"/>
      <c r="I107" s="196"/>
      <c r="J107" s="197">
        <f>J331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8"/>
      <c r="C108" s="189"/>
      <c r="D108" s="190" t="s">
        <v>137</v>
      </c>
      <c r="E108" s="191"/>
      <c r="F108" s="191"/>
      <c r="G108" s="191"/>
      <c r="H108" s="191"/>
      <c r="I108" s="191"/>
      <c r="J108" s="192">
        <f>J333</f>
        <v>0</v>
      </c>
      <c r="K108" s="189"/>
      <c r="L108" s="19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4"/>
      <c r="C109" s="133"/>
      <c r="D109" s="195" t="s">
        <v>138</v>
      </c>
      <c r="E109" s="196"/>
      <c r="F109" s="196"/>
      <c r="G109" s="196"/>
      <c r="H109" s="196"/>
      <c r="I109" s="196"/>
      <c r="J109" s="197">
        <f>J334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139</v>
      </c>
      <c r="E110" s="196"/>
      <c r="F110" s="196"/>
      <c r="G110" s="196"/>
      <c r="H110" s="196"/>
      <c r="I110" s="196"/>
      <c r="J110" s="197">
        <f>J354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33"/>
      <c r="D111" s="195" t="s">
        <v>140</v>
      </c>
      <c r="E111" s="196"/>
      <c r="F111" s="196"/>
      <c r="G111" s="196"/>
      <c r="H111" s="196"/>
      <c r="I111" s="196"/>
      <c r="J111" s="197">
        <f>J374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4"/>
      <c r="C112" s="133"/>
      <c r="D112" s="195" t="s">
        <v>141</v>
      </c>
      <c r="E112" s="196"/>
      <c r="F112" s="196"/>
      <c r="G112" s="196"/>
      <c r="H112" s="196"/>
      <c r="I112" s="196"/>
      <c r="J112" s="197">
        <f>J387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4"/>
      <c r="C113" s="133"/>
      <c r="D113" s="195" t="s">
        <v>142</v>
      </c>
      <c r="E113" s="196"/>
      <c r="F113" s="196"/>
      <c r="G113" s="196"/>
      <c r="H113" s="196"/>
      <c r="I113" s="196"/>
      <c r="J113" s="197">
        <f>J450</f>
        <v>0</v>
      </c>
      <c r="K113" s="133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4"/>
      <c r="C114" s="133"/>
      <c r="D114" s="195" t="s">
        <v>143</v>
      </c>
      <c r="E114" s="196"/>
      <c r="F114" s="196"/>
      <c r="G114" s="196"/>
      <c r="H114" s="196"/>
      <c r="I114" s="196"/>
      <c r="J114" s="197">
        <f>J500</f>
        <v>0</v>
      </c>
      <c r="K114" s="133"/>
      <c r="L114" s="19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4"/>
      <c r="C115" s="133"/>
      <c r="D115" s="195" t="s">
        <v>144</v>
      </c>
      <c r="E115" s="196"/>
      <c r="F115" s="196"/>
      <c r="G115" s="196"/>
      <c r="H115" s="196"/>
      <c r="I115" s="196"/>
      <c r="J115" s="197">
        <f>J538</f>
        <v>0</v>
      </c>
      <c r="K115" s="133"/>
      <c r="L115" s="19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4"/>
      <c r="C116" s="133"/>
      <c r="D116" s="195" t="s">
        <v>145</v>
      </c>
      <c r="E116" s="196"/>
      <c r="F116" s="196"/>
      <c r="G116" s="196"/>
      <c r="H116" s="196"/>
      <c r="I116" s="196"/>
      <c r="J116" s="197">
        <f>J597</f>
        <v>0</v>
      </c>
      <c r="K116" s="133"/>
      <c r="L116" s="19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4"/>
      <c r="C117" s="133"/>
      <c r="D117" s="195" t="s">
        <v>146</v>
      </c>
      <c r="E117" s="196"/>
      <c r="F117" s="196"/>
      <c r="G117" s="196"/>
      <c r="H117" s="196"/>
      <c r="I117" s="196"/>
      <c r="J117" s="197">
        <f>J606</f>
        <v>0</v>
      </c>
      <c r="K117" s="133"/>
      <c r="L117" s="19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88"/>
      <c r="C118" s="189"/>
      <c r="D118" s="190" t="s">
        <v>147</v>
      </c>
      <c r="E118" s="191"/>
      <c r="F118" s="191"/>
      <c r="G118" s="191"/>
      <c r="H118" s="191"/>
      <c r="I118" s="191"/>
      <c r="J118" s="192">
        <f>J612</f>
        <v>0</v>
      </c>
      <c r="K118" s="189"/>
      <c r="L118" s="193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2" customFormat="1" ht="21.84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66"/>
      <c r="C120" s="67"/>
      <c r="D120" s="67"/>
      <c r="E120" s="67"/>
      <c r="F120" s="67"/>
      <c r="G120" s="67"/>
      <c r="H120" s="67"/>
      <c r="I120" s="67"/>
      <c r="J120" s="67"/>
      <c r="K120" s="67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4" s="2" customFormat="1" ht="6.96" customHeight="1">
      <c r="A124" s="38"/>
      <c r="B124" s="68"/>
      <c r="C124" s="69"/>
      <c r="D124" s="69"/>
      <c r="E124" s="69"/>
      <c r="F124" s="69"/>
      <c r="G124" s="69"/>
      <c r="H124" s="69"/>
      <c r="I124" s="69"/>
      <c r="J124" s="69"/>
      <c r="K124" s="69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4.96" customHeight="1">
      <c r="A125" s="38"/>
      <c r="B125" s="39"/>
      <c r="C125" s="23" t="s">
        <v>148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16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183" t="str">
        <f>E7</f>
        <v>ZA a Gymnazium Hořice-novostavba školních dílen</v>
      </c>
      <c r="F128" s="32"/>
      <c r="G128" s="32"/>
      <c r="H128" s="32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" customFormat="1" ht="12" customHeight="1">
      <c r="B129" s="21"/>
      <c r="C129" s="32" t="s">
        <v>119</v>
      </c>
      <c r="D129" s="22"/>
      <c r="E129" s="22"/>
      <c r="F129" s="22"/>
      <c r="G129" s="22"/>
      <c r="H129" s="22"/>
      <c r="I129" s="22"/>
      <c r="J129" s="22"/>
      <c r="K129" s="22"/>
      <c r="L129" s="20"/>
    </row>
    <row r="130" s="2" customFormat="1" ht="16.5" customHeight="1">
      <c r="A130" s="38"/>
      <c r="B130" s="39"/>
      <c r="C130" s="40"/>
      <c r="D130" s="40"/>
      <c r="E130" s="183" t="s">
        <v>120</v>
      </c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121</v>
      </c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6.5" customHeight="1">
      <c r="A132" s="38"/>
      <c r="B132" s="39"/>
      <c r="C132" s="40"/>
      <c r="D132" s="40"/>
      <c r="E132" s="76" t="str">
        <f>E11</f>
        <v>01.1 - Stavební a konstrukční část</v>
      </c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20</v>
      </c>
      <c r="D134" s="40"/>
      <c r="E134" s="40"/>
      <c r="F134" s="27" t="str">
        <f>F14</f>
        <v>Hořice v Podkrkonoší</v>
      </c>
      <c r="G134" s="40"/>
      <c r="H134" s="40"/>
      <c r="I134" s="32" t="s">
        <v>22</v>
      </c>
      <c r="J134" s="79" t="str">
        <f>IF(J14="","",J14)</f>
        <v>16. 2. 2024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25.65" customHeight="1">
      <c r="A136" s="38"/>
      <c r="B136" s="39"/>
      <c r="C136" s="32" t="s">
        <v>24</v>
      </c>
      <c r="D136" s="40"/>
      <c r="E136" s="40"/>
      <c r="F136" s="27" t="str">
        <f>E17</f>
        <v>Královéhradecký kraj</v>
      </c>
      <c r="G136" s="40"/>
      <c r="H136" s="40"/>
      <c r="I136" s="32" t="s">
        <v>30</v>
      </c>
      <c r="J136" s="36" t="str">
        <f>E23</f>
        <v>Energy Benefit Centre a.s.Praha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5.15" customHeight="1">
      <c r="A137" s="38"/>
      <c r="B137" s="39"/>
      <c r="C137" s="32" t="s">
        <v>28</v>
      </c>
      <c r="D137" s="40"/>
      <c r="E137" s="40"/>
      <c r="F137" s="27" t="str">
        <f>IF(E20="","",E20)</f>
        <v>Vyplň údaj</v>
      </c>
      <c r="G137" s="40"/>
      <c r="H137" s="40"/>
      <c r="I137" s="32" t="s">
        <v>33</v>
      </c>
      <c r="J137" s="36" t="str">
        <f>E26</f>
        <v xml:space="preserve">  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0.32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11" customFormat="1" ht="29.28" customHeight="1">
      <c r="A139" s="199"/>
      <c r="B139" s="200"/>
      <c r="C139" s="201" t="s">
        <v>149</v>
      </c>
      <c r="D139" s="202" t="s">
        <v>61</v>
      </c>
      <c r="E139" s="202" t="s">
        <v>57</v>
      </c>
      <c r="F139" s="202" t="s">
        <v>58</v>
      </c>
      <c r="G139" s="202" t="s">
        <v>150</v>
      </c>
      <c r="H139" s="202" t="s">
        <v>151</v>
      </c>
      <c r="I139" s="202" t="s">
        <v>152</v>
      </c>
      <c r="J139" s="202" t="s">
        <v>125</v>
      </c>
      <c r="K139" s="203" t="s">
        <v>153</v>
      </c>
      <c r="L139" s="204"/>
      <c r="M139" s="100" t="s">
        <v>1</v>
      </c>
      <c r="N139" s="101" t="s">
        <v>40</v>
      </c>
      <c r="O139" s="101" t="s">
        <v>154</v>
      </c>
      <c r="P139" s="101" t="s">
        <v>155</v>
      </c>
      <c r="Q139" s="101" t="s">
        <v>156</v>
      </c>
      <c r="R139" s="101" t="s">
        <v>157</v>
      </c>
      <c r="S139" s="101" t="s">
        <v>158</v>
      </c>
      <c r="T139" s="102" t="s">
        <v>159</v>
      </c>
      <c r="U139" s="199"/>
      <c r="V139" s="199"/>
      <c r="W139" s="199"/>
      <c r="X139" s="199"/>
      <c r="Y139" s="199"/>
      <c r="Z139" s="199"/>
      <c r="AA139" s="199"/>
      <c r="AB139" s="199"/>
      <c r="AC139" s="199"/>
      <c r="AD139" s="199"/>
      <c r="AE139" s="199"/>
    </row>
    <row r="140" s="2" customFormat="1" ht="22.8" customHeight="1">
      <c r="A140" s="38"/>
      <c r="B140" s="39"/>
      <c r="C140" s="107" t="s">
        <v>160</v>
      </c>
      <c r="D140" s="40"/>
      <c r="E140" s="40"/>
      <c r="F140" s="40"/>
      <c r="G140" s="40"/>
      <c r="H140" s="40"/>
      <c r="I140" s="40"/>
      <c r="J140" s="205">
        <f>BK140</f>
        <v>0</v>
      </c>
      <c r="K140" s="40"/>
      <c r="L140" s="44"/>
      <c r="M140" s="103"/>
      <c r="N140" s="206"/>
      <c r="O140" s="104"/>
      <c r="P140" s="207">
        <f>P141+P333+P612</f>
        <v>0</v>
      </c>
      <c r="Q140" s="104"/>
      <c r="R140" s="207">
        <f>R141+R333+R612</f>
        <v>3476.9739895800003</v>
      </c>
      <c r="S140" s="104"/>
      <c r="T140" s="208">
        <f>T141+T333+T612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75</v>
      </c>
      <c r="AU140" s="17" t="s">
        <v>127</v>
      </c>
      <c r="BK140" s="209">
        <f>BK141+BK333+BK612</f>
        <v>0</v>
      </c>
    </row>
    <row r="141" s="12" customFormat="1" ht="25.92" customHeight="1">
      <c r="A141" s="12"/>
      <c r="B141" s="210"/>
      <c r="C141" s="211"/>
      <c r="D141" s="212" t="s">
        <v>75</v>
      </c>
      <c r="E141" s="213" t="s">
        <v>161</v>
      </c>
      <c r="F141" s="213" t="s">
        <v>162</v>
      </c>
      <c r="G141" s="211"/>
      <c r="H141" s="211"/>
      <c r="I141" s="214"/>
      <c r="J141" s="215">
        <f>BK141</f>
        <v>0</v>
      </c>
      <c r="K141" s="211"/>
      <c r="L141" s="216"/>
      <c r="M141" s="217"/>
      <c r="N141" s="218"/>
      <c r="O141" s="218"/>
      <c r="P141" s="219">
        <f>P142+P166+P201+P231+P243+P250+P312+P331</f>
        <v>0</v>
      </c>
      <c r="Q141" s="218"/>
      <c r="R141" s="219">
        <f>R142+R166+R201+R231+R243+R250+R312+R331</f>
        <v>3426.8938479300004</v>
      </c>
      <c r="S141" s="218"/>
      <c r="T141" s="220">
        <f>T142+T166+T201+T231+T243+T250+T312+T331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83</v>
      </c>
      <c r="AT141" s="222" t="s">
        <v>75</v>
      </c>
      <c r="AU141" s="222" t="s">
        <v>76</v>
      </c>
      <c r="AY141" s="221" t="s">
        <v>163</v>
      </c>
      <c r="BK141" s="223">
        <f>BK142+BK166+BK201+BK231+BK243+BK250+BK312+BK331</f>
        <v>0</v>
      </c>
    </row>
    <row r="142" s="12" customFormat="1" ht="22.8" customHeight="1">
      <c r="A142" s="12"/>
      <c r="B142" s="210"/>
      <c r="C142" s="211"/>
      <c r="D142" s="212" t="s">
        <v>75</v>
      </c>
      <c r="E142" s="224" t="s">
        <v>83</v>
      </c>
      <c r="F142" s="224" t="s">
        <v>164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SUM(P143:P165)</f>
        <v>0</v>
      </c>
      <c r="Q142" s="218"/>
      <c r="R142" s="219">
        <f>SUM(R143:R165)</f>
        <v>23.309999999999999</v>
      </c>
      <c r="S142" s="218"/>
      <c r="T142" s="220">
        <f>SUM(T143:T165)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83</v>
      </c>
      <c r="AT142" s="222" t="s">
        <v>75</v>
      </c>
      <c r="AU142" s="222" t="s">
        <v>83</v>
      </c>
      <c r="AY142" s="221" t="s">
        <v>163</v>
      </c>
      <c r="BK142" s="223">
        <f>SUM(BK143:BK165)</f>
        <v>0</v>
      </c>
    </row>
    <row r="143" s="2" customFormat="1" ht="24.15" customHeight="1">
      <c r="A143" s="38"/>
      <c r="B143" s="39"/>
      <c r="C143" s="226" t="s">
        <v>83</v>
      </c>
      <c r="D143" s="226" t="s">
        <v>165</v>
      </c>
      <c r="E143" s="227" t="s">
        <v>166</v>
      </c>
      <c r="F143" s="228" t="s">
        <v>167</v>
      </c>
      <c r="G143" s="229" t="s">
        <v>168</v>
      </c>
      <c r="H143" s="230">
        <v>419.99799999999999</v>
      </c>
      <c r="I143" s="231"/>
      <c r="J143" s="232">
        <f>ROUND(I143*H143,2)</f>
        <v>0</v>
      </c>
      <c r="K143" s="228" t="s">
        <v>169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170</v>
      </c>
      <c r="AT143" s="237" t="s">
        <v>165</v>
      </c>
      <c r="AU143" s="237" t="s">
        <v>85</v>
      </c>
      <c r="AY143" s="17" t="s">
        <v>163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170</v>
      </c>
      <c r="BM143" s="237" t="s">
        <v>171</v>
      </c>
    </row>
    <row r="144" s="2" customFormat="1" ht="21.75" customHeight="1">
      <c r="A144" s="38"/>
      <c r="B144" s="39"/>
      <c r="C144" s="239" t="s">
        <v>85</v>
      </c>
      <c r="D144" s="239" t="s">
        <v>172</v>
      </c>
      <c r="E144" s="240" t="s">
        <v>173</v>
      </c>
      <c r="F144" s="241" t="s">
        <v>174</v>
      </c>
      <c r="G144" s="242" t="s">
        <v>175</v>
      </c>
      <c r="H144" s="243">
        <v>23.309999999999999</v>
      </c>
      <c r="I144" s="244"/>
      <c r="J144" s="245">
        <f>ROUND(I144*H144,2)</f>
        <v>0</v>
      </c>
      <c r="K144" s="241" t="s">
        <v>169</v>
      </c>
      <c r="L144" s="246"/>
      <c r="M144" s="247" t="s">
        <v>1</v>
      </c>
      <c r="N144" s="248" t="s">
        <v>41</v>
      </c>
      <c r="O144" s="91"/>
      <c r="P144" s="235">
        <f>O144*H144</f>
        <v>0</v>
      </c>
      <c r="Q144" s="235">
        <v>1</v>
      </c>
      <c r="R144" s="235">
        <f>Q144*H144</f>
        <v>23.309999999999999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176</v>
      </c>
      <c r="AT144" s="237" t="s">
        <v>172</v>
      </c>
      <c r="AU144" s="237" t="s">
        <v>85</v>
      </c>
      <c r="AY144" s="17" t="s">
        <v>163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170</v>
      </c>
      <c r="BM144" s="237" t="s">
        <v>177</v>
      </c>
    </row>
    <row r="145" s="13" customFormat="1">
      <c r="A145" s="13"/>
      <c r="B145" s="249"/>
      <c r="C145" s="250"/>
      <c r="D145" s="251" t="s">
        <v>178</v>
      </c>
      <c r="E145" s="252" t="s">
        <v>1</v>
      </c>
      <c r="F145" s="253" t="s">
        <v>179</v>
      </c>
      <c r="G145" s="250"/>
      <c r="H145" s="254">
        <v>23.309999999999999</v>
      </c>
      <c r="I145" s="255"/>
      <c r="J145" s="250"/>
      <c r="K145" s="250"/>
      <c r="L145" s="256"/>
      <c r="M145" s="257"/>
      <c r="N145" s="258"/>
      <c r="O145" s="258"/>
      <c r="P145" s="258"/>
      <c r="Q145" s="258"/>
      <c r="R145" s="258"/>
      <c r="S145" s="258"/>
      <c r="T145" s="25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0" t="s">
        <v>178</v>
      </c>
      <c r="AU145" s="260" t="s">
        <v>85</v>
      </c>
      <c r="AV145" s="13" t="s">
        <v>85</v>
      </c>
      <c r="AW145" s="13" t="s">
        <v>32</v>
      </c>
      <c r="AX145" s="13" t="s">
        <v>83</v>
      </c>
      <c r="AY145" s="260" t="s">
        <v>163</v>
      </c>
    </row>
    <row r="146" s="2" customFormat="1" ht="33" customHeight="1">
      <c r="A146" s="38"/>
      <c r="B146" s="39"/>
      <c r="C146" s="226" t="s">
        <v>180</v>
      </c>
      <c r="D146" s="226" t="s">
        <v>165</v>
      </c>
      <c r="E146" s="227" t="s">
        <v>181</v>
      </c>
      <c r="F146" s="228" t="s">
        <v>182</v>
      </c>
      <c r="G146" s="229" t="s">
        <v>168</v>
      </c>
      <c r="H146" s="230">
        <v>1673.2349999999999</v>
      </c>
      <c r="I146" s="231"/>
      <c r="J146" s="232">
        <f>ROUND(I146*H146,2)</f>
        <v>0</v>
      </c>
      <c r="K146" s="228" t="s">
        <v>169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170</v>
      </c>
      <c r="AT146" s="237" t="s">
        <v>165</v>
      </c>
      <c r="AU146" s="237" t="s">
        <v>85</v>
      </c>
      <c r="AY146" s="17" t="s">
        <v>163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170</v>
      </c>
      <c r="BM146" s="237" t="s">
        <v>183</v>
      </c>
    </row>
    <row r="147" s="13" customFormat="1">
      <c r="A147" s="13"/>
      <c r="B147" s="249"/>
      <c r="C147" s="250"/>
      <c r="D147" s="251" t="s">
        <v>178</v>
      </c>
      <c r="E147" s="252" t="s">
        <v>1</v>
      </c>
      <c r="F147" s="253" t="s">
        <v>184</v>
      </c>
      <c r="G147" s="250"/>
      <c r="H147" s="254">
        <v>1058.981</v>
      </c>
      <c r="I147" s="255"/>
      <c r="J147" s="250"/>
      <c r="K147" s="250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178</v>
      </c>
      <c r="AU147" s="260" t="s">
        <v>85</v>
      </c>
      <c r="AV147" s="13" t="s">
        <v>85</v>
      </c>
      <c r="AW147" s="13" t="s">
        <v>32</v>
      </c>
      <c r="AX147" s="13" t="s">
        <v>76</v>
      </c>
      <c r="AY147" s="260" t="s">
        <v>163</v>
      </c>
    </row>
    <row r="148" s="13" customFormat="1">
      <c r="A148" s="13"/>
      <c r="B148" s="249"/>
      <c r="C148" s="250"/>
      <c r="D148" s="251" t="s">
        <v>178</v>
      </c>
      <c r="E148" s="252" t="s">
        <v>1</v>
      </c>
      <c r="F148" s="253" t="s">
        <v>185</v>
      </c>
      <c r="G148" s="250"/>
      <c r="H148" s="254">
        <v>29.686</v>
      </c>
      <c r="I148" s="255"/>
      <c r="J148" s="250"/>
      <c r="K148" s="250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178</v>
      </c>
      <c r="AU148" s="260" t="s">
        <v>85</v>
      </c>
      <c r="AV148" s="13" t="s">
        <v>85</v>
      </c>
      <c r="AW148" s="13" t="s">
        <v>32</v>
      </c>
      <c r="AX148" s="13" t="s">
        <v>76</v>
      </c>
      <c r="AY148" s="260" t="s">
        <v>163</v>
      </c>
    </row>
    <row r="149" s="13" customFormat="1">
      <c r="A149" s="13"/>
      <c r="B149" s="249"/>
      <c r="C149" s="250"/>
      <c r="D149" s="251" t="s">
        <v>178</v>
      </c>
      <c r="E149" s="252" t="s">
        <v>1</v>
      </c>
      <c r="F149" s="253" t="s">
        <v>186</v>
      </c>
      <c r="G149" s="250"/>
      <c r="H149" s="254">
        <v>130.44900000000001</v>
      </c>
      <c r="I149" s="255"/>
      <c r="J149" s="250"/>
      <c r="K149" s="250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178</v>
      </c>
      <c r="AU149" s="260" t="s">
        <v>85</v>
      </c>
      <c r="AV149" s="13" t="s">
        <v>85</v>
      </c>
      <c r="AW149" s="13" t="s">
        <v>32</v>
      </c>
      <c r="AX149" s="13" t="s">
        <v>76</v>
      </c>
      <c r="AY149" s="260" t="s">
        <v>163</v>
      </c>
    </row>
    <row r="150" s="13" customFormat="1">
      <c r="A150" s="13"/>
      <c r="B150" s="249"/>
      <c r="C150" s="250"/>
      <c r="D150" s="251" t="s">
        <v>178</v>
      </c>
      <c r="E150" s="252" t="s">
        <v>1</v>
      </c>
      <c r="F150" s="253" t="s">
        <v>187</v>
      </c>
      <c r="G150" s="250"/>
      <c r="H150" s="254">
        <v>201.941</v>
      </c>
      <c r="I150" s="255"/>
      <c r="J150" s="250"/>
      <c r="K150" s="250"/>
      <c r="L150" s="256"/>
      <c r="M150" s="257"/>
      <c r="N150" s="258"/>
      <c r="O150" s="258"/>
      <c r="P150" s="258"/>
      <c r="Q150" s="258"/>
      <c r="R150" s="258"/>
      <c r="S150" s="258"/>
      <c r="T150" s="25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0" t="s">
        <v>178</v>
      </c>
      <c r="AU150" s="260" t="s">
        <v>85</v>
      </c>
      <c r="AV150" s="13" t="s">
        <v>85</v>
      </c>
      <c r="AW150" s="13" t="s">
        <v>32</v>
      </c>
      <c r="AX150" s="13" t="s">
        <v>76</v>
      </c>
      <c r="AY150" s="260" t="s">
        <v>163</v>
      </c>
    </row>
    <row r="151" s="13" customFormat="1">
      <c r="A151" s="13"/>
      <c r="B151" s="249"/>
      <c r="C151" s="250"/>
      <c r="D151" s="251" t="s">
        <v>178</v>
      </c>
      <c r="E151" s="252" t="s">
        <v>1</v>
      </c>
      <c r="F151" s="253" t="s">
        <v>188</v>
      </c>
      <c r="G151" s="250"/>
      <c r="H151" s="254">
        <v>162.911</v>
      </c>
      <c r="I151" s="255"/>
      <c r="J151" s="250"/>
      <c r="K151" s="250"/>
      <c r="L151" s="256"/>
      <c r="M151" s="257"/>
      <c r="N151" s="258"/>
      <c r="O151" s="258"/>
      <c r="P151" s="258"/>
      <c r="Q151" s="258"/>
      <c r="R151" s="258"/>
      <c r="S151" s="258"/>
      <c r="T151" s="25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0" t="s">
        <v>178</v>
      </c>
      <c r="AU151" s="260" t="s">
        <v>85</v>
      </c>
      <c r="AV151" s="13" t="s">
        <v>85</v>
      </c>
      <c r="AW151" s="13" t="s">
        <v>32</v>
      </c>
      <c r="AX151" s="13" t="s">
        <v>76</v>
      </c>
      <c r="AY151" s="260" t="s">
        <v>163</v>
      </c>
    </row>
    <row r="152" s="13" customFormat="1">
      <c r="A152" s="13"/>
      <c r="B152" s="249"/>
      <c r="C152" s="250"/>
      <c r="D152" s="251" t="s">
        <v>178</v>
      </c>
      <c r="E152" s="252" t="s">
        <v>1</v>
      </c>
      <c r="F152" s="253" t="s">
        <v>189</v>
      </c>
      <c r="G152" s="250"/>
      <c r="H152" s="254">
        <v>89.266999999999996</v>
      </c>
      <c r="I152" s="255"/>
      <c r="J152" s="250"/>
      <c r="K152" s="250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178</v>
      </c>
      <c r="AU152" s="260" t="s">
        <v>85</v>
      </c>
      <c r="AV152" s="13" t="s">
        <v>85</v>
      </c>
      <c r="AW152" s="13" t="s">
        <v>32</v>
      </c>
      <c r="AX152" s="13" t="s">
        <v>76</v>
      </c>
      <c r="AY152" s="260" t="s">
        <v>163</v>
      </c>
    </row>
    <row r="153" s="14" customFormat="1">
      <c r="A153" s="14"/>
      <c r="B153" s="261"/>
      <c r="C153" s="262"/>
      <c r="D153" s="251" t="s">
        <v>178</v>
      </c>
      <c r="E153" s="263" t="s">
        <v>1</v>
      </c>
      <c r="F153" s="264" t="s">
        <v>190</v>
      </c>
      <c r="G153" s="262"/>
      <c r="H153" s="265">
        <v>1673.2349999999999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1" t="s">
        <v>178</v>
      </c>
      <c r="AU153" s="271" t="s">
        <v>85</v>
      </c>
      <c r="AV153" s="14" t="s">
        <v>170</v>
      </c>
      <c r="AW153" s="14" t="s">
        <v>32</v>
      </c>
      <c r="AX153" s="14" t="s">
        <v>83</v>
      </c>
      <c r="AY153" s="271" t="s">
        <v>163</v>
      </c>
    </row>
    <row r="154" s="2" customFormat="1" ht="24.15" customHeight="1">
      <c r="A154" s="38"/>
      <c r="B154" s="39"/>
      <c r="C154" s="226" t="s">
        <v>170</v>
      </c>
      <c r="D154" s="226" t="s">
        <v>165</v>
      </c>
      <c r="E154" s="227" t="s">
        <v>191</v>
      </c>
      <c r="F154" s="228" t="s">
        <v>192</v>
      </c>
      <c r="G154" s="229" t="s">
        <v>168</v>
      </c>
      <c r="H154" s="230">
        <v>13.199999999999999</v>
      </c>
      <c r="I154" s="231"/>
      <c r="J154" s="232">
        <f>ROUND(I154*H154,2)</f>
        <v>0</v>
      </c>
      <c r="K154" s="228" t="s">
        <v>169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170</v>
      </c>
      <c r="AT154" s="237" t="s">
        <v>165</v>
      </c>
      <c r="AU154" s="237" t="s">
        <v>85</v>
      </c>
      <c r="AY154" s="17" t="s">
        <v>163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170</v>
      </c>
      <c r="BM154" s="237" t="s">
        <v>193</v>
      </c>
    </row>
    <row r="155" s="13" customFormat="1">
      <c r="A155" s="13"/>
      <c r="B155" s="249"/>
      <c r="C155" s="250"/>
      <c r="D155" s="251" t="s">
        <v>178</v>
      </c>
      <c r="E155" s="252" t="s">
        <v>1</v>
      </c>
      <c r="F155" s="253" t="s">
        <v>194</v>
      </c>
      <c r="G155" s="250"/>
      <c r="H155" s="254">
        <v>13.199999999999999</v>
      </c>
      <c r="I155" s="255"/>
      <c r="J155" s="250"/>
      <c r="K155" s="250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178</v>
      </c>
      <c r="AU155" s="260" t="s">
        <v>85</v>
      </c>
      <c r="AV155" s="13" t="s">
        <v>85</v>
      </c>
      <c r="AW155" s="13" t="s">
        <v>32</v>
      </c>
      <c r="AX155" s="13" t="s">
        <v>83</v>
      </c>
      <c r="AY155" s="260" t="s">
        <v>163</v>
      </c>
    </row>
    <row r="156" s="2" customFormat="1" ht="37.8" customHeight="1">
      <c r="A156" s="38"/>
      <c r="B156" s="39"/>
      <c r="C156" s="226" t="s">
        <v>195</v>
      </c>
      <c r="D156" s="226" t="s">
        <v>165</v>
      </c>
      <c r="E156" s="227" t="s">
        <v>196</v>
      </c>
      <c r="F156" s="228" t="s">
        <v>197</v>
      </c>
      <c r="G156" s="229" t="s">
        <v>168</v>
      </c>
      <c r="H156" s="230">
        <v>2184.826</v>
      </c>
      <c r="I156" s="231"/>
      <c r="J156" s="232">
        <f>ROUND(I156*H156,2)</f>
        <v>0</v>
      </c>
      <c r="K156" s="228" t="s">
        <v>169</v>
      </c>
      <c r="L156" s="44"/>
      <c r="M156" s="233" t="s">
        <v>1</v>
      </c>
      <c r="N156" s="234" t="s">
        <v>41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170</v>
      </c>
      <c r="AT156" s="237" t="s">
        <v>165</v>
      </c>
      <c r="AU156" s="237" t="s">
        <v>85</v>
      </c>
      <c r="AY156" s="17" t="s">
        <v>163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170</v>
      </c>
      <c r="BM156" s="237" t="s">
        <v>198</v>
      </c>
    </row>
    <row r="157" s="13" customFormat="1">
      <c r="A157" s="13"/>
      <c r="B157" s="249"/>
      <c r="C157" s="250"/>
      <c r="D157" s="251" t="s">
        <v>178</v>
      </c>
      <c r="E157" s="252" t="s">
        <v>1</v>
      </c>
      <c r="F157" s="253" t="s">
        <v>199</v>
      </c>
      <c r="G157" s="250"/>
      <c r="H157" s="254">
        <v>2184.826</v>
      </c>
      <c r="I157" s="255"/>
      <c r="J157" s="250"/>
      <c r="K157" s="250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178</v>
      </c>
      <c r="AU157" s="260" t="s">
        <v>85</v>
      </c>
      <c r="AV157" s="13" t="s">
        <v>85</v>
      </c>
      <c r="AW157" s="13" t="s">
        <v>32</v>
      </c>
      <c r="AX157" s="13" t="s">
        <v>83</v>
      </c>
      <c r="AY157" s="260" t="s">
        <v>163</v>
      </c>
    </row>
    <row r="158" s="2" customFormat="1" ht="37.8" customHeight="1">
      <c r="A158" s="38"/>
      <c r="B158" s="39"/>
      <c r="C158" s="226" t="s">
        <v>200</v>
      </c>
      <c r="D158" s="226" t="s">
        <v>165</v>
      </c>
      <c r="E158" s="227" t="s">
        <v>201</v>
      </c>
      <c r="F158" s="228" t="s">
        <v>202</v>
      </c>
      <c r="G158" s="229" t="s">
        <v>168</v>
      </c>
      <c r="H158" s="230">
        <v>1188.0440000000001</v>
      </c>
      <c r="I158" s="231"/>
      <c r="J158" s="232">
        <f>ROUND(I158*H158,2)</f>
        <v>0</v>
      </c>
      <c r="K158" s="228" t="s">
        <v>169</v>
      </c>
      <c r="L158" s="44"/>
      <c r="M158" s="233" t="s">
        <v>1</v>
      </c>
      <c r="N158" s="234" t="s">
        <v>41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170</v>
      </c>
      <c r="AT158" s="237" t="s">
        <v>165</v>
      </c>
      <c r="AU158" s="237" t="s">
        <v>85</v>
      </c>
      <c r="AY158" s="17" t="s">
        <v>163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170</v>
      </c>
      <c r="BM158" s="237" t="s">
        <v>203</v>
      </c>
    </row>
    <row r="159" s="13" customFormat="1">
      <c r="A159" s="13"/>
      <c r="B159" s="249"/>
      <c r="C159" s="250"/>
      <c r="D159" s="251" t="s">
        <v>178</v>
      </c>
      <c r="E159" s="252" t="s">
        <v>1</v>
      </c>
      <c r="F159" s="253" t="s">
        <v>204</v>
      </c>
      <c r="G159" s="250"/>
      <c r="H159" s="254">
        <v>1188.0440000000001</v>
      </c>
      <c r="I159" s="255"/>
      <c r="J159" s="250"/>
      <c r="K159" s="250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178</v>
      </c>
      <c r="AU159" s="260" t="s">
        <v>85</v>
      </c>
      <c r="AV159" s="13" t="s">
        <v>85</v>
      </c>
      <c r="AW159" s="13" t="s">
        <v>32</v>
      </c>
      <c r="AX159" s="13" t="s">
        <v>83</v>
      </c>
      <c r="AY159" s="260" t="s">
        <v>163</v>
      </c>
    </row>
    <row r="160" s="2" customFormat="1" ht="24.15" customHeight="1">
      <c r="A160" s="38"/>
      <c r="B160" s="39"/>
      <c r="C160" s="226" t="s">
        <v>205</v>
      </c>
      <c r="D160" s="226" t="s">
        <v>165</v>
      </c>
      <c r="E160" s="227" t="s">
        <v>206</v>
      </c>
      <c r="F160" s="228" t="s">
        <v>207</v>
      </c>
      <c r="G160" s="229" t="s">
        <v>168</v>
      </c>
      <c r="H160" s="230">
        <v>3372.8699999999999</v>
      </c>
      <c r="I160" s="231"/>
      <c r="J160" s="232">
        <f>ROUND(I160*H160,2)</f>
        <v>0</v>
      </c>
      <c r="K160" s="228" t="s">
        <v>169</v>
      </c>
      <c r="L160" s="44"/>
      <c r="M160" s="233" t="s">
        <v>1</v>
      </c>
      <c r="N160" s="234" t="s">
        <v>41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170</v>
      </c>
      <c r="AT160" s="237" t="s">
        <v>165</v>
      </c>
      <c r="AU160" s="237" t="s">
        <v>85</v>
      </c>
      <c r="AY160" s="17" t="s">
        <v>163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170</v>
      </c>
      <c r="BM160" s="237" t="s">
        <v>208</v>
      </c>
    </row>
    <row r="161" s="13" customFormat="1">
      <c r="A161" s="13"/>
      <c r="B161" s="249"/>
      <c r="C161" s="250"/>
      <c r="D161" s="251" t="s">
        <v>178</v>
      </c>
      <c r="E161" s="252" t="s">
        <v>1</v>
      </c>
      <c r="F161" s="253" t="s">
        <v>209</v>
      </c>
      <c r="G161" s="250"/>
      <c r="H161" s="254">
        <v>3372.8699999999999</v>
      </c>
      <c r="I161" s="255"/>
      <c r="J161" s="250"/>
      <c r="K161" s="250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178</v>
      </c>
      <c r="AU161" s="260" t="s">
        <v>85</v>
      </c>
      <c r="AV161" s="13" t="s">
        <v>85</v>
      </c>
      <c r="AW161" s="13" t="s">
        <v>32</v>
      </c>
      <c r="AX161" s="13" t="s">
        <v>83</v>
      </c>
      <c r="AY161" s="260" t="s">
        <v>163</v>
      </c>
    </row>
    <row r="162" s="2" customFormat="1" ht="24.15" customHeight="1">
      <c r="A162" s="38"/>
      <c r="B162" s="39"/>
      <c r="C162" s="226" t="s">
        <v>176</v>
      </c>
      <c r="D162" s="226" t="s">
        <v>165</v>
      </c>
      <c r="E162" s="227" t="s">
        <v>210</v>
      </c>
      <c r="F162" s="228" t="s">
        <v>211</v>
      </c>
      <c r="G162" s="229" t="s">
        <v>168</v>
      </c>
      <c r="H162" s="230">
        <v>498.39100000000002</v>
      </c>
      <c r="I162" s="231"/>
      <c r="J162" s="232">
        <f>ROUND(I162*H162,2)</f>
        <v>0</v>
      </c>
      <c r="K162" s="228" t="s">
        <v>169</v>
      </c>
      <c r="L162" s="44"/>
      <c r="M162" s="233" t="s">
        <v>1</v>
      </c>
      <c r="N162" s="234" t="s">
        <v>41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170</v>
      </c>
      <c r="AT162" s="237" t="s">
        <v>165</v>
      </c>
      <c r="AU162" s="237" t="s">
        <v>85</v>
      </c>
      <c r="AY162" s="17" t="s">
        <v>163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170</v>
      </c>
      <c r="BM162" s="237" t="s">
        <v>212</v>
      </c>
    </row>
    <row r="163" s="13" customFormat="1">
      <c r="A163" s="13"/>
      <c r="B163" s="249"/>
      <c r="C163" s="250"/>
      <c r="D163" s="251" t="s">
        <v>178</v>
      </c>
      <c r="E163" s="252" t="s">
        <v>1</v>
      </c>
      <c r="F163" s="253" t="s">
        <v>213</v>
      </c>
      <c r="G163" s="250"/>
      <c r="H163" s="254">
        <v>498.39100000000002</v>
      </c>
      <c r="I163" s="255"/>
      <c r="J163" s="250"/>
      <c r="K163" s="250"/>
      <c r="L163" s="256"/>
      <c r="M163" s="257"/>
      <c r="N163" s="258"/>
      <c r="O163" s="258"/>
      <c r="P163" s="258"/>
      <c r="Q163" s="258"/>
      <c r="R163" s="258"/>
      <c r="S163" s="258"/>
      <c r="T163" s="25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0" t="s">
        <v>178</v>
      </c>
      <c r="AU163" s="260" t="s">
        <v>85</v>
      </c>
      <c r="AV163" s="13" t="s">
        <v>85</v>
      </c>
      <c r="AW163" s="13" t="s">
        <v>32</v>
      </c>
      <c r="AX163" s="13" t="s">
        <v>83</v>
      </c>
      <c r="AY163" s="260" t="s">
        <v>163</v>
      </c>
    </row>
    <row r="164" s="2" customFormat="1" ht="24.15" customHeight="1">
      <c r="A164" s="38"/>
      <c r="B164" s="39"/>
      <c r="C164" s="226" t="s">
        <v>214</v>
      </c>
      <c r="D164" s="226" t="s">
        <v>165</v>
      </c>
      <c r="E164" s="227" t="s">
        <v>215</v>
      </c>
      <c r="F164" s="228" t="s">
        <v>216</v>
      </c>
      <c r="G164" s="229" t="s">
        <v>217</v>
      </c>
      <c r="H164" s="230">
        <v>1410.9939999999999</v>
      </c>
      <c r="I164" s="231"/>
      <c r="J164" s="232">
        <f>ROUND(I164*H164,2)</f>
        <v>0</v>
      </c>
      <c r="K164" s="228" t="s">
        <v>169</v>
      </c>
      <c r="L164" s="44"/>
      <c r="M164" s="233" t="s">
        <v>1</v>
      </c>
      <c r="N164" s="234" t="s">
        <v>41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170</v>
      </c>
      <c r="AT164" s="237" t="s">
        <v>165</v>
      </c>
      <c r="AU164" s="237" t="s">
        <v>85</v>
      </c>
      <c r="AY164" s="17" t="s">
        <v>163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170</v>
      </c>
      <c r="BM164" s="237" t="s">
        <v>218</v>
      </c>
    </row>
    <row r="165" s="13" customFormat="1">
      <c r="A165" s="13"/>
      <c r="B165" s="249"/>
      <c r="C165" s="250"/>
      <c r="D165" s="251" t="s">
        <v>178</v>
      </c>
      <c r="E165" s="252" t="s">
        <v>1</v>
      </c>
      <c r="F165" s="253" t="s">
        <v>219</v>
      </c>
      <c r="G165" s="250"/>
      <c r="H165" s="254">
        <v>1410.9939999999999</v>
      </c>
      <c r="I165" s="255"/>
      <c r="J165" s="250"/>
      <c r="K165" s="250"/>
      <c r="L165" s="256"/>
      <c r="M165" s="257"/>
      <c r="N165" s="258"/>
      <c r="O165" s="258"/>
      <c r="P165" s="258"/>
      <c r="Q165" s="258"/>
      <c r="R165" s="258"/>
      <c r="S165" s="258"/>
      <c r="T165" s="25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0" t="s">
        <v>178</v>
      </c>
      <c r="AU165" s="260" t="s">
        <v>85</v>
      </c>
      <c r="AV165" s="13" t="s">
        <v>85</v>
      </c>
      <c r="AW165" s="13" t="s">
        <v>32</v>
      </c>
      <c r="AX165" s="13" t="s">
        <v>83</v>
      </c>
      <c r="AY165" s="260" t="s">
        <v>163</v>
      </c>
    </row>
    <row r="166" s="12" customFormat="1" ht="22.8" customHeight="1">
      <c r="A166" s="12"/>
      <c r="B166" s="210"/>
      <c r="C166" s="211"/>
      <c r="D166" s="212" t="s">
        <v>75</v>
      </c>
      <c r="E166" s="224" t="s">
        <v>85</v>
      </c>
      <c r="F166" s="224" t="s">
        <v>220</v>
      </c>
      <c r="G166" s="211"/>
      <c r="H166" s="211"/>
      <c r="I166" s="214"/>
      <c r="J166" s="225">
        <f>BK166</f>
        <v>0</v>
      </c>
      <c r="K166" s="211"/>
      <c r="L166" s="216"/>
      <c r="M166" s="217"/>
      <c r="N166" s="218"/>
      <c r="O166" s="218"/>
      <c r="P166" s="219">
        <f>SUM(P167:P200)</f>
        <v>0</v>
      </c>
      <c r="Q166" s="218"/>
      <c r="R166" s="219">
        <f>SUM(R167:R200)</f>
        <v>1034.9943258400001</v>
      </c>
      <c r="S166" s="218"/>
      <c r="T166" s="220">
        <f>SUM(T167:T200)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83</v>
      </c>
      <c r="AT166" s="222" t="s">
        <v>75</v>
      </c>
      <c r="AU166" s="222" t="s">
        <v>83</v>
      </c>
      <c r="AY166" s="221" t="s">
        <v>163</v>
      </c>
      <c r="BK166" s="223">
        <f>SUM(BK167:BK200)</f>
        <v>0</v>
      </c>
    </row>
    <row r="167" s="2" customFormat="1" ht="24.15" customHeight="1">
      <c r="A167" s="38"/>
      <c r="B167" s="39"/>
      <c r="C167" s="226" t="s">
        <v>221</v>
      </c>
      <c r="D167" s="226" t="s">
        <v>165</v>
      </c>
      <c r="E167" s="227" t="s">
        <v>222</v>
      </c>
      <c r="F167" s="228" t="s">
        <v>223</v>
      </c>
      <c r="G167" s="229" t="s">
        <v>168</v>
      </c>
      <c r="H167" s="230">
        <v>91.313999999999993</v>
      </c>
      <c r="I167" s="231"/>
      <c r="J167" s="232">
        <f>ROUND(I167*H167,2)</f>
        <v>0</v>
      </c>
      <c r="K167" s="228" t="s">
        <v>169</v>
      </c>
      <c r="L167" s="44"/>
      <c r="M167" s="233" t="s">
        <v>1</v>
      </c>
      <c r="N167" s="234" t="s">
        <v>41</v>
      </c>
      <c r="O167" s="91"/>
      <c r="P167" s="235">
        <f>O167*H167</f>
        <v>0</v>
      </c>
      <c r="Q167" s="235">
        <v>2.3010199999999998</v>
      </c>
      <c r="R167" s="235">
        <f>Q167*H167</f>
        <v>210.11534027999997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170</v>
      </c>
      <c r="AT167" s="237" t="s">
        <v>165</v>
      </c>
      <c r="AU167" s="237" t="s">
        <v>85</v>
      </c>
      <c r="AY167" s="17" t="s">
        <v>163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170</v>
      </c>
      <c r="BM167" s="237" t="s">
        <v>224</v>
      </c>
    </row>
    <row r="168" s="13" customFormat="1">
      <c r="A168" s="13"/>
      <c r="B168" s="249"/>
      <c r="C168" s="250"/>
      <c r="D168" s="251" t="s">
        <v>178</v>
      </c>
      <c r="E168" s="252" t="s">
        <v>1</v>
      </c>
      <c r="F168" s="253" t="s">
        <v>225</v>
      </c>
      <c r="G168" s="250"/>
      <c r="H168" s="254">
        <v>91.313999999999993</v>
      </c>
      <c r="I168" s="255"/>
      <c r="J168" s="250"/>
      <c r="K168" s="250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178</v>
      </c>
      <c r="AU168" s="260" t="s">
        <v>85</v>
      </c>
      <c r="AV168" s="13" t="s">
        <v>85</v>
      </c>
      <c r="AW168" s="13" t="s">
        <v>32</v>
      </c>
      <c r="AX168" s="13" t="s">
        <v>83</v>
      </c>
      <c r="AY168" s="260" t="s">
        <v>163</v>
      </c>
    </row>
    <row r="169" s="2" customFormat="1" ht="16.5" customHeight="1">
      <c r="A169" s="38"/>
      <c r="B169" s="39"/>
      <c r="C169" s="226" t="s">
        <v>226</v>
      </c>
      <c r="D169" s="226" t="s">
        <v>165</v>
      </c>
      <c r="E169" s="227" t="s">
        <v>227</v>
      </c>
      <c r="F169" s="228" t="s">
        <v>228</v>
      </c>
      <c r="G169" s="229" t="s">
        <v>175</v>
      </c>
      <c r="H169" s="230">
        <v>11.722</v>
      </c>
      <c r="I169" s="231"/>
      <c r="J169" s="232">
        <f>ROUND(I169*H169,2)</f>
        <v>0</v>
      </c>
      <c r="K169" s="228" t="s">
        <v>169</v>
      </c>
      <c r="L169" s="44"/>
      <c r="M169" s="233" t="s">
        <v>1</v>
      </c>
      <c r="N169" s="234" t="s">
        <v>41</v>
      </c>
      <c r="O169" s="91"/>
      <c r="P169" s="235">
        <f>O169*H169</f>
        <v>0</v>
      </c>
      <c r="Q169" s="235">
        <v>1.06277</v>
      </c>
      <c r="R169" s="235">
        <f>Q169*H169</f>
        <v>12.45778994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170</v>
      </c>
      <c r="AT169" s="237" t="s">
        <v>165</v>
      </c>
      <c r="AU169" s="237" t="s">
        <v>85</v>
      </c>
      <c r="AY169" s="17" t="s">
        <v>163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170</v>
      </c>
      <c r="BM169" s="237" t="s">
        <v>229</v>
      </c>
    </row>
    <row r="170" s="13" customFormat="1">
      <c r="A170" s="13"/>
      <c r="B170" s="249"/>
      <c r="C170" s="250"/>
      <c r="D170" s="251" t="s">
        <v>178</v>
      </c>
      <c r="E170" s="252" t="s">
        <v>1</v>
      </c>
      <c r="F170" s="253" t="s">
        <v>230</v>
      </c>
      <c r="G170" s="250"/>
      <c r="H170" s="254">
        <v>11.722</v>
      </c>
      <c r="I170" s="255"/>
      <c r="J170" s="250"/>
      <c r="K170" s="250"/>
      <c r="L170" s="256"/>
      <c r="M170" s="257"/>
      <c r="N170" s="258"/>
      <c r="O170" s="258"/>
      <c r="P170" s="258"/>
      <c r="Q170" s="258"/>
      <c r="R170" s="258"/>
      <c r="S170" s="258"/>
      <c r="T170" s="25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0" t="s">
        <v>178</v>
      </c>
      <c r="AU170" s="260" t="s">
        <v>85</v>
      </c>
      <c r="AV170" s="13" t="s">
        <v>85</v>
      </c>
      <c r="AW170" s="13" t="s">
        <v>32</v>
      </c>
      <c r="AX170" s="13" t="s">
        <v>83</v>
      </c>
      <c r="AY170" s="260" t="s">
        <v>163</v>
      </c>
    </row>
    <row r="171" s="2" customFormat="1" ht="24.15" customHeight="1">
      <c r="A171" s="38"/>
      <c r="B171" s="39"/>
      <c r="C171" s="226" t="s">
        <v>8</v>
      </c>
      <c r="D171" s="226" t="s">
        <v>165</v>
      </c>
      <c r="E171" s="227" t="s">
        <v>231</v>
      </c>
      <c r="F171" s="228" t="s">
        <v>232</v>
      </c>
      <c r="G171" s="229" t="s">
        <v>233</v>
      </c>
      <c r="H171" s="230">
        <v>32</v>
      </c>
      <c r="I171" s="231"/>
      <c r="J171" s="232">
        <f>ROUND(I171*H171,2)</f>
        <v>0</v>
      </c>
      <c r="K171" s="228" t="s">
        <v>169</v>
      </c>
      <c r="L171" s="44"/>
      <c r="M171" s="233" t="s">
        <v>1</v>
      </c>
      <c r="N171" s="234" t="s">
        <v>41</v>
      </c>
      <c r="O171" s="91"/>
      <c r="P171" s="235">
        <f>O171*H171</f>
        <v>0</v>
      </c>
      <c r="Q171" s="235">
        <v>0.11754000000000001</v>
      </c>
      <c r="R171" s="235">
        <f>Q171*H171</f>
        <v>3.7612800000000002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170</v>
      </c>
      <c r="AT171" s="237" t="s">
        <v>165</v>
      </c>
      <c r="AU171" s="237" t="s">
        <v>85</v>
      </c>
      <c r="AY171" s="17" t="s">
        <v>163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170</v>
      </c>
      <c r="BM171" s="237" t="s">
        <v>234</v>
      </c>
    </row>
    <row r="172" s="2" customFormat="1" ht="24.15" customHeight="1">
      <c r="A172" s="38"/>
      <c r="B172" s="39"/>
      <c r="C172" s="239" t="s">
        <v>235</v>
      </c>
      <c r="D172" s="239" t="s">
        <v>172</v>
      </c>
      <c r="E172" s="240" t="s">
        <v>236</v>
      </c>
      <c r="F172" s="241" t="s">
        <v>237</v>
      </c>
      <c r="G172" s="242" t="s">
        <v>168</v>
      </c>
      <c r="H172" s="243">
        <v>22.356000000000002</v>
      </c>
      <c r="I172" s="244"/>
      <c r="J172" s="245">
        <f>ROUND(I172*H172,2)</f>
        <v>0</v>
      </c>
      <c r="K172" s="241" t="s">
        <v>169</v>
      </c>
      <c r="L172" s="246"/>
      <c r="M172" s="247" t="s">
        <v>1</v>
      </c>
      <c r="N172" s="248" t="s">
        <v>41</v>
      </c>
      <c r="O172" s="91"/>
      <c r="P172" s="235">
        <f>O172*H172</f>
        <v>0</v>
      </c>
      <c r="Q172" s="235">
        <v>2.6200000000000001</v>
      </c>
      <c r="R172" s="235">
        <f>Q172*H172</f>
        <v>58.572720000000004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176</v>
      </c>
      <c r="AT172" s="237" t="s">
        <v>172</v>
      </c>
      <c r="AU172" s="237" t="s">
        <v>85</v>
      </c>
      <c r="AY172" s="17" t="s">
        <v>163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83</v>
      </c>
      <c r="BK172" s="238">
        <f>ROUND(I172*H172,2)</f>
        <v>0</v>
      </c>
      <c r="BL172" s="17" t="s">
        <v>170</v>
      </c>
      <c r="BM172" s="237" t="s">
        <v>238</v>
      </c>
    </row>
    <row r="173" s="13" customFormat="1">
      <c r="A173" s="13"/>
      <c r="B173" s="249"/>
      <c r="C173" s="250"/>
      <c r="D173" s="251" t="s">
        <v>178</v>
      </c>
      <c r="E173" s="252" t="s">
        <v>1</v>
      </c>
      <c r="F173" s="253" t="s">
        <v>239</v>
      </c>
      <c r="G173" s="250"/>
      <c r="H173" s="254">
        <v>22.356000000000002</v>
      </c>
      <c r="I173" s="255"/>
      <c r="J173" s="250"/>
      <c r="K173" s="250"/>
      <c r="L173" s="256"/>
      <c r="M173" s="257"/>
      <c r="N173" s="258"/>
      <c r="O173" s="258"/>
      <c r="P173" s="258"/>
      <c r="Q173" s="258"/>
      <c r="R173" s="258"/>
      <c r="S173" s="258"/>
      <c r="T173" s="25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0" t="s">
        <v>178</v>
      </c>
      <c r="AU173" s="260" t="s">
        <v>85</v>
      </c>
      <c r="AV173" s="13" t="s">
        <v>85</v>
      </c>
      <c r="AW173" s="13" t="s">
        <v>32</v>
      </c>
      <c r="AX173" s="13" t="s">
        <v>83</v>
      </c>
      <c r="AY173" s="260" t="s">
        <v>163</v>
      </c>
    </row>
    <row r="174" s="2" customFormat="1" ht="21.75" customHeight="1">
      <c r="A174" s="38"/>
      <c r="B174" s="39"/>
      <c r="C174" s="226" t="s">
        <v>240</v>
      </c>
      <c r="D174" s="226" t="s">
        <v>165</v>
      </c>
      <c r="E174" s="227" t="s">
        <v>241</v>
      </c>
      <c r="F174" s="228" t="s">
        <v>242</v>
      </c>
      <c r="G174" s="229" t="s">
        <v>233</v>
      </c>
      <c r="H174" s="230">
        <v>50</v>
      </c>
      <c r="I174" s="231"/>
      <c r="J174" s="232">
        <f>ROUND(I174*H174,2)</f>
        <v>0</v>
      </c>
      <c r="K174" s="228" t="s">
        <v>1</v>
      </c>
      <c r="L174" s="44"/>
      <c r="M174" s="233" t="s">
        <v>1</v>
      </c>
      <c r="N174" s="234" t="s">
        <v>41</v>
      </c>
      <c r="O174" s="91"/>
      <c r="P174" s="235">
        <f>O174*H174</f>
        <v>0</v>
      </c>
      <c r="Q174" s="235">
        <v>2.1469999999999998</v>
      </c>
      <c r="R174" s="235">
        <f>Q174*H174</f>
        <v>107.34999999999999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170</v>
      </c>
      <c r="AT174" s="237" t="s">
        <v>165</v>
      </c>
      <c r="AU174" s="237" t="s">
        <v>85</v>
      </c>
      <c r="AY174" s="17" t="s">
        <v>163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83</v>
      </c>
      <c r="BK174" s="238">
        <f>ROUND(I174*H174,2)</f>
        <v>0</v>
      </c>
      <c r="BL174" s="17" t="s">
        <v>170</v>
      </c>
      <c r="BM174" s="237" t="s">
        <v>243</v>
      </c>
    </row>
    <row r="175" s="2" customFormat="1" ht="21.75" customHeight="1">
      <c r="A175" s="38"/>
      <c r="B175" s="39"/>
      <c r="C175" s="226" t="s">
        <v>244</v>
      </c>
      <c r="D175" s="226" t="s">
        <v>165</v>
      </c>
      <c r="E175" s="227" t="s">
        <v>245</v>
      </c>
      <c r="F175" s="228" t="s">
        <v>246</v>
      </c>
      <c r="G175" s="229" t="s">
        <v>233</v>
      </c>
      <c r="H175" s="230">
        <v>2</v>
      </c>
      <c r="I175" s="231"/>
      <c r="J175" s="232">
        <f>ROUND(I175*H175,2)</f>
        <v>0</v>
      </c>
      <c r="K175" s="228" t="s">
        <v>1</v>
      </c>
      <c r="L175" s="44"/>
      <c r="M175" s="233" t="s">
        <v>1</v>
      </c>
      <c r="N175" s="234" t="s">
        <v>41</v>
      </c>
      <c r="O175" s="91"/>
      <c r="P175" s="235">
        <f>O175*H175</f>
        <v>0</v>
      </c>
      <c r="Q175" s="235">
        <v>2.2530000000000001</v>
      </c>
      <c r="R175" s="235">
        <f>Q175*H175</f>
        <v>4.5060000000000002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170</v>
      </c>
      <c r="AT175" s="237" t="s">
        <v>165</v>
      </c>
      <c r="AU175" s="237" t="s">
        <v>85</v>
      </c>
      <c r="AY175" s="17" t="s">
        <v>163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83</v>
      </c>
      <c r="BK175" s="238">
        <f>ROUND(I175*H175,2)</f>
        <v>0</v>
      </c>
      <c r="BL175" s="17" t="s">
        <v>170</v>
      </c>
      <c r="BM175" s="237" t="s">
        <v>247</v>
      </c>
    </row>
    <row r="176" s="2" customFormat="1" ht="16.5" customHeight="1">
      <c r="A176" s="38"/>
      <c r="B176" s="39"/>
      <c r="C176" s="226" t="s">
        <v>248</v>
      </c>
      <c r="D176" s="226" t="s">
        <v>165</v>
      </c>
      <c r="E176" s="227" t="s">
        <v>249</v>
      </c>
      <c r="F176" s="228" t="s">
        <v>250</v>
      </c>
      <c r="G176" s="229" t="s">
        <v>168</v>
      </c>
      <c r="H176" s="230">
        <v>33.301000000000002</v>
      </c>
      <c r="I176" s="231"/>
      <c r="J176" s="232">
        <f>ROUND(I176*H176,2)</f>
        <v>0</v>
      </c>
      <c r="K176" s="228" t="s">
        <v>169</v>
      </c>
      <c r="L176" s="44"/>
      <c r="M176" s="233" t="s">
        <v>1</v>
      </c>
      <c r="N176" s="234" t="s">
        <v>41</v>
      </c>
      <c r="O176" s="91"/>
      <c r="P176" s="235">
        <f>O176*H176</f>
        <v>0</v>
      </c>
      <c r="Q176" s="235">
        <v>2.3010199999999998</v>
      </c>
      <c r="R176" s="235">
        <f>Q176*H176</f>
        <v>76.62626702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170</v>
      </c>
      <c r="AT176" s="237" t="s">
        <v>165</v>
      </c>
      <c r="AU176" s="237" t="s">
        <v>85</v>
      </c>
      <c r="AY176" s="17" t="s">
        <v>163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83</v>
      </c>
      <c r="BK176" s="238">
        <f>ROUND(I176*H176,2)</f>
        <v>0</v>
      </c>
      <c r="BL176" s="17" t="s">
        <v>170</v>
      </c>
      <c r="BM176" s="237" t="s">
        <v>251</v>
      </c>
    </row>
    <row r="177" s="13" customFormat="1">
      <c r="A177" s="13"/>
      <c r="B177" s="249"/>
      <c r="C177" s="250"/>
      <c r="D177" s="251" t="s">
        <v>178</v>
      </c>
      <c r="E177" s="252" t="s">
        <v>1</v>
      </c>
      <c r="F177" s="253" t="s">
        <v>252</v>
      </c>
      <c r="G177" s="250"/>
      <c r="H177" s="254">
        <v>29.984000000000002</v>
      </c>
      <c r="I177" s="255"/>
      <c r="J177" s="250"/>
      <c r="K177" s="250"/>
      <c r="L177" s="256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0" t="s">
        <v>178</v>
      </c>
      <c r="AU177" s="260" t="s">
        <v>85</v>
      </c>
      <c r="AV177" s="13" t="s">
        <v>85</v>
      </c>
      <c r="AW177" s="13" t="s">
        <v>32</v>
      </c>
      <c r="AX177" s="13" t="s">
        <v>76</v>
      </c>
      <c r="AY177" s="260" t="s">
        <v>163</v>
      </c>
    </row>
    <row r="178" s="13" customFormat="1">
      <c r="A178" s="13"/>
      <c r="B178" s="249"/>
      <c r="C178" s="250"/>
      <c r="D178" s="251" t="s">
        <v>178</v>
      </c>
      <c r="E178" s="252" t="s">
        <v>1</v>
      </c>
      <c r="F178" s="253" t="s">
        <v>253</v>
      </c>
      <c r="G178" s="250"/>
      <c r="H178" s="254">
        <v>3.3170000000000002</v>
      </c>
      <c r="I178" s="255"/>
      <c r="J178" s="250"/>
      <c r="K178" s="250"/>
      <c r="L178" s="256"/>
      <c r="M178" s="257"/>
      <c r="N178" s="258"/>
      <c r="O178" s="258"/>
      <c r="P178" s="258"/>
      <c r="Q178" s="258"/>
      <c r="R178" s="258"/>
      <c r="S178" s="258"/>
      <c r="T178" s="25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0" t="s">
        <v>178</v>
      </c>
      <c r="AU178" s="260" t="s">
        <v>85</v>
      </c>
      <c r="AV178" s="13" t="s">
        <v>85</v>
      </c>
      <c r="AW178" s="13" t="s">
        <v>32</v>
      </c>
      <c r="AX178" s="13" t="s">
        <v>76</v>
      </c>
      <c r="AY178" s="260" t="s">
        <v>163</v>
      </c>
    </row>
    <row r="179" s="14" customFormat="1">
      <c r="A179" s="14"/>
      <c r="B179" s="261"/>
      <c r="C179" s="262"/>
      <c r="D179" s="251" t="s">
        <v>178</v>
      </c>
      <c r="E179" s="263" t="s">
        <v>1</v>
      </c>
      <c r="F179" s="264" t="s">
        <v>190</v>
      </c>
      <c r="G179" s="262"/>
      <c r="H179" s="265">
        <v>33.301000000000002</v>
      </c>
      <c r="I179" s="266"/>
      <c r="J179" s="262"/>
      <c r="K179" s="262"/>
      <c r="L179" s="267"/>
      <c r="M179" s="268"/>
      <c r="N179" s="269"/>
      <c r="O179" s="269"/>
      <c r="P179" s="269"/>
      <c r="Q179" s="269"/>
      <c r="R179" s="269"/>
      <c r="S179" s="269"/>
      <c r="T179" s="27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1" t="s">
        <v>178</v>
      </c>
      <c r="AU179" s="271" t="s">
        <v>85</v>
      </c>
      <c r="AV179" s="14" t="s">
        <v>170</v>
      </c>
      <c r="AW179" s="14" t="s">
        <v>32</v>
      </c>
      <c r="AX179" s="14" t="s">
        <v>83</v>
      </c>
      <c r="AY179" s="271" t="s">
        <v>163</v>
      </c>
    </row>
    <row r="180" s="2" customFormat="1" ht="24.15" customHeight="1">
      <c r="A180" s="38"/>
      <c r="B180" s="39"/>
      <c r="C180" s="226" t="s">
        <v>254</v>
      </c>
      <c r="D180" s="226" t="s">
        <v>165</v>
      </c>
      <c r="E180" s="227" t="s">
        <v>255</v>
      </c>
      <c r="F180" s="228" t="s">
        <v>256</v>
      </c>
      <c r="G180" s="229" t="s">
        <v>168</v>
      </c>
      <c r="H180" s="230">
        <v>218.5</v>
      </c>
      <c r="I180" s="231"/>
      <c r="J180" s="232">
        <f>ROUND(I180*H180,2)</f>
        <v>0</v>
      </c>
      <c r="K180" s="228" t="s">
        <v>169</v>
      </c>
      <c r="L180" s="44"/>
      <c r="M180" s="233" t="s">
        <v>1</v>
      </c>
      <c r="N180" s="234" t="s">
        <v>41</v>
      </c>
      <c r="O180" s="91"/>
      <c r="P180" s="235">
        <f>O180*H180</f>
        <v>0</v>
      </c>
      <c r="Q180" s="235">
        <v>2.5018699999999998</v>
      </c>
      <c r="R180" s="235">
        <f>Q180*H180</f>
        <v>546.65859499999999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170</v>
      </c>
      <c r="AT180" s="237" t="s">
        <v>165</v>
      </c>
      <c r="AU180" s="237" t="s">
        <v>85</v>
      </c>
      <c r="AY180" s="17" t="s">
        <v>163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83</v>
      </c>
      <c r="BK180" s="238">
        <f>ROUND(I180*H180,2)</f>
        <v>0</v>
      </c>
      <c r="BL180" s="17" t="s">
        <v>170</v>
      </c>
      <c r="BM180" s="237" t="s">
        <v>257</v>
      </c>
    </row>
    <row r="181" s="13" customFormat="1">
      <c r="A181" s="13"/>
      <c r="B181" s="249"/>
      <c r="C181" s="250"/>
      <c r="D181" s="251" t="s">
        <v>178</v>
      </c>
      <c r="E181" s="252" t="s">
        <v>1</v>
      </c>
      <c r="F181" s="253" t="s">
        <v>258</v>
      </c>
      <c r="G181" s="250"/>
      <c r="H181" s="254">
        <v>187.40000000000001</v>
      </c>
      <c r="I181" s="255"/>
      <c r="J181" s="250"/>
      <c r="K181" s="250"/>
      <c r="L181" s="256"/>
      <c r="M181" s="257"/>
      <c r="N181" s="258"/>
      <c r="O181" s="258"/>
      <c r="P181" s="258"/>
      <c r="Q181" s="258"/>
      <c r="R181" s="258"/>
      <c r="S181" s="258"/>
      <c r="T181" s="25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0" t="s">
        <v>178</v>
      </c>
      <c r="AU181" s="260" t="s">
        <v>85</v>
      </c>
      <c r="AV181" s="13" t="s">
        <v>85</v>
      </c>
      <c r="AW181" s="13" t="s">
        <v>32</v>
      </c>
      <c r="AX181" s="13" t="s">
        <v>76</v>
      </c>
      <c r="AY181" s="260" t="s">
        <v>163</v>
      </c>
    </row>
    <row r="182" s="13" customFormat="1">
      <c r="A182" s="13"/>
      <c r="B182" s="249"/>
      <c r="C182" s="250"/>
      <c r="D182" s="251" t="s">
        <v>178</v>
      </c>
      <c r="E182" s="252" t="s">
        <v>1</v>
      </c>
      <c r="F182" s="253" t="s">
        <v>259</v>
      </c>
      <c r="G182" s="250"/>
      <c r="H182" s="254">
        <v>31.100000000000001</v>
      </c>
      <c r="I182" s="255"/>
      <c r="J182" s="250"/>
      <c r="K182" s="250"/>
      <c r="L182" s="256"/>
      <c r="M182" s="257"/>
      <c r="N182" s="258"/>
      <c r="O182" s="258"/>
      <c r="P182" s="258"/>
      <c r="Q182" s="258"/>
      <c r="R182" s="258"/>
      <c r="S182" s="258"/>
      <c r="T182" s="25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0" t="s">
        <v>178</v>
      </c>
      <c r="AU182" s="260" t="s">
        <v>85</v>
      </c>
      <c r="AV182" s="13" t="s">
        <v>85</v>
      </c>
      <c r="AW182" s="13" t="s">
        <v>32</v>
      </c>
      <c r="AX182" s="13" t="s">
        <v>76</v>
      </c>
      <c r="AY182" s="260" t="s">
        <v>163</v>
      </c>
    </row>
    <row r="183" s="14" customFormat="1">
      <c r="A183" s="14"/>
      <c r="B183" s="261"/>
      <c r="C183" s="262"/>
      <c r="D183" s="251" t="s">
        <v>178</v>
      </c>
      <c r="E183" s="263" t="s">
        <v>1</v>
      </c>
      <c r="F183" s="264" t="s">
        <v>190</v>
      </c>
      <c r="G183" s="262"/>
      <c r="H183" s="265">
        <v>218.5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7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1" t="s">
        <v>178</v>
      </c>
      <c r="AU183" s="271" t="s">
        <v>85</v>
      </c>
      <c r="AV183" s="14" t="s">
        <v>170</v>
      </c>
      <c r="AW183" s="14" t="s">
        <v>32</v>
      </c>
      <c r="AX183" s="14" t="s">
        <v>83</v>
      </c>
      <c r="AY183" s="271" t="s">
        <v>163</v>
      </c>
    </row>
    <row r="184" s="2" customFormat="1" ht="16.5" customHeight="1">
      <c r="A184" s="38"/>
      <c r="B184" s="39"/>
      <c r="C184" s="226" t="s">
        <v>260</v>
      </c>
      <c r="D184" s="226" t="s">
        <v>165</v>
      </c>
      <c r="E184" s="227" t="s">
        <v>261</v>
      </c>
      <c r="F184" s="228" t="s">
        <v>262</v>
      </c>
      <c r="G184" s="229" t="s">
        <v>217</v>
      </c>
      <c r="H184" s="230">
        <v>245.90000000000001</v>
      </c>
      <c r="I184" s="231"/>
      <c r="J184" s="232">
        <f>ROUND(I184*H184,2)</f>
        <v>0</v>
      </c>
      <c r="K184" s="228" t="s">
        <v>169</v>
      </c>
      <c r="L184" s="44"/>
      <c r="M184" s="233" t="s">
        <v>1</v>
      </c>
      <c r="N184" s="234" t="s">
        <v>41</v>
      </c>
      <c r="O184" s="91"/>
      <c r="P184" s="235">
        <f>O184*H184</f>
        <v>0</v>
      </c>
      <c r="Q184" s="235">
        <v>0.00264</v>
      </c>
      <c r="R184" s="235">
        <f>Q184*H184</f>
        <v>0.64917599999999998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170</v>
      </c>
      <c r="AT184" s="237" t="s">
        <v>165</v>
      </c>
      <c r="AU184" s="237" t="s">
        <v>85</v>
      </c>
      <c r="AY184" s="17" t="s">
        <v>163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83</v>
      </c>
      <c r="BK184" s="238">
        <f>ROUND(I184*H184,2)</f>
        <v>0</v>
      </c>
      <c r="BL184" s="17" t="s">
        <v>170</v>
      </c>
      <c r="BM184" s="237" t="s">
        <v>263</v>
      </c>
    </row>
    <row r="185" s="15" customFormat="1">
      <c r="A185" s="15"/>
      <c r="B185" s="272"/>
      <c r="C185" s="273"/>
      <c r="D185" s="251" t="s">
        <v>178</v>
      </c>
      <c r="E185" s="274" t="s">
        <v>1</v>
      </c>
      <c r="F185" s="275" t="s">
        <v>264</v>
      </c>
      <c r="G185" s="273"/>
      <c r="H185" s="274" t="s">
        <v>1</v>
      </c>
      <c r="I185" s="276"/>
      <c r="J185" s="273"/>
      <c r="K185" s="273"/>
      <c r="L185" s="277"/>
      <c r="M185" s="278"/>
      <c r="N185" s="279"/>
      <c r="O185" s="279"/>
      <c r="P185" s="279"/>
      <c r="Q185" s="279"/>
      <c r="R185" s="279"/>
      <c r="S185" s="279"/>
      <c r="T185" s="28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1" t="s">
        <v>178</v>
      </c>
      <c r="AU185" s="281" t="s">
        <v>85</v>
      </c>
      <c r="AV185" s="15" t="s">
        <v>83</v>
      </c>
      <c r="AW185" s="15" t="s">
        <v>32</v>
      </c>
      <c r="AX185" s="15" t="s">
        <v>76</v>
      </c>
      <c r="AY185" s="281" t="s">
        <v>163</v>
      </c>
    </row>
    <row r="186" s="13" customFormat="1">
      <c r="A186" s="13"/>
      <c r="B186" s="249"/>
      <c r="C186" s="250"/>
      <c r="D186" s="251" t="s">
        <v>178</v>
      </c>
      <c r="E186" s="252" t="s">
        <v>1</v>
      </c>
      <c r="F186" s="253" t="s">
        <v>265</v>
      </c>
      <c r="G186" s="250"/>
      <c r="H186" s="254">
        <v>13</v>
      </c>
      <c r="I186" s="255"/>
      <c r="J186" s="250"/>
      <c r="K186" s="250"/>
      <c r="L186" s="256"/>
      <c r="M186" s="257"/>
      <c r="N186" s="258"/>
      <c r="O186" s="258"/>
      <c r="P186" s="258"/>
      <c r="Q186" s="258"/>
      <c r="R186" s="258"/>
      <c r="S186" s="258"/>
      <c r="T186" s="25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0" t="s">
        <v>178</v>
      </c>
      <c r="AU186" s="260" t="s">
        <v>85</v>
      </c>
      <c r="AV186" s="13" t="s">
        <v>85</v>
      </c>
      <c r="AW186" s="13" t="s">
        <v>32</v>
      </c>
      <c r="AX186" s="13" t="s">
        <v>76</v>
      </c>
      <c r="AY186" s="260" t="s">
        <v>163</v>
      </c>
    </row>
    <row r="187" s="13" customFormat="1">
      <c r="A187" s="13"/>
      <c r="B187" s="249"/>
      <c r="C187" s="250"/>
      <c r="D187" s="251" t="s">
        <v>178</v>
      </c>
      <c r="E187" s="252" t="s">
        <v>1</v>
      </c>
      <c r="F187" s="253" t="s">
        <v>266</v>
      </c>
      <c r="G187" s="250"/>
      <c r="H187" s="254">
        <v>18.399999999999999</v>
      </c>
      <c r="I187" s="255"/>
      <c r="J187" s="250"/>
      <c r="K187" s="250"/>
      <c r="L187" s="256"/>
      <c r="M187" s="257"/>
      <c r="N187" s="258"/>
      <c r="O187" s="258"/>
      <c r="P187" s="258"/>
      <c r="Q187" s="258"/>
      <c r="R187" s="258"/>
      <c r="S187" s="258"/>
      <c r="T187" s="25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0" t="s">
        <v>178</v>
      </c>
      <c r="AU187" s="260" t="s">
        <v>85</v>
      </c>
      <c r="AV187" s="13" t="s">
        <v>85</v>
      </c>
      <c r="AW187" s="13" t="s">
        <v>32</v>
      </c>
      <c r="AX187" s="13" t="s">
        <v>76</v>
      </c>
      <c r="AY187" s="260" t="s">
        <v>163</v>
      </c>
    </row>
    <row r="188" s="13" customFormat="1">
      <c r="A188" s="13"/>
      <c r="B188" s="249"/>
      <c r="C188" s="250"/>
      <c r="D188" s="251" t="s">
        <v>178</v>
      </c>
      <c r="E188" s="252" t="s">
        <v>1</v>
      </c>
      <c r="F188" s="253" t="s">
        <v>267</v>
      </c>
      <c r="G188" s="250"/>
      <c r="H188" s="254">
        <v>10.6</v>
      </c>
      <c r="I188" s="255"/>
      <c r="J188" s="250"/>
      <c r="K188" s="250"/>
      <c r="L188" s="256"/>
      <c r="M188" s="257"/>
      <c r="N188" s="258"/>
      <c r="O188" s="258"/>
      <c r="P188" s="258"/>
      <c r="Q188" s="258"/>
      <c r="R188" s="258"/>
      <c r="S188" s="258"/>
      <c r="T188" s="25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0" t="s">
        <v>178</v>
      </c>
      <c r="AU188" s="260" t="s">
        <v>85</v>
      </c>
      <c r="AV188" s="13" t="s">
        <v>85</v>
      </c>
      <c r="AW188" s="13" t="s">
        <v>32</v>
      </c>
      <c r="AX188" s="13" t="s">
        <v>76</v>
      </c>
      <c r="AY188" s="260" t="s">
        <v>163</v>
      </c>
    </row>
    <row r="189" s="13" customFormat="1">
      <c r="A189" s="13"/>
      <c r="B189" s="249"/>
      <c r="C189" s="250"/>
      <c r="D189" s="251" t="s">
        <v>178</v>
      </c>
      <c r="E189" s="252" t="s">
        <v>1</v>
      </c>
      <c r="F189" s="253" t="s">
        <v>268</v>
      </c>
      <c r="G189" s="250"/>
      <c r="H189" s="254">
        <v>60</v>
      </c>
      <c r="I189" s="255"/>
      <c r="J189" s="250"/>
      <c r="K189" s="250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178</v>
      </c>
      <c r="AU189" s="260" t="s">
        <v>85</v>
      </c>
      <c r="AV189" s="13" t="s">
        <v>85</v>
      </c>
      <c r="AW189" s="13" t="s">
        <v>32</v>
      </c>
      <c r="AX189" s="13" t="s">
        <v>76</v>
      </c>
      <c r="AY189" s="260" t="s">
        <v>163</v>
      </c>
    </row>
    <row r="190" s="13" customFormat="1">
      <c r="A190" s="13"/>
      <c r="B190" s="249"/>
      <c r="C190" s="250"/>
      <c r="D190" s="251" t="s">
        <v>178</v>
      </c>
      <c r="E190" s="252" t="s">
        <v>1</v>
      </c>
      <c r="F190" s="253" t="s">
        <v>269</v>
      </c>
      <c r="G190" s="250"/>
      <c r="H190" s="254">
        <v>12.800000000000001</v>
      </c>
      <c r="I190" s="255"/>
      <c r="J190" s="250"/>
      <c r="K190" s="250"/>
      <c r="L190" s="256"/>
      <c r="M190" s="257"/>
      <c r="N190" s="258"/>
      <c r="O190" s="258"/>
      <c r="P190" s="258"/>
      <c r="Q190" s="258"/>
      <c r="R190" s="258"/>
      <c r="S190" s="258"/>
      <c r="T190" s="25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0" t="s">
        <v>178</v>
      </c>
      <c r="AU190" s="260" t="s">
        <v>85</v>
      </c>
      <c r="AV190" s="13" t="s">
        <v>85</v>
      </c>
      <c r="AW190" s="13" t="s">
        <v>32</v>
      </c>
      <c r="AX190" s="13" t="s">
        <v>76</v>
      </c>
      <c r="AY190" s="260" t="s">
        <v>163</v>
      </c>
    </row>
    <row r="191" s="13" customFormat="1">
      <c r="A191" s="13"/>
      <c r="B191" s="249"/>
      <c r="C191" s="250"/>
      <c r="D191" s="251" t="s">
        <v>178</v>
      </c>
      <c r="E191" s="252" t="s">
        <v>1</v>
      </c>
      <c r="F191" s="253" t="s">
        <v>270</v>
      </c>
      <c r="G191" s="250"/>
      <c r="H191" s="254">
        <v>24</v>
      </c>
      <c r="I191" s="255"/>
      <c r="J191" s="250"/>
      <c r="K191" s="250"/>
      <c r="L191" s="256"/>
      <c r="M191" s="257"/>
      <c r="N191" s="258"/>
      <c r="O191" s="258"/>
      <c r="P191" s="258"/>
      <c r="Q191" s="258"/>
      <c r="R191" s="258"/>
      <c r="S191" s="258"/>
      <c r="T191" s="25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0" t="s">
        <v>178</v>
      </c>
      <c r="AU191" s="260" t="s">
        <v>85</v>
      </c>
      <c r="AV191" s="13" t="s">
        <v>85</v>
      </c>
      <c r="AW191" s="13" t="s">
        <v>32</v>
      </c>
      <c r="AX191" s="13" t="s">
        <v>76</v>
      </c>
      <c r="AY191" s="260" t="s">
        <v>163</v>
      </c>
    </row>
    <row r="192" s="13" customFormat="1">
      <c r="A192" s="13"/>
      <c r="B192" s="249"/>
      <c r="C192" s="250"/>
      <c r="D192" s="251" t="s">
        <v>178</v>
      </c>
      <c r="E192" s="252" t="s">
        <v>1</v>
      </c>
      <c r="F192" s="253" t="s">
        <v>271</v>
      </c>
      <c r="G192" s="250"/>
      <c r="H192" s="254">
        <v>11.800000000000001</v>
      </c>
      <c r="I192" s="255"/>
      <c r="J192" s="250"/>
      <c r="K192" s="250"/>
      <c r="L192" s="256"/>
      <c r="M192" s="257"/>
      <c r="N192" s="258"/>
      <c r="O192" s="258"/>
      <c r="P192" s="258"/>
      <c r="Q192" s="258"/>
      <c r="R192" s="258"/>
      <c r="S192" s="258"/>
      <c r="T192" s="25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0" t="s">
        <v>178</v>
      </c>
      <c r="AU192" s="260" t="s">
        <v>85</v>
      </c>
      <c r="AV192" s="13" t="s">
        <v>85</v>
      </c>
      <c r="AW192" s="13" t="s">
        <v>32</v>
      </c>
      <c r="AX192" s="13" t="s">
        <v>76</v>
      </c>
      <c r="AY192" s="260" t="s">
        <v>163</v>
      </c>
    </row>
    <row r="193" s="13" customFormat="1">
      <c r="A193" s="13"/>
      <c r="B193" s="249"/>
      <c r="C193" s="250"/>
      <c r="D193" s="251" t="s">
        <v>178</v>
      </c>
      <c r="E193" s="252" t="s">
        <v>1</v>
      </c>
      <c r="F193" s="253" t="s">
        <v>272</v>
      </c>
      <c r="G193" s="250"/>
      <c r="H193" s="254">
        <v>8.4000000000000004</v>
      </c>
      <c r="I193" s="255"/>
      <c r="J193" s="250"/>
      <c r="K193" s="250"/>
      <c r="L193" s="256"/>
      <c r="M193" s="257"/>
      <c r="N193" s="258"/>
      <c r="O193" s="258"/>
      <c r="P193" s="258"/>
      <c r="Q193" s="258"/>
      <c r="R193" s="258"/>
      <c r="S193" s="258"/>
      <c r="T193" s="25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0" t="s">
        <v>178</v>
      </c>
      <c r="AU193" s="260" t="s">
        <v>85</v>
      </c>
      <c r="AV193" s="13" t="s">
        <v>85</v>
      </c>
      <c r="AW193" s="13" t="s">
        <v>32</v>
      </c>
      <c r="AX193" s="13" t="s">
        <v>76</v>
      </c>
      <c r="AY193" s="260" t="s">
        <v>163</v>
      </c>
    </row>
    <row r="194" s="13" customFormat="1">
      <c r="A194" s="13"/>
      <c r="B194" s="249"/>
      <c r="C194" s="250"/>
      <c r="D194" s="251" t="s">
        <v>178</v>
      </c>
      <c r="E194" s="252" t="s">
        <v>1</v>
      </c>
      <c r="F194" s="253" t="s">
        <v>273</v>
      </c>
      <c r="G194" s="250"/>
      <c r="H194" s="254">
        <v>39.5</v>
      </c>
      <c r="I194" s="255"/>
      <c r="J194" s="250"/>
      <c r="K194" s="250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178</v>
      </c>
      <c r="AU194" s="260" t="s">
        <v>85</v>
      </c>
      <c r="AV194" s="13" t="s">
        <v>85</v>
      </c>
      <c r="AW194" s="13" t="s">
        <v>32</v>
      </c>
      <c r="AX194" s="13" t="s">
        <v>76</v>
      </c>
      <c r="AY194" s="260" t="s">
        <v>163</v>
      </c>
    </row>
    <row r="195" s="13" customFormat="1">
      <c r="A195" s="13"/>
      <c r="B195" s="249"/>
      <c r="C195" s="250"/>
      <c r="D195" s="251" t="s">
        <v>178</v>
      </c>
      <c r="E195" s="252" t="s">
        <v>1</v>
      </c>
      <c r="F195" s="253" t="s">
        <v>274</v>
      </c>
      <c r="G195" s="250"/>
      <c r="H195" s="254">
        <v>11.1</v>
      </c>
      <c r="I195" s="255"/>
      <c r="J195" s="250"/>
      <c r="K195" s="250"/>
      <c r="L195" s="256"/>
      <c r="M195" s="257"/>
      <c r="N195" s="258"/>
      <c r="O195" s="258"/>
      <c r="P195" s="258"/>
      <c r="Q195" s="258"/>
      <c r="R195" s="258"/>
      <c r="S195" s="258"/>
      <c r="T195" s="25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0" t="s">
        <v>178</v>
      </c>
      <c r="AU195" s="260" t="s">
        <v>85</v>
      </c>
      <c r="AV195" s="13" t="s">
        <v>85</v>
      </c>
      <c r="AW195" s="13" t="s">
        <v>32</v>
      </c>
      <c r="AX195" s="13" t="s">
        <v>76</v>
      </c>
      <c r="AY195" s="260" t="s">
        <v>163</v>
      </c>
    </row>
    <row r="196" s="13" customFormat="1">
      <c r="A196" s="13"/>
      <c r="B196" s="249"/>
      <c r="C196" s="250"/>
      <c r="D196" s="251" t="s">
        <v>178</v>
      </c>
      <c r="E196" s="252" t="s">
        <v>1</v>
      </c>
      <c r="F196" s="253" t="s">
        <v>275</v>
      </c>
      <c r="G196" s="250"/>
      <c r="H196" s="254">
        <v>36.299999999999997</v>
      </c>
      <c r="I196" s="255"/>
      <c r="J196" s="250"/>
      <c r="K196" s="250"/>
      <c r="L196" s="256"/>
      <c r="M196" s="257"/>
      <c r="N196" s="258"/>
      <c r="O196" s="258"/>
      <c r="P196" s="258"/>
      <c r="Q196" s="258"/>
      <c r="R196" s="258"/>
      <c r="S196" s="258"/>
      <c r="T196" s="25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0" t="s">
        <v>178</v>
      </c>
      <c r="AU196" s="260" t="s">
        <v>85</v>
      </c>
      <c r="AV196" s="13" t="s">
        <v>85</v>
      </c>
      <c r="AW196" s="13" t="s">
        <v>32</v>
      </c>
      <c r="AX196" s="13" t="s">
        <v>76</v>
      </c>
      <c r="AY196" s="260" t="s">
        <v>163</v>
      </c>
    </row>
    <row r="197" s="14" customFormat="1">
      <c r="A197" s="14"/>
      <c r="B197" s="261"/>
      <c r="C197" s="262"/>
      <c r="D197" s="251" t="s">
        <v>178</v>
      </c>
      <c r="E197" s="263" t="s">
        <v>1</v>
      </c>
      <c r="F197" s="264" t="s">
        <v>190</v>
      </c>
      <c r="G197" s="262"/>
      <c r="H197" s="265">
        <v>245.90000000000001</v>
      </c>
      <c r="I197" s="266"/>
      <c r="J197" s="262"/>
      <c r="K197" s="262"/>
      <c r="L197" s="267"/>
      <c r="M197" s="268"/>
      <c r="N197" s="269"/>
      <c r="O197" s="269"/>
      <c r="P197" s="269"/>
      <c r="Q197" s="269"/>
      <c r="R197" s="269"/>
      <c r="S197" s="269"/>
      <c r="T197" s="27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1" t="s">
        <v>178</v>
      </c>
      <c r="AU197" s="271" t="s">
        <v>85</v>
      </c>
      <c r="AV197" s="14" t="s">
        <v>170</v>
      </c>
      <c r="AW197" s="14" t="s">
        <v>32</v>
      </c>
      <c r="AX197" s="14" t="s">
        <v>83</v>
      </c>
      <c r="AY197" s="271" t="s">
        <v>163</v>
      </c>
    </row>
    <row r="198" s="2" customFormat="1" ht="16.5" customHeight="1">
      <c r="A198" s="38"/>
      <c r="B198" s="39"/>
      <c r="C198" s="226" t="s">
        <v>276</v>
      </c>
      <c r="D198" s="226" t="s">
        <v>165</v>
      </c>
      <c r="E198" s="227" t="s">
        <v>277</v>
      </c>
      <c r="F198" s="228" t="s">
        <v>278</v>
      </c>
      <c r="G198" s="229" t="s">
        <v>217</v>
      </c>
      <c r="H198" s="230">
        <v>245.90000000000001</v>
      </c>
      <c r="I198" s="231"/>
      <c r="J198" s="232">
        <f>ROUND(I198*H198,2)</f>
        <v>0</v>
      </c>
      <c r="K198" s="228" t="s">
        <v>169</v>
      </c>
      <c r="L198" s="44"/>
      <c r="M198" s="233" t="s">
        <v>1</v>
      </c>
      <c r="N198" s="234" t="s">
        <v>41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170</v>
      </c>
      <c r="AT198" s="237" t="s">
        <v>165</v>
      </c>
      <c r="AU198" s="237" t="s">
        <v>85</v>
      </c>
      <c r="AY198" s="17" t="s">
        <v>163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83</v>
      </c>
      <c r="BK198" s="238">
        <f>ROUND(I198*H198,2)</f>
        <v>0</v>
      </c>
      <c r="BL198" s="17" t="s">
        <v>170</v>
      </c>
      <c r="BM198" s="237" t="s">
        <v>279</v>
      </c>
    </row>
    <row r="199" s="2" customFormat="1" ht="21.75" customHeight="1">
      <c r="A199" s="38"/>
      <c r="B199" s="39"/>
      <c r="C199" s="226" t="s">
        <v>280</v>
      </c>
      <c r="D199" s="226" t="s">
        <v>165</v>
      </c>
      <c r="E199" s="227" t="s">
        <v>281</v>
      </c>
      <c r="F199" s="228" t="s">
        <v>282</v>
      </c>
      <c r="G199" s="229" t="s">
        <v>175</v>
      </c>
      <c r="H199" s="230">
        <v>13.48</v>
      </c>
      <c r="I199" s="231"/>
      <c r="J199" s="232">
        <f>ROUND(I199*H199,2)</f>
        <v>0</v>
      </c>
      <c r="K199" s="228" t="s">
        <v>169</v>
      </c>
      <c r="L199" s="44"/>
      <c r="M199" s="233" t="s">
        <v>1</v>
      </c>
      <c r="N199" s="234" t="s">
        <v>41</v>
      </c>
      <c r="O199" s="91"/>
      <c r="P199" s="235">
        <f>O199*H199</f>
        <v>0</v>
      </c>
      <c r="Q199" s="235">
        <v>1.0606199999999999</v>
      </c>
      <c r="R199" s="235">
        <f>Q199*H199</f>
        <v>14.297157599999999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170</v>
      </c>
      <c r="AT199" s="237" t="s">
        <v>165</v>
      </c>
      <c r="AU199" s="237" t="s">
        <v>85</v>
      </c>
      <c r="AY199" s="17" t="s">
        <v>163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83</v>
      </c>
      <c r="BK199" s="238">
        <f>ROUND(I199*H199,2)</f>
        <v>0</v>
      </c>
      <c r="BL199" s="17" t="s">
        <v>170</v>
      </c>
      <c r="BM199" s="237" t="s">
        <v>283</v>
      </c>
    </row>
    <row r="200" s="13" customFormat="1">
      <c r="A200" s="13"/>
      <c r="B200" s="249"/>
      <c r="C200" s="250"/>
      <c r="D200" s="251" t="s">
        <v>178</v>
      </c>
      <c r="E200" s="252" t="s">
        <v>1</v>
      </c>
      <c r="F200" s="253" t="s">
        <v>284</v>
      </c>
      <c r="G200" s="250"/>
      <c r="H200" s="254">
        <v>13.48</v>
      </c>
      <c r="I200" s="255"/>
      <c r="J200" s="250"/>
      <c r="K200" s="250"/>
      <c r="L200" s="256"/>
      <c r="M200" s="257"/>
      <c r="N200" s="258"/>
      <c r="O200" s="258"/>
      <c r="P200" s="258"/>
      <c r="Q200" s="258"/>
      <c r="R200" s="258"/>
      <c r="S200" s="258"/>
      <c r="T200" s="25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0" t="s">
        <v>178</v>
      </c>
      <c r="AU200" s="260" t="s">
        <v>85</v>
      </c>
      <c r="AV200" s="13" t="s">
        <v>85</v>
      </c>
      <c r="AW200" s="13" t="s">
        <v>32</v>
      </c>
      <c r="AX200" s="13" t="s">
        <v>83</v>
      </c>
      <c r="AY200" s="260" t="s">
        <v>163</v>
      </c>
    </row>
    <row r="201" s="12" customFormat="1" ht="22.8" customHeight="1">
      <c r="A201" s="12"/>
      <c r="B201" s="210"/>
      <c r="C201" s="211"/>
      <c r="D201" s="212" t="s">
        <v>75</v>
      </c>
      <c r="E201" s="224" t="s">
        <v>180</v>
      </c>
      <c r="F201" s="224" t="s">
        <v>285</v>
      </c>
      <c r="G201" s="211"/>
      <c r="H201" s="211"/>
      <c r="I201" s="214"/>
      <c r="J201" s="225">
        <f>BK201</f>
        <v>0</v>
      </c>
      <c r="K201" s="211"/>
      <c r="L201" s="216"/>
      <c r="M201" s="217"/>
      <c r="N201" s="218"/>
      <c r="O201" s="218"/>
      <c r="P201" s="219">
        <f>SUM(P202:P230)</f>
        <v>0</v>
      </c>
      <c r="Q201" s="218"/>
      <c r="R201" s="219">
        <f>SUM(R202:R230)</f>
        <v>553.91776087999995</v>
      </c>
      <c r="S201" s="218"/>
      <c r="T201" s="220">
        <f>SUM(T202:T230)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1" t="s">
        <v>83</v>
      </c>
      <c r="AT201" s="222" t="s">
        <v>75</v>
      </c>
      <c r="AU201" s="222" t="s">
        <v>83</v>
      </c>
      <c r="AY201" s="221" t="s">
        <v>163</v>
      </c>
      <c r="BK201" s="223">
        <f>SUM(BK202:BK230)</f>
        <v>0</v>
      </c>
    </row>
    <row r="202" s="2" customFormat="1" ht="24.15" customHeight="1">
      <c r="A202" s="38"/>
      <c r="B202" s="39"/>
      <c r="C202" s="226" t="s">
        <v>7</v>
      </c>
      <c r="D202" s="226" t="s">
        <v>165</v>
      </c>
      <c r="E202" s="227" t="s">
        <v>286</v>
      </c>
      <c r="F202" s="228" t="s">
        <v>287</v>
      </c>
      <c r="G202" s="229" t="s">
        <v>217</v>
      </c>
      <c r="H202" s="230">
        <v>1192.9500000000001</v>
      </c>
      <c r="I202" s="231"/>
      <c r="J202" s="232">
        <f>ROUND(I202*H202,2)</f>
        <v>0</v>
      </c>
      <c r="K202" s="228" t="s">
        <v>169</v>
      </c>
      <c r="L202" s="44"/>
      <c r="M202" s="233" t="s">
        <v>1</v>
      </c>
      <c r="N202" s="234" t="s">
        <v>41</v>
      </c>
      <c r="O202" s="91"/>
      <c r="P202" s="235">
        <f>O202*H202</f>
        <v>0</v>
      </c>
      <c r="Q202" s="235">
        <v>0.15060999999999999</v>
      </c>
      <c r="R202" s="235">
        <f>Q202*H202</f>
        <v>179.6701995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170</v>
      </c>
      <c r="AT202" s="237" t="s">
        <v>165</v>
      </c>
      <c r="AU202" s="237" t="s">
        <v>85</v>
      </c>
      <c r="AY202" s="17" t="s">
        <v>163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83</v>
      </c>
      <c r="BK202" s="238">
        <f>ROUND(I202*H202,2)</f>
        <v>0</v>
      </c>
      <c r="BL202" s="17" t="s">
        <v>170</v>
      </c>
      <c r="BM202" s="237" t="s">
        <v>288</v>
      </c>
    </row>
    <row r="203" s="13" customFormat="1">
      <c r="A203" s="13"/>
      <c r="B203" s="249"/>
      <c r="C203" s="250"/>
      <c r="D203" s="251" t="s">
        <v>178</v>
      </c>
      <c r="E203" s="252" t="s">
        <v>1</v>
      </c>
      <c r="F203" s="253" t="s">
        <v>289</v>
      </c>
      <c r="G203" s="250"/>
      <c r="H203" s="254">
        <v>604.54999999999995</v>
      </c>
      <c r="I203" s="255"/>
      <c r="J203" s="250"/>
      <c r="K203" s="250"/>
      <c r="L203" s="256"/>
      <c r="M203" s="257"/>
      <c r="N203" s="258"/>
      <c r="O203" s="258"/>
      <c r="P203" s="258"/>
      <c r="Q203" s="258"/>
      <c r="R203" s="258"/>
      <c r="S203" s="258"/>
      <c r="T203" s="25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0" t="s">
        <v>178</v>
      </c>
      <c r="AU203" s="260" t="s">
        <v>85</v>
      </c>
      <c r="AV203" s="13" t="s">
        <v>85</v>
      </c>
      <c r="AW203" s="13" t="s">
        <v>32</v>
      </c>
      <c r="AX203" s="13" t="s">
        <v>76</v>
      </c>
      <c r="AY203" s="260" t="s">
        <v>163</v>
      </c>
    </row>
    <row r="204" s="13" customFormat="1">
      <c r="A204" s="13"/>
      <c r="B204" s="249"/>
      <c r="C204" s="250"/>
      <c r="D204" s="251" t="s">
        <v>178</v>
      </c>
      <c r="E204" s="252" t="s">
        <v>1</v>
      </c>
      <c r="F204" s="253" t="s">
        <v>290</v>
      </c>
      <c r="G204" s="250"/>
      <c r="H204" s="254">
        <v>588.39999999999998</v>
      </c>
      <c r="I204" s="255"/>
      <c r="J204" s="250"/>
      <c r="K204" s="250"/>
      <c r="L204" s="256"/>
      <c r="M204" s="257"/>
      <c r="N204" s="258"/>
      <c r="O204" s="258"/>
      <c r="P204" s="258"/>
      <c r="Q204" s="258"/>
      <c r="R204" s="258"/>
      <c r="S204" s="258"/>
      <c r="T204" s="25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0" t="s">
        <v>178</v>
      </c>
      <c r="AU204" s="260" t="s">
        <v>85</v>
      </c>
      <c r="AV204" s="13" t="s">
        <v>85</v>
      </c>
      <c r="AW204" s="13" t="s">
        <v>32</v>
      </c>
      <c r="AX204" s="13" t="s">
        <v>76</v>
      </c>
      <c r="AY204" s="260" t="s">
        <v>163</v>
      </c>
    </row>
    <row r="205" s="14" customFormat="1">
      <c r="A205" s="14"/>
      <c r="B205" s="261"/>
      <c r="C205" s="262"/>
      <c r="D205" s="251" t="s">
        <v>178</v>
      </c>
      <c r="E205" s="263" t="s">
        <v>1</v>
      </c>
      <c r="F205" s="264" t="s">
        <v>190</v>
      </c>
      <c r="G205" s="262"/>
      <c r="H205" s="265">
        <v>1192.9500000000001</v>
      </c>
      <c r="I205" s="266"/>
      <c r="J205" s="262"/>
      <c r="K205" s="262"/>
      <c r="L205" s="267"/>
      <c r="M205" s="268"/>
      <c r="N205" s="269"/>
      <c r="O205" s="269"/>
      <c r="P205" s="269"/>
      <c r="Q205" s="269"/>
      <c r="R205" s="269"/>
      <c r="S205" s="269"/>
      <c r="T205" s="27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1" t="s">
        <v>178</v>
      </c>
      <c r="AU205" s="271" t="s">
        <v>85</v>
      </c>
      <c r="AV205" s="14" t="s">
        <v>170</v>
      </c>
      <c r="AW205" s="14" t="s">
        <v>32</v>
      </c>
      <c r="AX205" s="14" t="s">
        <v>83</v>
      </c>
      <c r="AY205" s="271" t="s">
        <v>163</v>
      </c>
    </row>
    <row r="206" s="2" customFormat="1" ht="24.15" customHeight="1">
      <c r="A206" s="38"/>
      <c r="B206" s="39"/>
      <c r="C206" s="226" t="s">
        <v>291</v>
      </c>
      <c r="D206" s="226" t="s">
        <v>165</v>
      </c>
      <c r="E206" s="227" t="s">
        <v>292</v>
      </c>
      <c r="F206" s="228" t="s">
        <v>293</v>
      </c>
      <c r="G206" s="229" t="s">
        <v>294</v>
      </c>
      <c r="H206" s="230">
        <v>287.69999999999999</v>
      </c>
      <c r="I206" s="231"/>
      <c r="J206" s="232">
        <f>ROUND(I206*H206,2)</f>
        <v>0</v>
      </c>
      <c r="K206" s="228" t="s">
        <v>169</v>
      </c>
      <c r="L206" s="44"/>
      <c r="M206" s="233" t="s">
        <v>1</v>
      </c>
      <c r="N206" s="234" t="s">
        <v>41</v>
      </c>
      <c r="O206" s="91"/>
      <c r="P206" s="235">
        <f>O206*H206</f>
        <v>0</v>
      </c>
      <c r="Q206" s="235">
        <v>0.0104</v>
      </c>
      <c r="R206" s="235">
        <f>Q206*H206</f>
        <v>2.9920799999999996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170</v>
      </c>
      <c r="AT206" s="237" t="s">
        <v>165</v>
      </c>
      <c r="AU206" s="237" t="s">
        <v>85</v>
      </c>
      <c r="AY206" s="17" t="s">
        <v>163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83</v>
      </c>
      <c r="BK206" s="238">
        <f>ROUND(I206*H206,2)</f>
        <v>0</v>
      </c>
      <c r="BL206" s="17" t="s">
        <v>170</v>
      </c>
      <c r="BM206" s="237" t="s">
        <v>295</v>
      </c>
    </row>
    <row r="207" s="2" customFormat="1" ht="16.5" customHeight="1">
      <c r="A207" s="38"/>
      <c r="B207" s="39"/>
      <c r="C207" s="226" t="s">
        <v>296</v>
      </c>
      <c r="D207" s="226" t="s">
        <v>165</v>
      </c>
      <c r="E207" s="227" t="s">
        <v>297</v>
      </c>
      <c r="F207" s="228" t="s">
        <v>298</v>
      </c>
      <c r="G207" s="229" t="s">
        <v>168</v>
      </c>
      <c r="H207" s="230">
        <v>100.55</v>
      </c>
      <c r="I207" s="231"/>
      <c r="J207" s="232">
        <f>ROUND(I207*H207,2)</f>
        <v>0</v>
      </c>
      <c r="K207" s="228" t="s">
        <v>1</v>
      </c>
      <c r="L207" s="44"/>
      <c r="M207" s="233" t="s">
        <v>1</v>
      </c>
      <c r="N207" s="234" t="s">
        <v>41</v>
      </c>
      <c r="O207" s="91"/>
      <c r="P207" s="235">
        <f>O207*H207</f>
        <v>0</v>
      </c>
      <c r="Q207" s="235">
        <v>2.3999999999999999</v>
      </c>
      <c r="R207" s="235">
        <f>Q207*H207</f>
        <v>241.31999999999999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170</v>
      </c>
      <c r="AT207" s="237" t="s">
        <v>165</v>
      </c>
      <c r="AU207" s="237" t="s">
        <v>85</v>
      </c>
      <c r="AY207" s="17" t="s">
        <v>163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83</v>
      </c>
      <c r="BK207" s="238">
        <f>ROUND(I207*H207,2)</f>
        <v>0</v>
      </c>
      <c r="BL207" s="17" t="s">
        <v>170</v>
      </c>
      <c r="BM207" s="237" t="s">
        <v>299</v>
      </c>
    </row>
    <row r="208" s="13" customFormat="1">
      <c r="A208" s="13"/>
      <c r="B208" s="249"/>
      <c r="C208" s="250"/>
      <c r="D208" s="251" t="s">
        <v>178</v>
      </c>
      <c r="E208" s="252" t="s">
        <v>1</v>
      </c>
      <c r="F208" s="253" t="s">
        <v>300</v>
      </c>
      <c r="G208" s="250"/>
      <c r="H208" s="254">
        <v>100.55</v>
      </c>
      <c r="I208" s="255"/>
      <c r="J208" s="250"/>
      <c r="K208" s="250"/>
      <c r="L208" s="256"/>
      <c r="M208" s="257"/>
      <c r="N208" s="258"/>
      <c r="O208" s="258"/>
      <c r="P208" s="258"/>
      <c r="Q208" s="258"/>
      <c r="R208" s="258"/>
      <c r="S208" s="258"/>
      <c r="T208" s="25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0" t="s">
        <v>178</v>
      </c>
      <c r="AU208" s="260" t="s">
        <v>85</v>
      </c>
      <c r="AV208" s="13" t="s">
        <v>85</v>
      </c>
      <c r="AW208" s="13" t="s">
        <v>32</v>
      </c>
      <c r="AX208" s="13" t="s">
        <v>83</v>
      </c>
      <c r="AY208" s="260" t="s">
        <v>163</v>
      </c>
    </row>
    <row r="209" s="2" customFormat="1" ht="21.75" customHeight="1">
      <c r="A209" s="38"/>
      <c r="B209" s="39"/>
      <c r="C209" s="226" t="s">
        <v>301</v>
      </c>
      <c r="D209" s="226" t="s">
        <v>165</v>
      </c>
      <c r="E209" s="227" t="s">
        <v>302</v>
      </c>
      <c r="F209" s="228" t="s">
        <v>303</v>
      </c>
      <c r="G209" s="229" t="s">
        <v>233</v>
      </c>
      <c r="H209" s="230">
        <v>26</v>
      </c>
      <c r="I209" s="231"/>
      <c r="J209" s="232">
        <f>ROUND(I209*H209,2)</f>
        <v>0</v>
      </c>
      <c r="K209" s="228" t="s">
        <v>169</v>
      </c>
      <c r="L209" s="44"/>
      <c r="M209" s="233" t="s">
        <v>1</v>
      </c>
      <c r="N209" s="234" t="s">
        <v>41</v>
      </c>
      <c r="O209" s="91"/>
      <c r="P209" s="235">
        <f>O209*H209</f>
        <v>0</v>
      </c>
      <c r="Q209" s="235">
        <v>0.022780000000000002</v>
      </c>
      <c r="R209" s="235">
        <f>Q209*H209</f>
        <v>0.59228000000000003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170</v>
      </c>
      <c r="AT209" s="237" t="s">
        <v>165</v>
      </c>
      <c r="AU209" s="237" t="s">
        <v>85</v>
      </c>
      <c r="AY209" s="17" t="s">
        <v>163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83</v>
      </c>
      <c r="BK209" s="238">
        <f>ROUND(I209*H209,2)</f>
        <v>0</v>
      </c>
      <c r="BL209" s="17" t="s">
        <v>170</v>
      </c>
      <c r="BM209" s="237" t="s">
        <v>304</v>
      </c>
    </row>
    <row r="210" s="2" customFormat="1" ht="21.75" customHeight="1">
      <c r="A210" s="38"/>
      <c r="B210" s="39"/>
      <c r="C210" s="226" t="s">
        <v>305</v>
      </c>
      <c r="D210" s="226" t="s">
        <v>165</v>
      </c>
      <c r="E210" s="227" t="s">
        <v>306</v>
      </c>
      <c r="F210" s="228" t="s">
        <v>307</v>
      </c>
      <c r="G210" s="229" t="s">
        <v>233</v>
      </c>
      <c r="H210" s="230">
        <v>42</v>
      </c>
      <c r="I210" s="231"/>
      <c r="J210" s="232">
        <f>ROUND(I210*H210,2)</f>
        <v>0</v>
      </c>
      <c r="K210" s="228" t="s">
        <v>169</v>
      </c>
      <c r="L210" s="44"/>
      <c r="M210" s="233" t="s">
        <v>1</v>
      </c>
      <c r="N210" s="234" t="s">
        <v>41</v>
      </c>
      <c r="O210" s="91"/>
      <c r="P210" s="235">
        <f>O210*H210</f>
        <v>0</v>
      </c>
      <c r="Q210" s="235">
        <v>0.04555</v>
      </c>
      <c r="R210" s="235">
        <f>Q210*H210</f>
        <v>1.9131</v>
      </c>
      <c r="S210" s="235">
        <v>0</v>
      </c>
      <c r="T210" s="23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170</v>
      </c>
      <c r="AT210" s="237" t="s">
        <v>165</v>
      </c>
      <c r="AU210" s="237" t="s">
        <v>85</v>
      </c>
      <c r="AY210" s="17" t="s">
        <v>163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83</v>
      </c>
      <c r="BK210" s="238">
        <f>ROUND(I210*H210,2)</f>
        <v>0</v>
      </c>
      <c r="BL210" s="17" t="s">
        <v>170</v>
      </c>
      <c r="BM210" s="237" t="s">
        <v>308</v>
      </c>
    </row>
    <row r="211" s="2" customFormat="1" ht="21.75" customHeight="1">
      <c r="A211" s="38"/>
      <c r="B211" s="39"/>
      <c r="C211" s="226" t="s">
        <v>309</v>
      </c>
      <c r="D211" s="226" t="s">
        <v>165</v>
      </c>
      <c r="E211" s="227" t="s">
        <v>310</v>
      </c>
      <c r="F211" s="228" t="s">
        <v>311</v>
      </c>
      <c r="G211" s="229" t="s">
        <v>233</v>
      </c>
      <c r="H211" s="230">
        <v>16</v>
      </c>
      <c r="I211" s="231"/>
      <c r="J211" s="232">
        <f>ROUND(I211*H211,2)</f>
        <v>0</v>
      </c>
      <c r="K211" s="228" t="s">
        <v>169</v>
      </c>
      <c r="L211" s="44"/>
      <c r="M211" s="233" t="s">
        <v>1</v>
      </c>
      <c r="N211" s="234" t="s">
        <v>41</v>
      </c>
      <c r="O211" s="91"/>
      <c r="P211" s="235">
        <f>O211*H211</f>
        <v>0</v>
      </c>
      <c r="Q211" s="235">
        <v>0.081850000000000006</v>
      </c>
      <c r="R211" s="235">
        <f>Q211*H211</f>
        <v>1.3096000000000001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170</v>
      </c>
      <c r="AT211" s="237" t="s">
        <v>165</v>
      </c>
      <c r="AU211" s="237" t="s">
        <v>85</v>
      </c>
      <c r="AY211" s="17" t="s">
        <v>163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83</v>
      </c>
      <c r="BK211" s="238">
        <f>ROUND(I211*H211,2)</f>
        <v>0</v>
      </c>
      <c r="BL211" s="17" t="s">
        <v>170</v>
      </c>
      <c r="BM211" s="237" t="s">
        <v>312</v>
      </c>
    </row>
    <row r="212" s="2" customFormat="1" ht="24.15" customHeight="1">
      <c r="A212" s="38"/>
      <c r="B212" s="39"/>
      <c r="C212" s="226" t="s">
        <v>313</v>
      </c>
      <c r="D212" s="226" t="s">
        <v>165</v>
      </c>
      <c r="E212" s="227" t="s">
        <v>314</v>
      </c>
      <c r="F212" s="228" t="s">
        <v>315</v>
      </c>
      <c r="G212" s="229" t="s">
        <v>294</v>
      </c>
      <c r="H212" s="230">
        <v>44.25</v>
      </c>
      <c r="I212" s="231"/>
      <c r="J212" s="232">
        <f>ROUND(I212*H212,2)</f>
        <v>0</v>
      </c>
      <c r="K212" s="228" t="s">
        <v>169</v>
      </c>
      <c r="L212" s="44"/>
      <c r="M212" s="233" t="s">
        <v>1</v>
      </c>
      <c r="N212" s="234" t="s">
        <v>41</v>
      </c>
      <c r="O212" s="91"/>
      <c r="P212" s="235">
        <f>O212*H212</f>
        <v>0</v>
      </c>
      <c r="Q212" s="235">
        <v>0.00011</v>
      </c>
      <c r="R212" s="235">
        <f>Q212*H212</f>
        <v>0.0048675000000000003</v>
      </c>
      <c r="S212" s="235">
        <v>0</v>
      </c>
      <c r="T212" s="23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170</v>
      </c>
      <c r="AT212" s="237" t="s">
        <v>165</v>
      </c>
      <c r="AU212" s="237" t="s">
        <v>85</v>
      </c>
      <c r="AY212" s="17" t="s">
        <v>163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83</v>
      </c>
      <c r="BK212" s="238">
        <f>ROUND(I212*H212,2)</f>
        <v>0</v>
      </c>
      <c r="BL212" s="17" t="s">
        <v>170</v>
      </c>
      <c r="BM212" s="237" t="s">
        <v>316</v>
      </c>
    </row>
    <row r="213" s="13" customFormat="1">
      <c r="A213" s="13"/>
      <c r="B213" s="249"/>
      <c r="C213" s="250"/>
      <c r="D213" s="251" t="s">
        <v>178</v>
      </c>
      <c r="E213" s="252" t="s">
        <v>1</v>
      </c>
      <c r="F213" s="253" t="s">
        <v>317</v>
      </c>
      <c r="G213" s="250"/>
      <c r="H213" s="254">
        <v>44.25</v>
      </c>
      <c r="I213" s="255"/>
      <c r="J213" s="250"/>
      <c r="K213" s="250"/>
      <c r="L213" s="256"/>
      <c r="M213" s="257"/>
      <c r="N213" s="258"/>
      <c r="O213" s="258"/>
      <c r="P213" s="258"/>
      <c r="Q213" s="258"/>
      <c r="R213" s="258"/>
      <c r="S213" s="258"/>
      <c r="T213" s="25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0" t="s">
        <v>178</v>
      </c>
      <c r="AU213" s="260" t="s">
        <v>85</v>
      </c>
      <c r="AV213" s="13" t="s">
        <v>85</v>
      </c>
      <c r="AW213" s="13" t="s">
        <v>32</v>
      </c>
      <c r="AX213" s="13" t="s">
        <v>83</v>
      </c>
      <c r="AY213" s="260" t="s">
        <v>163</v>
      </c>
    </row>
    <row r="214" s="2" customFormat="1" ht="24.15" customHeight="1">
      <c r="A214" s="38"/>
      <c r="B214" s="39"/>
      <c r="C214" s="226" t="s">
        <v>318</v>
      </c>
      <c r="D214" s="226" t="s">
        <v>165</v>
      </c>
      <c r="E214" s="227" t="s">
        <v>319</v>
      </c>
      <c r="F214" s="228" t="s">
        <v>320</v>
      </c>
      <c r="G214" s="229" t="s">
        <v>321</v>
      </c>
      <c r="H214" s="230">
        <v>32177.849999999999</v>
      </c>
      <c r="I214" s="231"/>
      <c r="J214" s="232">
        <f>ROUND(I214*H214,2)</f>
        <v>0</v>
      </c>
      <c r="K214" s="228" t="s">
        <v>1</v>
      </c>
      <c r="L214" s="44"/>
      <c r="M214" s="233" t="s">
        <v>1</v>
      </c>
      <c r="N214" s="234" t="s">
        <v>41</v>
      </c>
      <c r="O214" s="91"/>
      <c r="P214" s="235">
        <f>O214*H214</f>
        <v>0</v>
      </c>
      <c r="Q214" s="235">
        <v>0.001</v>
      </c>
      <c r="R214" s="235">
        <f>Q214*H214</f>
        <v>32.177849999999999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170</v>
      </c>
      <c r="AT214" s="237" t="s">
        <v>165</v>
      </c>
      <c r="AU214" s="237" t="s">
        <v>85</v>
      </c>
      <c r="AY214" s="17" t="s">
        <v>163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83</v>
      </c>
      <c r="BK214" s="238">
        <f>ROUND(I214*H214,2)</f>
        <v>0</v>
      </c>
      <c r="BL214" s="17" t="s">
        <v>170</v>
      </c>
      <c r="BM214" s="237" t="s">
        <v>322</v>
      </c>
    </row>
    <row r="215" s="13" customFormat="1">
      <c r="A215" s="13"/>
      <c r="B215" s="249"/>
      <c r="C215" s="250"/>
      <c r="D215" s="251" t="s">
        <v>178</v>
      </c>
      <c r="E215" s="252" t="s">
        <v>1</v>
      </c>
      <c r="F215" s="253" t="s">
        <v>323</v>
      </c>
      <c r="G215" s="250"/>
      <c r="H215" s="254">
        <v>16779.93</v>
      </c>
      <c r="I215" s="255"/>
      <c r="J215" s="250"/>
      <c r="K215" s="250"/>
      <c r="L215" s="256"/>
      <c r="M215" s="257"/>
      <c r="N215" s="258"/>
      <c r="O215" s="258"/>
      <c r="P215" s="258"/>
      <c r="Q215" s="258"/>
      <c r="R215" s="258"/>
      <c r="S215" s="258"/>
      <c r="T215" s="25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0" t="s">
        <v>178</v>
      </c>
      <c r="AU215" s="260" t="s">
        <v>85</v>
      </c>
      <c r="AV215" s="13" t="s">
        <v>85</v>
      </c>
      <c r="AW215" s="13" t="s">
        <v>32</v>
      </c>
      <c r="AX215" s="13" t="s">
        <v>76</v>
      </c>
      <c r="AY215" s="260" t="s">
        <v>163</v>
      </c>
    </row>
    <row r="216" s="13" customFormat="1">
      <c r="A216" s="13"/>
      <c r="B216" s="249"/>
      <c r="C216" s="250"/>
      <c r="D216" s="251" t="s">
        <v>178</v>
      </c>
      <c r="E216" s="252" t="s">
        <v>1</v>
      </c>
      <c r="F216" s="253" t="s">
        <v>324</v>
      </c>
      <c r="G216" s="250"/>
      <c r="H216" s="254">
        <v>15397.92</v>
      </c>
      <c r="I216" s="255"/>
      <c r="J216" s="250"/>
      <c r="K216" s="250"/>
      <c r="L216" s="256"/>
      <c r="M216" s="257"/>
      <c r="N216" s="258"/>
      <c r="O216" s="258"/>
      <c r="P216" s="258"/>
      <c r="Q216" s="258"/>
      <c r="R216" s="258"/>
      <c r="S216" s="258"/>
      <c r="T216" s="25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0" t="s">
        <v>178</v>
      </c>
      <c r="AU216" s="260" t="s">
        <v>85</v>
      </c>
      <c r="AV216" s="13" t="s">
        <v>85</v>
      </c>
      <c r="AW216" s="13" t="s">
        <v>32</v>
      </c>
      <c r="AX216" s="13" t="s">
        <v>76</v>
      </c>
      <c r="AY216" s="260" t="s">
        <v>163</v>
      </c>
    </row>
    <row r="217" s="14" customFormat="1">
      <c r="A217" s="14"/>
      <c r="B217" s="261"/>
      <c r="C217" s="262"/>
      <c r="D217" s="251" t="s">
        <v>178</v>
      </c>
      <c r="E217" s="263" t="s">
        <v>1</v>
      </c>
      <c r="F217" s="264" t="s">
        <v>190</v>
      </c>
      <c r="G217" s="262"/>
      <c r="H217" s="265">
        <v>32177.849999999999</v>
      </c>
      <c r="I217" s="266"/>
      <c r="J217" s="262"/>
      <c r="K217" s="262"/>
      <c r="L217" s="267"/>
      <c r="M217" s="268"/>
      <c r="N217" s="269"/>
      <c r="O217" s="269"/>
      <c r="P217" s="269"/>
      <c r="Q217" s="269"/>
      <c r="R217" s="269"/>
      <c r="S217" s="269"/>
      <c r="T217" s="27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1" t="s">
        <v>178</v>
      </c>
      <c r="AU217" s="271" t="s">
        <v>85</v>
      </c>
      <c r="AV217" s="14" t="s">
        <v>170</v>
      </c>
      <c r="AW217" s="14" t="s">
        <v>32</v>
      </c>
      <c r="AX217" s="14" t="s">
        <v>83</v>
      </c>
      <c r="AY217" s="271" t="s">
        <v>163</v>
      </c>
    </row>
    <row r="218" s="2" customFormat="1" ht="44.25" customHeight="1">
      <c r="A218" s="38"/>
      <c r="B218" s="39"/>
      <c r="C218" s="226" t="s">
        <v>325</v>
      </c>
      <c r="D218" s="226" t="s">
        <v>165</v>
      </c>
      <c r="E218" s="227" t="s">
        <v>326</v>
      </c>
      <c r="F218" s="228" t="s">
        <v>327</v>
      </c>
      <c r="G218" s="229" t="s">
        <v>217</v>
      </c>
      <c r="H218" s="230">
        <v>1348.2360000000001</v>
      </c>
      <c r="I218" s="231"/>
      <c r="J218" s="232">
        <f>ROUND(I218*H218,2)</f>
        <v>0</v>
      </c>
      <c r="K218" s="228" t="s">
        <v>1</v>
      </c>
      <c r="L218" s="44"/>
      <c r="M218" s="233" t="s">
        <v>1</v>
      </c>
      <c r="N218" s="234" t="s">
        <v>41</v>
      </c>
      <c r="O218" s="91"/>
      <c r="P218" s="235">
        <f>O218*H218</f>
        <v>0</v>
      </c>
      <c r="Q218" s="235">
        <v>0.033000000000000002</v>
      </c>
      <c r="R218" s="235">
        <f>Q218*H218</f>
        <v>44.491788000000007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170</v>
      </c>
      <c r="AT218" s="237" t="s">
        <v>165</v>
      </c>
      <c r="AU218" s="237" t="s">
        <v>85</v>
      </c>
      <c r="AY218" s="17" t="s">
        <v>163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83</v>
      </c>
      <c r="BK218" s="238">
        <f>ROUND(I218*H218,2)</f>
        <v>0</v>
      </c>
      <c r="BL218" s="17" t="s">
        <v>170</v>
      </c>
      <c r="BM218" s="237" t="s">
        <v>328</v>
      </c>
    </row>
    <row r="219" s="13" customFormat="1">
      <c r="A219" s="13"/>
      <c r="B219" s="249"/>
      <c r="C219" s="250"/>
      <c r="D219" s="251" t="s">
        <v>178</v>
      </c>
      <c r="E219" s="252" t="s">
        <v>1</v>
      </c>
      <c r="F219" s="253" t="s">
        <v>329</v>
      </c>
      <c r="G219" s="250"/>
      <c r="H219" s="254">
        <v>1174.896</v>
      </c>
      <c r="I219" s="255"/>
      <c r="J219" s="250"/>
      <c r="K219" s="250"/>
      <c r="L219" s="256"/>
      <c r="M219" s="257"/>
      <c r="N219" s="258"/>
      <c r="O219" s="258"/>
      <c r="P219" s="258"/>
      <c r="Q219" s="258"/>
      <c r="R219" s="258"/>
      <c r="S219" s="258"/>
      <c r="T219" s="25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0" t="s">
        <v>178</v>
      </c>
      <c r="AU219" s="260" t="s">
        <v>85</v>
      </c>
      <c r="AV219" s="13" t="s">
        <v>85</v>
      </c>
      <c r="AW219" s="13" t="s">
        <v>32</v>
      </c>
      <c r="AX219" s="13" t="s">
        <v>76</v>
      </c>
      <c r="AY219" s="260" t="s">
        <v>163</v>
      </c>
    </row>
    <row r="220" s="13" customFormat="1">
      <c r="A220" s="13"/>
      <c r="B220" s="249"/>
      <c r="C220" s="250"/>
      <c r="D220" s="251" t="s">
        <v>178</v>
      </c>
      <c r="E220" s="252" t="s">
        <v>1</v>
      </c>
      <c r="F220" s="253" t="s">
        <v>330</v>
      </c>
      <c r="G220" s="250"/>
      <c r="H220" s="254">
        <v>173.34</v>
      </c>
      <c r="I220" s="255"/>
      <c r="J220" s="250"/>
      <c r="K220" s="250"/>
      <c r="L220" s="256"/>
      <c r="M220" s="257"/>
      <c r="N220" s="258"/>
      <c r="O220" s="258"/>
      <c r="P220" s="258"/>
      <c r="Q220" s="258"/>
      <c r="R220" s="258"/>
      <c r="S220" s="258"/>
      <c r="T220" s="25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0" t="s">
        <v>178</v>
      </c>
      <c r="AU220" s="260" t="s">
        <v>85</v>
      </c>
      <c r="AV220" s="13" t="s">
        <v>85</v>
      </c>
      <c r="AW220" s="13" t="s">
        <v>32</v>
      </c>
      <c r="AX220" s="13" t="s">
        <v>76</v>
      </c>
      <c r="AY220" s="260" t="s">
        <v>163</v>
      </c>
    </row>
    <row r="221" s="14" customFormat="1">
      <c r="A221" s="14"/>
      <c r="B221" s="261"/>
      <c r="C221" s="262"/>
      <c r="D221" s="251" t="s">
        <v>178</v>
      </c>
      <c r="E221" s="263" t="s">
        <v>1</v>
      </c>
      <c r="F221" s="264" t="s">
        <v>190</v>
      </c>
      <c r="G221" s="262"/>
      <c r="H221" s="265">
        <v>1348.2360000000001</v>
      </c>
      <c r="I221" s="266"/>
      <c r="J221" s="262"/>
      <c r="K221" s="262"/>
      <c r="L221" s="267"/>
      <c r="M221" s="268"/>
      <c r="N221" s="269"/>
      <c r="O221" s="269"/>
      <c r="P221" s="269"/>
      <c r="Q221" s="269"/>
      <c r="R221" s="269"/>
      <c r="S221" s="269"/>
      <c r="T221" s="27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1" t="s">
        <v>178</v>
      </c>
      <c r="AU221" s="271" t="s">
        <v>85</v>
      </c>
      <c r="AV221" s="14" t="s">
        <v>170</v>
      </c>
      <c r="AW221" s="14" t="s">
        <v>32</v>
      </c>
      <c r="AX221" s="14" t="s">
        <v>83</v>
      </c>
      <c r="AY221" s="271" t="s">
        <v>163</v>
      </c>
    </row>
    <row r="222" s="2" customFormat="1" ht="24.15" customHeight="1">
      <c r="A222" s="38"/>
      <c r="B222" s="39"/>
      <c r="C222" s="226" t="s">
        <v>331</v>
      </c>
      <c r="D222" s="226" t="s">
        <v>165</v>
      </c>
      <c r="E222" s="227" t="s">
        <v>332</v>
      </c>
      <c r="F222" s="228" t="s">
        <v>333</v>
      </c>
      <c r="G222" s="229" t="s">
        <v>217</v>
      </c>
      <c r="H222" s="230">
        <v>331.11000000000001</v>
      </c>
      <c r="I222" s="231"/>
      <c r="J222" s="232">
        <f>ROUND(I222*H222,2)</f>
        <v>0</v>
      </c>
      <c r="K222" s="228" t="s">
        <v>169</v>
      </c>
      <c r="L222" s="44"/>
      <c r="M222" s="233" t="s">
        <v>1</v>
      </c>
      <c r="N222" s="234" t="s">
        <v>41</v>
      </c>
      <c r="O222" s="91"/>
      <c r="P222" s="235">
        <f>O222*H222</f>
        <v>0</v>
      </c>
      <c r="Q222" s="235">
        <v>0.065280000000000005</v>
      </c>
      <c r="R222" s="235">
        <f>Q222*H222</f>
        <v>21.614860800000002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170</v>
      </c>
      <c r="AT222" s="237" t="s">
        <v>165</v>
      </c>
      <c r="AU222" s="237" t="s">
        <v>85</v>
      </c>
      <c r="AY222" s="17" t="s">
        <v>163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83</v>
      </c>
      <c r="BK222" s="238">
        <f>ROUND(I222*H222,2)</f>
        <v>0</v>
      </c>
      <c r="BL222" s="17" t="s">
        <v>170</v>
      </c>
      <c r="BM222" s="237" t="s">
        <v>334</v>
      </c>
    </row>
    <row r="223" s="13" customFormat="1">
      <c r="A223" s="13"/>
      <c r="B223" s="249"/>
      <c r="C223" s="250"/>
      <c r="D223" s="251" t="s">
        <v>178</v>
      </c>
      <c r="E223" s="252" t="s">
        <v>1</v>
      </c>
      <c r="F223" s="253" t="s">
        <v>335</v>
      </c>
      <c r="G223" s="250"/>
      <c r="H223" s="254">
        <v>331.11000000000001</v>
      </c>
      <c r="I223" s="255"/>
      <c r="J223" s="250"/>
      <c r="K223" s="250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178</v>
      </c>
      <c r="AU223" s="260" t="s">
        <v>85</v>
      </c>
      <c r="AV223" s="13" t="s">
        <v>85</v>
      </c>
      <c r="AW223" s="13" t="s">
        <v>32</v>
      </c>
      <c r="AX223" s="13" t="s">
        <v>83</v>
      </c>
      <c r="AY223" s="260" t="s">
        <v>163</v>
      </c>
    </row>
    <row r="224" s="2" customFormat="1" ht="24.15" customHeight="1">
      <c r="A224" s="38"/>
      <c r="B224" s="39"/>
      <c r="C224" s="226" t="s">
        <v>336</v>
      </c>
      <c r="D224" s="226" t="s">
        <v>165</v>
      </c>
      <c r="E224" s="227" t="s">
        <v>337</v>
      </c>
      <c r="F224" s="228" t="s">
        <v>338</v>
      </c>
      <c r="G224" s="229" t="s">
        <v>294</v>
      </c>
      <c r="H224" s="230">
        <v>316.39999999999998</v>
      </c>
      <c r="I224" s="231"/>
      <c r="J224" s="232">
        <f>ROUND(I224*H224,2)</f>
        <v>0</v>
      </c>
      <c r="K224" s="228" t="s">
        <v>169</v>
      </c>
      <c r="L224" s="44"/>
      <c r="M224" s="233" t="s">
        <v>1</v>
      </c>
      <c r="N224" s="234" t="s">
        <v>41</v>
      </c>
      <c r="O224" s="91"/>
      <c r="P224" s="235">
        <f>O224*H224</f>
        <v>0</v>
      </c>
      <c r="Q224" s="235">
        <v>0.00020000000000000001</v>
      </c>
      <c r="R224" s="235">
        <f>Q224*H224</f>
        <v>0.063280000000000003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170</v>
      </c>
      <c r="AT224" s="237" t="s">
        <v>165</v>
      </c>
      <c r="AU224" s="237" t="s">
        <v>85</v>
      </c>
      <c r="AY224" s="17" t="s">
        <v>163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7" t="s">
        <v>83</v>
      </c>
      <c r="BK224" s="238">
        <f>ROUND(I224*H224,2)</f>
        <v>0</v>
      </c>
      <c r="BL224" s="17" t="s">
        <v>170</v>
      </c>
      <c r="BM224" s="237" t="s">
        <v>339</v>
      </c>
    </row>
    <row r="225" s="13" customFormat="1">
      <c r="A225" s="13"/>
      <c r="B225" s="249"/>
      <c r="C225" s="250"/>
      <c r="D225" s="251" t="s">
        <v>178</v>
      </c>
      <c r="E225" s="252" t="s">
        <v>1</v>
      </c>
      <c r="F225" s="253" t="s">
        <v>340</v>
      </c>
      <c r="G225" s="250"/>
      <c r="H225" s="254">
        <v>148.40000000000001</v>
      </c>
      <c r="I225" s="255"/>
      <c r="J225" s="250"/>
      <c r="K225" s="250"/>
      <c r="L225" s="256"/>
      <c r="M225" s="257"/>
      <c r="N225" s="258"/>
      <c r="O225" s="258"/>
      <c r="P225" s="258"/>
      <c r="Q225" s="258"/>
      <c r="R225" s="258"/>
      <c r="S225" s="258"/>
      <c r="T225" s="25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0" t="s">
        <v>178</v>
      </c>
      <c r="AU225" s="260" t="s">
        <v>85</v>
      </c>
      <c r="AV225" s="13" t="s">
        <v>85</v>
      </c>
      <c r="AW225" s="13" t="s">
        <v>32</v>
      </c>
      <c r="AX225" s="13" t="s">
        <v>76</v>
      </c>
      <c r="AY225" s="260" t="s">
        <v>163</v>
      </c>
    </row>
    <row r="226" s="13" customFormat="1">
      <c r="A226" s="13"/>
      <c r="B226" s="249"/>
      <c r="C226" s="250"/>
      <c r="D226" s="251" t="s">
        <v>178</v>
      </c>
      <c r="E226" s="252" t="s">
        <v>1</v>
      </c>
      <c r="F226" s="253" t="s">
        <v>341</v>
      </c>
      <c r="G226" s="250"/>
      <c r="H226" s="254">
        <v>168</v>
      </c>
      <c r="I226" s="255"/>
      <c r="J226" s="250"/>
      <c r="K226" s="250"/>
      <c r="L226" s="256"/>
      <c r="M226" s="257"/>
      <c r="N226" s="258"/>
      <c r="O226" s="258"/>
      <c r="P226" s="258"/>
      <c r="Q226" s="258"/>
      <c r="R226" s="258"/>
      <c r="S226" s="258"/>
      <c r="T226" s="25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0" t="s">
        <v>178</v>
      </c>
      <c r="AU226" s="260" t="s">
        <v>85</v>
      </c>
      <c r="AV226" s="13" t="s">
        <v>85</v>
      </c>
      <c r="AW226" s="13" t="s">
        <v>32</v>
      </c>
      <c r="AX226" s="13" t="s">
        <v>76</v>
      </c>
      <c r="AY226" s="260" t="s">
        <v>163</v>
      </c>
    </row>
    <row r="227" s="14" customFormat="1">
      <c r="A227" s="14"/>
      <c r="B227" s="261"/>
      <c r="C227" s="262"/>
      <c r="D227" s="251" t="s">
        <v>178</v>
      </c>
      <c r="E227" s="263" t="s">
        <v>1</v>
      </c>
      <c r="F227" s="264" t="s">
        <v>190</v>
      </c>
      <c r="G227" s="262"/>
      <c r="H227" s="265">
        <v>316.39999999999998</v>
      </c>
      <c r="I227" s="266"/>
      <c r="J227" s="262"/>
      <c r="K227" s="262"/>
      <c r="L227" s="267"/>
      <c r="M227" s="268"/>
      <c r="N227" s="269"/>
      <c r="O227" s="269"/>
      <c r="P227" s="269"/>
      <c r="Q227" s="269"/>
      <c r="R227" s="269"/>
      <c r="S227" s="269"/>
      <c r="T227" s="27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1" t="s">
        <v>178</v>
      </c>
      <c r="AU227" s="271" t="s">
        <v>85</v>
      </c>
      <c r="AV227" s="14" t="s">
        <v>170</v>
      </c>
      <c r="AW227" s="14" t="s">
        <v>32</v>
      </c>
      <c r="AX227" s="14" t="s">
        <v>83</v>
      </c>
      <c r="AY227" s="271" t="s">
        <v>163</v>
      </c>
    </row>
    <row r="228" s="2" customFormat="1" ht="33" customHeight="1">
      <c r="A228" s="38"/>
      <c r="B228" s="39"/>
      <c r="C228" s="226" t="s">
        <v>342</v>
      </c>
      <c r="D228" s="226" t="s">
        <v>165</v>
      </c>
      <c r="E228" s="227" t="s">
        <v>343</v>
      </c>
      <c r="F228" s="228" t="s">
        <v>344</v>
      </c>
      <c r="G228" s="229" t="s">
        <v>294</v>
      </c>
      <c r="H228" s="230">
        <v>10.880000000000001</v>
      </c>
      <c r="I228" s="231"/>
      <c r="J228" s="232">
        <f>ROUND(I228*H228,2)</f>
        <v>0</v>
      </c>
      <c r="K228" s="228" t="s">
        <v>169</v>
      </c>
      <c r="L228" s="44"/>
      <c r="M228" s="233" t="s">
        <v>1</v>
      </c>
      <c r="N228" s="234" t="s">
        <v>41</v>
      </c>
      <c r="O228" s="91"/>
      <c r="P228" s="235">
        <f>O228*H228</f>
        <v>0</v>
      </c>
      <c r="Q228" s="235">
        <v>2.33318</v>
      </c>
      <c r="R228" s="235">
        <f>Q228*H228</f>
        <v>25.384998400000001</v>
      </c>
      <c r="S228" s="235">
        <v>0</v>
      </c>
      <c r="T228" s="23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170</v>
      </c>
      <c r="AT228" s="237" t="s">
        <v>165</v>
      </c>
      <c r="AU228" s="237" t="s">
        <v>85</v>
      </c>
      <c r="AY228" s="17" t="s">
        <v>163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83</v>
      </c>
      <c r="BK228" s="238">
        <f>ROUND(I228*H228,2)</f>
        <v>0</v>
      </c>
      <c r="BL228" s="17" t="s">
        <v>170</v>
      </c>
      <c r="BM228" s="237" t="s">
        <v>345</v>
      </c>
    </row>
    <row r="229" s="2" customFormat="1" ht="16.5" customHeight="1">
      <c r="A229" s="38"/>
      <c r="B229" s="39"/>
      <c r="C229" s="226" t="s">
        <v>346</v>
      </c>
      <c r="D229" s="226" t="s">
        <v>165</v>
      </c>
      <c r="E229" s="227" t="s">
        <v>347</v>
      </c>
      <c r="F229" s="228" t="s">
        <v>348</v>
      </c>
      <c r="G229" s="229" t="s">
        <v>168</v>
      </c>
      <c r="H229" s="230">
        <v>0.90100000000000002</v>
      </c>
      <c r="I229" s="231"/>
      <c r="J229" s="232">
        <f>ROUND(I229*H229,2)</f>
        <v>0</v>
      </c>
      <c r="K229" s="228" t="s">
        <v>169</v>
      </c>
      <c r="L229" s="44"/>
      <c r="M229" s="233" t="s">
        <v>1</v>
      </c>
      <c r="N229" s="234" t="s">
        <v>41</v>
      </c>
      <c r="O229" s="91"/>
      <c r="P229" s="235">
        <f>O229*H229</f>
        <v>0</v>
      </c>
      <c r="Q229" s="235">
        <v>2.6446800000000001</v>
      </c>
      <c r="R229" s="235">
        <f>Q229*H229</f>
        <v>2.3828566800000002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170</v>
      </c>
      <c r="AT229" s="237" t="s">
        <v>165</v>
      </c>
      <c r="AU229" s="237" t="s">
        <v>85</v>
      </c>
      <c r="AY229" s="17" t="s">
        <v>163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83</v>
      </c>
      <c r="BK229" s="238">
        <f>ROUND(I229*H229,2)</f>
        <v>0</v>
      </c>
      <c r="BL229" s="17" t="s">
        <v>170</v>
      </c>
      <c r="BM229" s="237" t="s">
        <v>349</v>
      </c>
    </row>
    <row r="230" s="13" customFormat="1">
      <c r="A230" s="13"/>
      <c r="B230" s="249"/>
      <c r="C230" s="250"/>
      <c r="D230" s="251" t="s">
        <v>178</v>
      </c>
      <c r="E230" s="252" t="s">
        <v>1</v>
      </c>
      <c r="F230" s="253" t="s">
        <v>350</v>
      </c>
      <c r="G230" s="250"/>
      <c r="H230" s="254">
        <v>0.90100000000000002</v>
      </c>
      <c r="I230" s="255"/>
      <c r="J230" s="250"/>
      <c r="K230" s="250"/>
      <c r="L230" s="256"/>
      <c r="M230" s="257"/>
      <c r="N230" s="258"/>
      <c r="O230" s="258"/>
      <c r="P230" s="258"/>
      <c r="Q230" s="258"/>
      <c r="R230" s="258"/>
      <c r="S230" s="258"/>
      <c r="T230" s="25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0" t="s">
        <v>178</v>
      </c>
      <c r="AU230" s="260" t="s">
        <v>85</v>
      </c>
      <c r="AV230" s="13" t="s">
        <v>85</v>
      </c>
      <c r="AW230" s="13" t="s">
        <v>32</v>
      </c>
      <c r="AX230" s="13" t="s">
        <v>83</v>
      </c>
      <c r="AY230" s="260" t="s">
        <v>163</v>
      </c>
    </row>
    <row r="231" s="12" customFormat="1" ht="22.8" customHeight="1">
      <c r="A231" s="12"/>
      <c r="B231" s="210"/>
      <c r="C231" s="211"/>
      <c r="D231" s="212" t="s">
        <v>75</v>
      </c>
      <c r="E231" s="224" t="s">
        <v>170</v>
      </c>
      <c r="F231" s="224" t="s">
        <v>351</v>
      </c>
      <c r="G231" s="211"/>
      <c r="H231" s="211"/>
      <c r="I231" s="214"/>
      <c r="J231" s="225">
        <f>BK231</f>
        <v>0</v>
      </c>
      <c r="K231" s="211"/>
      <c r="L231" s="216"/>
      <c r="M231" s="217"/>
      <c r="N231" s="218"/>
      <c r="O231" s="218"/>
      <c r="P231" s="219">
        <f>SUM(P232:P242)</f>
        <v>0</v>
      </c>
      <c r="Q231" s="218"/>
      <c r="R231" s="219">
        <f>SUM(R232:R242)</f>
        <v>812.27359710000007</v>
      </c>
      <c r="S231" s="218"/>
      <c r="T231" s="220">
        <f>SUM(T232:T242)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1" t="s">
        <v>83</v>
      </c>
      <c r="AT231" s="222" t="s">
        <v>75</v>
      </c>
      <c r="AU231" s="222" t="s">
        <v>83</v>
      </c>
      <c r="AY231" s="221" t="s">
        <v>163</v>
      </c>
      <c r="BK231" s="223">
        <f>SUM(BK232:BK242)</f>
        <v>0</v>
      </c>
    </row>
    <row r="232" s="2" customFormat="1" ht="24.15" customHeight="1">
      <c r="A232" s="38"/>
      <c r="B232" s="39"/>
      <c r="C232" s="226" t="s">
        <v>352</v>
      </c>
      <c r="D232" s="226" t="s">
        <v>165</v>
      </c>
      <c r="E232" s="227" t="s">
        <v>353</v>
      </c>
      <c r="F232" s="228" t="s">
        <v>354</v>
      </c>
      <c r="G232" s="229" t="s">
        <v>217</v>
      </c>
      <c r="H232" s="230">
        <v>636.48000000000002</v>
      </c>
      <c r="I232" s="231"/>
      <c r="J232" s="232">
        <f>ROUND(I232*H232,2)</f>
        <v>0</v>
      </c>
      <c r="K232" s="228" t="s">
        <v>1</v>
      </c>
      <c r="L232" s="44"/>
      <c r="M232" s="233" t="s">
        <v>1</v>
      </c>
      <c r="N232" s="234" t="s">
        <v>41</v>
      </c>
      <c r="O232" s="91"/>
      <c r="P232" s="235">
        <f>O232*H232</f>
        <v>0</v>
      </c>
      <c r="Q232" s="235">
        <v>0.80000000000000004</v>
      </c>
      <c r="R232" s="235">
        <f>Q232*H232</f>
        <v>509.18400000000003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170</v>
      </c>
      <c r="AT232" s="237" t="s">
        <v>165</v>
      </c>
      <c r="AU232" s="237" t="s">
        <v>85</v>
      </c>
      <c r="AY232" s="17" t="s">
        <v>163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83</v>
      </c>
      <c r="BK232" s="238">
        <f>ROUND(I232*H232,2)</f>
        <v>0</v>
      </c>
      <c r="BL232" s="17" t="s">
        <v>170</v>
      </c>
      <c r="BM232" s="237" t="s">
        <v>355</v>
      </c>
    </row>
    <row r="233" s="13" customFormat="1">
      <c r="A233" s="13"/>
      <c r="B233" s="249"/>
      <c r="C233" s="250"/>
      <c r="D233" s="251" t="s">
        <v>178</v>
      </c>
      <c r="E233" s="252" t="s">
        <v>1</v>
      </c>
      <c r="F233" s="253" t="s">
        <v>356</v>
      </c>
      <c r="G233" s="250"/>
      <c r="H233" s="254">
        <v>636.48000000000002</v>
      </c>
      <c r="I233" s="255"/>
      <c r="J233" s="250"/>
      <c r="K233" s="250"/>
      <c r="L233" s="256"/>
      <c r="M233" s="257"/>
      <c r="N233" s="258"/>
      <c r="O233" s="258"/>
      <c r="P233" s="258"/>
      <c r="Q233" s="258"/>
      <c r="R233" s="258"/>
      <c r="S233" s="258"/>
      <c r="T233" s="25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0" t="s">
        <v>178</v>
      </c>
      <c r="AU233" s="260" t="s">
        <v>85</v>
      </c>
      <c r="AV233" s="13" t="s">
        <v>85</v>
      </c>
      <c r="AW233" s="13" t="s">
        <v>32</v>
      </c>
      <c r="AX233" s="13" t="s">
        <v>83</v>
      </c>
      <c r="AY233" s="260" t="s">
        <v>163</v>
      </c>
    </row>
    <row r="234" s="2" customFormat="1" ht="16.5" customHeight="1">
      <c r="A234" s="38"/>
      <c r="B234" s="39"/>
      <c r="C234" s="226" t="s">
        <v>357</v>
      </c>
      <c r="D234" s="226" t="s">
        <v>165</v>
      </c>
      <c r="E234" s="227" t="s">
        <v>358</v>
      </c>
      <c r="F234" s="228" t="s">
        <v>359</v>
      </c>
      <c r="G234" s="229" t="s">
        <v>168</v>
      </c>
      <c r="H234" s="230">
        <v>108.15000000000001</v>
      </c>
      <c r="I234" s="231"/>
      <c r="J234" s="232">
        <f>ROUND(I234*H234,2)</f>
        <v>0</v>
      </c>
      <c r="K234" s="228" t="s">
        <v>1</v>
      </c>
      <c r="L234" s="44"/>
      <c r="M234" s="233" t="s">
        <v>1</v>
      </c>
      <c r="N234" s="234" t="s">
        <v>41</v>
      </c>
      <c r="O234" s="91"/>
      <c r="P234" s="235">
        <f>O234*H234</f>
        <v>0</v>
      </c>
      <c r="Q234" s="235">
        <v>2.3999999999999999</v>
      </c>
      <c r="R234" s="235">
        <f>Q234*H234</f>
        <v>259.56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170</v>
      </c>
      <c r="AT234" s="237" t="s">
        <v>165</v>
      </c>
      <c r="AU234" s="237" t="s">
        <v>85</v>
      </c>
      <c r="AY234" s="17" t="s">
        <v>163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83</v>
      </c>
      <c r="BK234" s="238">
        <f>ROUND(I234*H234,2)</f>
        <v>0</v>
      </c>
      <c r="BL234" s="17" t="s">
        <v>170</v>
      </c>
      <c r="BM234" s="237" t="s">
        <v>360</v>
      </c>
    </row>
    <row r="235" s="13" customFormat="1">
      <c r="A235" s="13"/>
      <c r="B235" s="249"/>
      <c r="C235" s="250"/>
      <c r="D235" s="251" t="s">
        <v>178</v>
      </c>
      <c r="E235" s="252" t="s">
        <v>1</v>
      </c>
      <c r="F235" s="253" t="s">
        <v>361</v>
      </c>
      <c r="G235" s="250"/>
      <c r="H235" s="254">
        <v>108.15000000000001</v>
      </c>
      <c r="I235" s="255"/>
      <c r="J235" s="250"/>
      <c r="K235" s="250"/>
      <c r="L235" s="256"/>
      <c r="M235" s="257"/>
      <c r="N235" s="258"/>
      <c r="O235" s="258"/>
      <c r="P235" s="258"/>
      <c r="Q235" s="258"/>
      <c r="R235" s="258"/>
      <c r="S235" s="258"/>
      <c r="T235" s="25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0" t="s">
        <v>178</v>
      </c>
      <c r="AU235" s="260" t="s">
        <v>85</v>
      </c>
      <c r="AV235" s="13" t="s">
        <v>85</v>
      </c>
      <c r="AW235" s="13" t="s">
        <v>32</v>
      </c>
      <c r="AX235" s="13" t="s">
        <v>83</v>
      </c>
      <c r="AY235" s="260" t="s">
        <v>163</v>
      </c>
    </row>
    <row r="236" s="2" customFormat="1" ht="21.75" customHeight="1">
      <c r="A236" s="38"/>
      <c r="B236" s="39"/>
      <c r="C236" s="226" t="s">
        <v>362</v>
      </c>
      <c r="D236" s="226" t="s">
        <v>165</v>
      </c>
      <c r="E236" s="227" t="s">
        <v>363</v>
      </c>
      <c r="F236" s="228" t="s">
        <v>364</v>
      </c>
      <c r="G236" s="229" t="s">
        <v>365</v>
      </c>
      <c r="H236" s="230">
        <v>1</v>
      </c>
      <c r="I236" s="231"/>
      <c r="J236" s="232">
        <f>ROUND(I236*H236,2)</f>
        <v>0</v>
      </c>
      <c r="K236" s="228" t="s">
        <v>1</v>
      </c>
      <c r="L236" s="44"/>
      <c r="M236" s="233" t="s">
        <v>1</v>
      </c>
      <c r="N236" s="234" t="s">
        <v>41</v>
      </c>
      <c r="O236" s="91"/>
      <c r="P236" s="235">
        <f>O236*H236</f>
        <v>0</v>
      </c>
      <c r="Q236" s="235">
        <v>0</v>
      </c>
      <c r="R236" s="235">
        <f>Q236*H236</f>
        <v>0</v>
      </c>
      <c r="S236" s="235">
        <v>0</v>
      </c>
      <c r="T236" s="23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7" t="s">
        <v>170</v>
      </c>
      <c r="AT236" s="237" t="s">
        <v>165</v>
      </c>
      <c r="AU236" s="237" t="s">
        <v>85</v>
      </c>
      <c r="AY236" s="17" t="s">
        <v>163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7" t="s">
        <v>83</v>
      </c>
      <c r="BK236" s="238">
        <f>ROUND(I236*H236,2)</f>
        <v>0</v>
      </c>
      <c r="BL236" s="17" t="s">
        <v>170</v>
      </c>
      <c r="BM236" s="237" t="s">
        <v>366</v>
      </c>
    </row>
    <row r="237" s="2" customFormat="1" ht="37.8" customHeight="1">
      <c r="A237" s="38"/>
      <c r="B237" s="39"/>
      <c r="C237" s="226" t="s">
        <v>367</v>
      </c>
      <c r="D237" s="226" t="s">
        <v>165</v>
      </c>
      <c r="E237" s="227" t="s">
        <v>368</v>
      </c>
      <c r="F237" s="228" t="s">
        <v>369</v>
      </c>
      <c r="G237" s="229" t="s">
        <v>217</v>
      </c>
      <c r="H237" s="230">
        <v>1243.03</v>
      </c>
      <c r="I237" s="231"/>
      <c r="J237" s="232">
        <f>ROUND(I237*H237,2)</f>
        <v>0</v>
      </c>
      <c r="K237" s="228" t="s">
        <v>1</v>
      </c>
      <c r="L237" s="44"/>
      <c r="M237" s="233" t="s">
        <v>1</v>
      </c>
      <c r="N237" s="234" t="s">
        <v>41</v>
      </c>
      <c r="O237" s="91"/>
      <c r="P237" s="235">
        <f>O237*H237</f>
        <v>0</v>
      </c>
      <c r="Q237" s="235">
        <v>0.033000000000000002</v>
      </c>
      <c r="R237" s="235">
        <f>Q237*H237</f>
        <v>41.01999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170</v>
      </c>
      <c r="AT237" s="237" t="s">
        <v>165</v>
      </c>
      <c r="AU237" s="237" t="s">
        <v>85</v>
      </c>
      <c r="AY237" s="17" t="s">
        <v>163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83</v>
      </c>
      <c r="BK237" s="238">
        <f>ROUND(I237*H237,2)</f>
        <v>0</v>
      </c>
      <c r="BL237" s="17" t="s">
        <v>170</v>
      </c>
      <c r="BM237" s="237" t="s">
        <v>370</v>
      </c>
    </row>
    <row r="238" s="13" customFormat="1">
      <c r="A238" s="13"/>
      <c r="B238" s="249"/>
      <c r="C238" s="250"/>
      <c r="D238" s="251" t="s">
        <v>178</v>
      </c>
      <c r="E238" s="252" t="s">
        <v>1</v>
      </c>
      <c r="F238" s="253" t="s">
        <v>371</v>
      </c>
      <c r="G238" s="250"/>
      <c r="H238" s="254">
        <v>1243.03</v>
      </c>
      <c r="I238" s="255"/>
      <c r="J238" s="250"/>
      <c r="K238" s="250"/>
      <c r="L238" s="256"/>
      <c r="M238" s="257"/>
      <c r="N238" s="258"/>
      <c r="O238" s="258"/>
      <c r="P238" s="258"/>
      <c r="Q238" s="258"/>
      <c r="R238" s="258"/>
      <c r="S238" s="258"/>
      <c r="T238" s="25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0" t="s">
        <v>178</v>
      </c>
      <c r="AU238" s="260" t="s">
        <v>85</v>
      </c>
      <c r="AV238" s="13" t="s">
        <v>85</v>
      </c>
      <c r="AW238" s="13" t="s">
        <v>32</v>
      </c>
      <c r="AX238" s="13" t="s">
        <v>83</v>
      </c>
      <c r="AY238" s="260" t="s">
        <v>163</v>
      </c>
    </row>
    <row r="239" s="2" customFormat="1" ht="24.15" customHeight="1">
      <c r="A239" s="38"/>
      <c r="B239" s="39"/>
      <c r="C239" s="226" t="s">
        <v>372</v>
      </c>
      <c r="D239" s="226" t="s">
        <v>165</v>
      </c>
      <c r="E239" s="227" t="s">
        <v>373</v>
      </c>
      <c r="F239" s="228" t="s">
        <v>374</v>
      </c>
      <c r="G239" s="229" t="s">
        <v>217</v>
      </c>
      <c r="H239" s="230">
        <v>258.16000000000003</v>
      </c>
      <c r="I239" s="231"/>
      <c r="J239" s="232">
        <f>ROUND(I239*H239,2)</f>
        <v>0</v>
      </c>
      <c r="K239" s="228" t="s">
        <v>169</v>
      </c>
      <c r="L239" s="44"/>
      <c r="M239" s="233" t="s">
        <v>1</v>
      </c>
      <c r="N239" s="234" t="s">
        <v>41</v>
      </c>
      <c r="O239" s="91"/>
      <c r="P239" s="235">
        <f>O239*H239</f>
        <v>0</v>
      </c>
      <c r="Q239" s="235">
        <v>0</v>
      </c>
      <c r="R239" s="235">
        <f>Q239*H239</f>
        <v>0</v>
      </c>
      <c r="S239" s="235">
        <v>0</v>
      </c>
      <c r="T239" s="23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170</v>
      </c>
      <c r="AT239" s="237" t="s">
        <v>165</v>
      </c>
      <c r="AU239" s="237" t="s">
        <v>85</v>
      </c>
      <c r="AY239" s="17" t="s">
        <v>163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83</v>
      </c>
      <c r="BK239" s="238">
        <f>ROUND(I239*H239,2)</f>
        <v>0</v>
      </c>
      <c r="BL239" s="17" t="s">
        <v>170</v>
      </c>
      <c r="BM239" s="237" t="s">
        <v>375</v>
      </c>
    </row>
    <row r="240" s="13" customFormat="1">
      <c r="A240" s="13"/>
      <c r="B240" s="249"/>
      <c r="C240" s="250"/>
      <c r="D240" s="251" t="s">
        <v>178</v>
      </c>
      <c r="E240" s="252" t="s">
        <v>1</v>
      </c>
      <c r="F240" s="253" t="s">
        <v>376</v>
      </c>
      <c r="G240" s="250"/>
      <c r="H240" s="254">
        <v>258.16000000000003</v>
      </c>
      <c r="I240" s="255"/>
      <c r="J240" s="250"/>
      <c r="K240" s="250"/>
      <c r="L240" s="256"/>
      <c r="M240" s="257"/>
      <c r="N240" s="258"/>
      <c r="O240" s="258"/>
      <c r="P240" s="258"/>
      <c r="Q240" s="258"/>
      <c r="R240" s="258"/>
      <c r="S240" s="258"/>
      <c r="T240" s="25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0" t="s">
        <v>178</v>
      </c>
      <c r="AU240" s="260" t="s">
        <v>85</v>
      </c>
      <c r="AV240" s="13" t="s">
        <v>85</v>
      </c>
      <c r="AW240" s="13" t="s">
        <v>32</v>
      </c>
      <c r="AX240" s="13" t="s">
        <v>83</v>
      </c>
      <c r="AY240" s="260" t="s">
        <v>163</v>
      </c>
    </row>
    <row r="241" s="2" customFormat="1" ht="16.5" customHeight="1">
      <c r="A241" s="38"/>
      <c r="B241" s="39"/>
      <c r="C241" s="239" t="s">
        <v>377</v>
      </c>
      <c r="D241" s="239" t="s">
        <v>172</v>
      </c>
      <c r="E241" s="240" t="s">
        <v>378</v>
      </c>
      <c r="F241" s="241" t="s">
        <v>379</v>
      </c>
      <c r="G241" s="242" t="s">
        <v>217</v>
      </c>
      <c r="H241" s="243">
        <v>292.495</v>
      </c>
      <c r="I241" s="244"/>
      <c r="J241" s="245">
        <f>ROUND(I241*H241,2)</f>
        <v>0</v>
      </c>
      <c r="K241" s="241" t="s">
        <v>1</v>
      </c>
      <c r="L241" s="246"/>
      <c r="M241" s="247" t="s">
        <v>1</v>
      </c>
      <c r="N241" s="248" t="s">
        <v>41</v>
      </c>
      <c r="O241" s="91"/>
      <c r="P241" s="235">
        <f>O241*H241</f>
        <v>0</v>
      </c>
      <c r="Q241" s="235">
        <v>0.0085800000000000008</v>
      </c>
      <c r="R241" s="235">
        <f>Q241*H241</f>
        <v>2.5096071000000002</v>
      </c>
      <c r="S241" s="235">
        <v>0</v>
      </c>
      <c r="T241" s="23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7" t="s">
        <v>176</v>
      </c>
      <c r="AT241" s="237" t="s">
        <v>172</v>
      </c>
      <c r="AU241" s="237" t="s">
        <v>85</v>
      </c>
      <c r="AY241" s="17" t="s">
        <v>163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7" t="s">
        <v>83</v>
      </c>
      <c r="BK241" s="238">
        <f>ROUND(I241*H241,2)</f>
        <v>0</v>
      </c>
      <c r="BL241" s="17" t="s">
        <v>170</v>
      </c>
      <c r="BM241" s="237" t="s">
        <v>380</v>
      </c>
    </row>
    <row r="242" s="13" customFormat="1">
      <c r="A242" s="13"/>
      <c r="B242" s="249"/>
      <c r="C242" s="250"/>
      <c r="D242" s="251" t="s">
        <v>178</v>
      </c>
      <c r="E242" s="250"/>
      <c r="F242" s="253" t="s">
        <v>381</v>
      </c>
      <c r="G242" s="250"/>
      <c r="H242" s="254">
        <v>292.495</v>
      </c>
      <c r="I242" s="255"/>
      <c r="J242" s="250"/>
      <c r="K242" s="250"/>
      <c r="L242" s="256"/>
      <c r="M242" s="257"/>
      <c r="N242" s="258"/>
      <c r="O242" s="258"/>
      <c r="P242" s="258"/>
      <c r="Q242" s="258"/>
      <c r="R242" s="258"/>
      <c r="S242" s="258"/>
      <c r="T242" s="25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0" t="s">
        <v>178</v>
      </c>
      <c r="AU242" s="260" t="s">
        <v>85</v>
      </c>
      <c r="AV242" s="13" t="s">
        <v>85</v>
      </c>
      <c r="AW242" s="13" t="s">
        <v>4</v>
      </c>
      <c r="AX242" s="13" t="s">
        <v>83</v>
      </c>
      <c r="AY242" s="260" t="s">
        <v>163</v>
      </c>
    </row>
    <row r="243" s="12" customFormat="1" ht="22.8" customHeight="1">
      <c r="A243" s="12"/>
      <c r="B243" s="210"/>
      <c r="C243" s="211"/>
      <c r="D243" s="212" t="s">
        <v>75</v>
      </c>
      <c r="E243" s="224" t="s">
        <v>195</v>
      </c>
      <c r="F243" s="224" t="s">
        <v>382</v>
      </c>
      <c r="G243" s="211"/>
      <c r="H243" s="211"/>
      <c r="I243" s="214"/>
      <c r="J243" s="225">
        <f>BK243</f>
        <v>0</v>
      </c>
      <c r="K243" s="211"/>
      <c r="L243" s="216"/>
      <c r="M243" s="217"/>
      <c r="N243" s="218"/>
      <c r="O243" s="218"/>
      <c r="P243" s="219">
        <f>SUM(P244:P249)</f>
        <v>0</v>
      </c>
      <c r="Q243" s="218"/>
      <c r="R243" s="219">
        <f>SUM(R244:R249)</f>
        <v>85.347690999999998</v>
      </c>
      <c r="S243" s="218"/>
      <c r="T243" s="220">
        <f>SUM(T244:T249)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1" t="s">
        <v>83</v>
      </c>
      <c r="AT243" s="222" t="s">
        <v>75</v>
      </c>
      <c r="AU243" s="222" t="s">
        <v>83</v>
      </c>
      <c r="AY243" s="221" t="s">
        <v>163</v>
      </c>
      <c r="BK243" s="223">
        <f>SUM(BK244:BK249)</f>
        <v>0</v>
      </c>
    </row>
    <row r="244" s="2" customFormat="1" ht="16.5" customHeight="1">
      <c r="A244" s="38"/>
      <c r="B244" s="39"/>
      <c r="C244" s="226" t="s">
        <v>383</v>
      </c>
      <c r="D244" s="226" t="s">
        <v>165</v>
      </c>
      <c r="E244" s="227" t="s">
        <v>384</v>
      </c>
      <c r="F244" s="228" t="s">
        <v>385</v>
      </c>
      <c r="G244" s="229" t="s">
        <v>217</v>
      </c>
      <c r="H244" s="230">
        <v>586.29999999999995</v>
      </c>
      <c r="I244" s="231"/>
      <c r="J244" s="232">
        <f>ROUND(I244*H244,2)</f>
        <v>0</v>
      </c>
      <c r="K244" s="228" t="s">
        <v>169</v>
      </c>
      <c r="L244" s="44"/>
      <c r="M244" s="233" t="s">
        <v>1</v>
      </c>
      <c r="N244" s="234" t="s">
        <v>41</v>
      </c>
      <c r="O244" s="91"/>
      <c r="P244" s="235">
        <f>O244*H244</f>
        <v>0</v>
      </c>
      <c r="Q244" s="235">
        <v>0</v>
      </c>
      <c r="R244" s="235">
        <f>Q244*H244</f>
        <v>0</v>
      </c>
      <c r="S244" s="235">
        <v>0</v>
      </c>
      <c r="T244" s="23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7" t="s">
        <v>170</v>
      </c>
      <c r="AT244" s="237" t="s">
        <v>165</v>
      </c>
      <c r="AU244" s="237" t="s">
        <v>85</v>
      </c>
      <c r="AY244" s="17" t="s">
        <v>163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7" t="s">
        <v>83</v>
      </c>
      <c r="BK244" s="238">
        <f>ROUND(I244*H244,2)</f>
        <v>0</v>
      </c>
      <c r="BL244" s="17" t="s">
        <v>170</v>
      </c>
      <c r="BM244" s="237" t="s">
        <v>386</v>
      </c>
    </row>
    <row r="245" s="13" customFormat="1">
      <c r="A245" s="13"/>
      <c r="B245" s="249"/>
      <c r="C245" s="250"/>
      <c r="D245" s="251" t="s">
        <v>178</v>
      </c>
      <c r="E245" s="252" t="s">
        <v>1</v>
      </c>
      <c r="F245" s="253" t="s">
        <v>387</v>
      </c>
      <c r="G245" s="250"/>
      <c r="H245" s="254">
        <v>586.29999999999995</v>
      </c>
      <c r="I245" s="255"/>
      <c r="J245" s="250"/>
      <c r="K245" s="250"/>
      <c r="L245" s="256"/>
      <c r="M245" s="257"/>
      <c r="N245" s="258"/>
      <c r="O245" s="258"/>
      <c r="P245" s="258"/>
      <c r="Q245" s="258"/>
      <c r="R245" s="258"/>
      <c r="S245" s="258"/>
      <c r="T245" s="25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0" t="s">
        <v>178</v>
      </c>
      <c r="AU245" s="260" t="s">
        <v>85</v>
      </c>
      <c r="AV245" s="13" t="s">
        <v>85</v>
      </c>
      <c r="AW245" s="13" t="s">
        <v>32</v>
      </c>
      <c r="AX245" s="13" t="s">
        <v>83</v>
      </c>
      <c r="AY245" s="260" t="s">
        <v>163</v>
      </c>
    </row>
    <row r="246" s="2" customFormat="1" ht="33" customHeight="1">
      <c r="A246" s="38"/>
      <c r="B246" s="39"/>
      <c r="C246" s="226" t="s">
        <v>388</v>
      </c>
      <c r="D246" s="226" t="s">
        <v>165</v>
      </c>
      <c r="E246" s="227" t="s">
        <v>389</v>
      </c>
      <c r="F246" s="228" t="s">
        <v>390</v>
      </c>
      <c r="G246" s="229" t="s">
        <v>217</v>
      </c>
      <c r="H246" s="230">
        <v>293.14999999999998</v>
      </c>
      <c r="I246" s="231"/>
      <c r="J246" s="232">
        <f>ROUND(I246*H246,2)</f>
        <v>0</v>
      </c>
      <c r="K246" s="228" t="s">
        <v>169</v>
      </c>
      <c r="L246" s="44"/>
      <c r="M246" s="233" t="s">
        <v>1</v>
      </c>
      <c r="N246" s="234" t="s">
        <v>41</v>
      </c>
      <c r="O246" s="91"/>
      <c r="P246" s="235">
        <f>O246*H246</f>
        <v>0</v>
      </c>
      <c r="Q246" s="235">
        <v>0.11162</v>
      </c>
      <c r="R246" s="235">
        <f>Q246*H246</f>
        <v>32.721402999999995</v>
      </c>
      <c r="S246" s="235">
        <v>0</v>
      </c>
      <c r="T246" s="23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170</v>
      </c>
      <c r="AT246" s="237" t="s">
        <v>165</v>
      </c>
      <c r="AU246" s="237" t="s">
        <v>85</v>
      </c>
      <c r="AY246" s="17" t="s">
        <v>163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83</v>
      </c>
      <c r="BK246" s="238">
        <f>ROUND(I246*H246,2)</f>
        <v>0</v>
      </c>
      <c r="BL246" s="17" t="s">
        <v>170</v>
      </c>
      <c r="BM246" s="237" t="s">
        <v>391</v>
      </c>
    </row>
    <row r="247" s="13" customFormat="1">
      <c r="A247" s="13"/>
      <c r="B247" s="249"/>
      <c r="C247" s="250"/>
      <c r="D247" s="251" t="s">
        <v>178</v>
      </c>
      <c r="E247" s="252" t="s">
        <v>1</v>
      </c>
      <c r="F247" s="253" t="s">
        <v>392</v>
      </c>
      <c r="G247" s="250"/>
      <c r="H247" s="254">
        <v>293.14999999999998</v>
      </c>
      <c r="I247" s="255"/>
      <c r="J247" s="250"/>
      <c r="K247" s="250"/>
      <c r="L247" s="256"/>
      <c r="M247" s="257"/>
      <c r="N247" s="258"/>
      <c r="O247" s="258"/>
      <c r="P247" s="258"/>
      <c r="Q247" s="258"/>
      <c r="R247" s="258"/>
      <c r="S247" s="258"/>
      <c r="T247" s="25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0" t="s">
        <v>178</v>
      </c>
      <c r="AU247" s="260" t="s">
        <v>85</v>
      </c>
      <c r="AV247" s="13" t="s">
        <v>85</v>
      </c>
      <c r="AW247" s="13" t="s">
        <v>32</v>
      </c>
      <c r="AX247" s="13" t="s">
        <v>83</v>
      </c>
      <c r="AY247" s="260" t="s">
        <v>163</v>
      </c>
    </row>
    <row r="248" s="2" customFormat="1" ht="24.15" customHeight="1">
      <c r="A248" s="38"/>
      <c r="B248" s="39"/>
      <c r="C248" s="239" t="s">
        <v>393</v>
      </c>
      <c r="D248" s="239" t="s">
        <v>172</v>
      </c>
      <c r="E248" s="240" t="s">
        <v>394</v>
      </c>
      <c r="F248" s="241" t="s">
        <v>395</v>
      </c>
      <c r="G248" s="242" t="s">
        <v>217</v>
      </c>
      <c r="H248" s="243">
        <v>299.01299999999998</v>
      </c>
      <c r="I248" s="244"/>
      <c r="J248" s="245">
        <f>ROUND(I248*H248,2)</f>
        <v>0</v>
      </c>
      <c r="K248" s="241" t="s">
        <v>169</v>
      </c>
      <c r="L248" s="246"/>
      <c r="M248" s="247" t="s">
        <v>1</v>
      </c>
      <c r="N248" s="248" t="s">
        <v>41</v>
      </c>
      <c r="O248" s="91"/>
      <c r="P248" s="235">
        <f>O248*H248</f>
        <v>0</v>
      </c>
      <c r="Q248" s="235">
        <v>0.17599999999999999</v>
      </c>
      <c r="R248" s="235">
        <f>Q248*H248</f>
        <v>52.626287999999995</v>
      </c>
      <c r="S248" s="235">
        <v>0</v>
      </c>
      <c r="T248" s="23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7" t="s">
        <v>176</v>
      </c>
      <c r="AT248" s="237" t="s">
        <v>172</v>
      </c>
      <c r="AU248" s="237" t="s">
        <v>85</v>
      </c>
      <c r="AY248" s="17" t="s">
        <v>163</v>
      </c>
      <c r="BE248" s="238">
        <f>IF(N248="základní",J248,0)</f>
        <v>0</v>
      </c>
      <c r="BF248" s="238">
        <f>IF(N248="snížená",J248,0)</f>
        <v>0</v>
      </c>
      <c r="BG248" s="238">
        <f>IF(N248="zákl. přenesená",J248,0)</f>
        <v>0</v>
      </c>
      <c r="BH248" s="238">
        <f>IF(N248="sníž. přenesená",J248,0)</f>
        <v>0</v>
      </c>
      <c r="BI248" s="238">
        <f>IF(N248="nulová",J248,0)</f>
        <v>0</v>
      </c>
      <c r="BJ248" s="17" t="s">
        <v>83</v>
      </c>
      <c r="BK248" s="238">
        <f>ROUND(I248*H248,2)</f>
        <v>0</v>
      </c>
      <c r="BL248" s="17" t="s">
        <v>170</v>
      </c>
      <c r="BM248" s="237" t="s">
        <v>396</v>
      </c>
    </row>
    <row r="249" s="13" customFormat="1">
      <c r="A249" s="13"/>
      <c r="B249" s="249"/>
      <c r="C249" s="250"/>
      <c r="D249" s="251" t="s">
        <v>178</v>
      </c>
      <c r="E249" s="250"/>
      <c r="F249" s="253" t="s">
        <v>397</v>
      </c>
      <c r="G249" s="250"/>
      <c r="H249" s="254">
        <v>299.01299999999998</v>
      </c>
      <c r="I249" s="255"/>
      <c r="J249" s="250"/>
      <c r="K249" s="250"/>
      <c r="L249" s="256"/>
      <c r="M249" s="257"/>
      <c r="N249" s="258"/>
      <c r="O249" s="258"/>
      <c r="P249" s="258"/>
      <c r="Q249" s="258"/>
      <c r="R249" s="258"/>
      <c r="S249" s="258"/>
      <c r="T249" s="25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0" t="s">
        <v>178</v>
      </c>
      <c r="AU249" s="260" t="s">
        <v>85</v>
      </c>
      <c r="AV249" s="13" t="s">
        <v>85</v>
      </c>
      <c r="AW249" s="13" t="s">
        <v>4</v>
      </c>
      <c r="AX249" s="13" t="s">
        <v>83</v>
      </c>
      <c r="AY249" s="260" t="s">
        <v>163</v>
      </c>
    </row>
    <row r="250" s="12" customFormat="1" ht="22.8" customHeight="1">
      <c r="A250" s="12"/>
      <c r="B250" s="210"/>
      <c r="C250" s="211"/>
      <c r="D250" s="212" t="s">
        <v>75</v>
      </c>
      <c r="E250" s="224" t="s">
        <v>200</v>
      </c>
      <c r="F250" s="224" t="s">
        <v>398</v>
      </c>
      <c r="G250" s="211"/>
      <c r="H250" s="211"/>
      <c r="I250" s="214"/>
      <c r="J250" s="225">
        <f>BK250</f>
        <v>0</v>
      </c>
      <c r="K250" s="211"/>
      <c r="L250" s="216"/>
      <c r="M250" s="217"/>
      <c r="N250" s="218"/>
      <c r="O250" s="218"/>
      <c r="P250" s="219">
        <f>SUM(P251:P311)</f>
        <v>0</v>
      </c>
      <c r="Q250" s="218"/>
      <c r="R250" s="219">
        <f>SUM(R251:R311)</f>
        <v>886.3855728100001</v>
      </c>
      <c r="S250" s="218"/>
      <c r="T250" s="220">
        <f>SUM(T251:T311)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1" t="s">
        <v>83</v>
      </c>
      <c r="AT250" s="222" t="s">
        <v>75</v>
      </c>
      <c r="AU250" s="222" t="s">
        <v>83</v>
      </c>
      <c r="AY250" s="221" t="s">
        <v>163</v>
      </c>
      <c r="BK250" s="223">
        <f>SUM(BK251:BK311)</f>
        <v>0</v>
      </c>
    </row>
    <row r="251" s="2" customFormat="1" ht="24.15" customHeight="1">
      <c r="A251" s="38"/>
      <c r="B251" s="39"/>
      <c r="C251" s="226" t="s">
        <v>399</v>
      </c>
      <c r="D251" s="226" t="s">
        <v>165</v>
      </c>
      <c r="E251" s="227" t="s">
        <v>400</v>
      </c>
      <c r="F251" s="228" t="s">
        <v>401</v>
      </c>
      <c r="G251" s="229" t="s">
        <v>217</v>
      </c>
      <c r="H251" s="230">
        <v>703.07000000000005</v>
      </c>
      <c r="I251" s="231"/>
      <c r="J251" s="232">
        <f>ROUND(I251*H251,2)</f>
        <v>0</v>
      </c>
      <c r="K251" s="228" t="s">
        <v>169</v>
      </c>
      <c r="L251" s="44"/>
      <c r="M251" s="233" t="s">
        <v>1</v>
      </c>
      <c r="N251" s="234" t="s">
        <v>41</v>
      </c>
      <c r="O251" s="91"/>
      <c r="P251" s="235">
        <f>O251*H251</f>
        <v>0</v>
      </c>
      <c r="Q251" s="235">
        <v>0.0073499999999999998</v>
      </c>
      <c r="R251" s="235">
        <f>Q251*H251</f>
        <v>5.1675645000000001</v>
      </c>
      <c r="S251" s="235">
        <v>0</v>
      </c>
      <c r="T251" s="23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7" t="s">
        <v>170</v>
      </c>
      <c r="AT251" s="237" t="s">
        <v>165</v>
      </c>
      <c r="AU251" s="237" t="s">
        <v>85</v>
      </c>
      <c r="AY251" s="17" t="s">
        <v>163</v>
      </c>
      <c r="BE251" s="238">
        <f>IF(N251="základní",J251,0)</f>
        <v>0</v>
      </c>
      <c r="BF251" s="238">
        <f>IF(N251="snížená",J251,0)</f>
        <v>0</v>
      </c>
      <c r="BG251" s="238">
        <f>IF(N251="zákl. přenesená",J251,0)</f>
        <v>0</v>
      </c>
      <c r="BH251" s="238">
        <f>IF(N251="sníž. přenesená",J251,0)</f>
        <v>0</v>
      </c>
      <c r="BI251" s="238">
        <f>IF(N251="nulová",J251,0)</f>
        <v>0</v>
      </c>
      <c r="BJ251" s="17" t="s">
        <v>83</v>
      </c>
      <c r="BK251" s="238">
        <f>ROUND(I251*H251,2)</f>
        <v>0</v>
      </c>
      <c r="BL251" s="17" t="s">
        <v>170</v>
      </c>
      <c r="BM251" s="237" t="s">
        <v>402</v>
      </c>
    </row>
    <row r="252" s="2" customFormat="1" ht="24.15" customHeight="1">
      <c r="A252" s="38"/>
      <c r="B252" s="39"/>
      <c r="C252" s="226" t="s">
        <v>403</v>
      </c>
      <c r="D252" s="226" t="s">
        <v>165</v>
      </c>
      <c r="E252" s="227" t="s">
        <v>404</v>
      </c>
      <c r="F252" s="228" t="s">
        <v>405</v>
      </c>
      <c r="G252" s="229" t="s">
        <v>217</v>
      </c>
      <c r="H252" s="230">
        <v>703.07000000000005</v>
      </c>
      <c r="I252" s="231"/>
      <c r="J252" s="232">
        <f>ROUND(I252*H252,2)</f>
        <v>0</v>
      </c>
      <c r="K252" s="228" t="s">
        <v>169</v>
      </c>
      <c r="L252" s="44"/>
      <c r="M252" s="233" t="s">
        <v>1</v>
      </c>
      <c r="N252" s="234" t="s">
        <v>41</v>
      </c>
      <c r="O252" s="91"/>
      <c r="P252" s="235">
        <f>O252*H252</f>
        <v>0</v>
      </c>
      <c r="Q252" s="235">
        <v>0.016279999999999999</v>
      </c>
      <c r="R252" s="235">
        <f>Q252*H252</f>
        <v>11.445979600000001</v>
      </c>
      <c r="S252" s="235">
        <v>0</v>
      </c>
      <c r="T252" s="23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7" t="s">
        <v>170</v>
      </c>
      <c r="AT252" s="237" t="s">
        <v>165</v>
      </c>
      <c r="AU252" s="237" t="s">
        <v>85</v>
      </c>
      <c r="AY252" s="17" t="s">
        <v>163</v>
      </c>
      <c r="BE252" s="238">
        <f>IF(N252="základní",J252,0)</f>
        <v>0</v>
      </c>
      <c r="BF252" s="238">
        <f>IF(N252="snížená",J252,0)</f>
        <v>0</v>
      </c>
      <c r="BG252" s="238">
        <f>IF(N252="zákl. přenesená",J252,0)</f>
        <v>0</v>
      </c>
      <c r="BH252" s="238">
        <f>IF(N252="sníž. přenesená",J252,0)</f>
        <v>0</v>
      </c>
      <c r="BI252" s="238">
        <f>IF(N252="nulová",J252,0)</f>
        <v>0</v>
      </c>
      <c r="BJ252" s="17" t="s">
        <v>83</v>
      </c>
      <c r="BK252" s="238">
        <f>ROUND(I252*H252,2)</f>
        <v>0</v>
      </c>
      <c r="BL252" s="17" t="s">
        <v>170</v>
      </c>
      <c r="BM252" s="237" t="s">
        <v>406</v>
      </c>
    </row>
    <row r="253" s="13" customFormat="1">
      <c r="A253" s="13"/>
      <c r="B253" s="249"/>
      <c r="C253" s="250"/>
      <c r="D253" s="251" t="s">
        <v>178</v>
      </c>
      <c r="E253" s="252" t="s">
        <v>1</v>
      </c>
      <c r="F253" s="253" t="s">
        <v>407</v>
      </c>
      <c r="G253" s="250"/>
      <c r="H253" s="254">
        <v>703.07000000000005</v>
      </c>
      <c r="I253" s="255"/>
      <c r="J253" s="250"/>
      <c r="K253" s="250"/>
      <c r="L253" s="256"/>
      <c r="M253" s="257"/>
      <c r="N253" s="258"/>
      <c r="O253" s="258"/>
      <c r="P253" s="258"/>
      <c r="Q253" s="258"/>
      <c r="R253" s="258"/>
      <c r="S253" s="258"/>
      <c r="T253" s="25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0" t="s">
        <v>178</v>
      </c>
      <c r="AU253" s="260" t="s">
        <v>85</v>
      </c>
      <c r="AV253" s="13" t="s">
        <v>85</v>
      </c>
      <c r="AW253" s="13" t="s">
        <v>32</v>
      </c>
      <c r="AX253" s="13" t="s">
        <v>83</v>
      </c>
      <c r="AY253" s="260" t="s">
        <v>163</v>
      </c>
    </row>
    <row r="254" s="2" customFormat="1" ht="24.15" customHeight="1">
      <c r="A254" s="38"/>
      <c r="B254" s="39"/>
      <c r="C254" s="226" t="s">
        <v>408</v>
      </c>
      <c r="D254" s="226" t="s">
        <v>165</v>
      </c>
      <c r="E254" s="227" t="s">
        <v>409</v>
      </c>
      <c r="F254" s="228" t="s">
        <v>410</v>
      </c>
      <c r="G254" s="229" t="s">
        <v>217</v>
      </c>
      <c r="H254" s="230">
        <v>703.07000000000005</v>
      </c>
      <c r="I254" s="231"/>
      <c r="J254" s="232">
        <f>ROUND(I254*H254,2)</f>
        <v>0</v>
      </c>
      <c r="K254" s="228" t="s">
        <v>169</v>
      </c>
      <c r="L254" s="44"/>
      <c r="M254" s="233" t="s">
        <v>1</v>
      </c>
      <c r="N254" s="234" t="s">
        <v>41</v>
      </c>
      <c r="O254" s="91"/>
      <c r="P254" s="235">
        <f>O254*H254</f>
        <v>0</v>
      </c>
      <c r="Q254" s="235">
        <v>0.0067999999999999996</v>
      </c>
      <c r="R254" s="235">
        <f>Q254*H254</f>
        <v>4.7808760000000001</v>
      </c>
      <c r="S254" s="235">
        <v>0</v>
      </c>
      <c r="T254" s="23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170</v>
      </c>
      <c r="AT254" s="237" t="s">
        <v>165</v>
      </c>
      <c r="AU254" s="237" t="s">
        <v>85</v>
      </c>
      <c r="AY254" s="17" t="s">
        <v>163</v>
      </c>
      <c r="BE254" s="238">
        <f>IF(N254="základní",J254,0)</f>
        <v>0</v>
      </c>
      <c r="BF254" s="238">
        <f>IF(N254="snížená",J254,0)</f>
        <v>0</v>
      </c>
      <c r="BG254" s="238">
        <f>IF(N254="zákl. přenesená",J254,0)</f>
        <v>0</v>
      </c>
      <c r="BH254" s="238">
        <f>IF(N254="sníž. přenesená",J254,0)</f>
        <v>0</v>
      </c>
      <c r="BI254" s="238">
        <f>IF(N254="nulová",J254,0)</f>
        <v>0</v>
      </c>
      <c r="BJ254" s="17" t="s">
        <v>83</v>
      </c>
      <c r="BK254" s="238">
        <f>ROUND(I254*H254,2)</f>
        <v>0</v>
      </c>
      <c r="BL254" s="17" t="s">
        <v>170</v>
      </c>
      <c r="BM254" s="237" t="s">
        <v>411</v>
      </c>
    </row>
    <row r="255" s="2" customFormat="1" ht="24.15" customHeight="1">
      <c r="A255" s="38"/>
      <c r="B255" s="39"/>
      <c r="C255" s="226" t="s">
        <v>412</v>
      </c>
      <c r="D255" s="226" t="s">
        <v>165</v>
      </c>
      <c r="E255" s="227" t="s">
        <v>413</v>
      </c>
      <c r="F255" s="228" t="s">
        <v>414</v>
      </c>
      <c r="G255" s="229" t="s">
        <v>217</v>
      </c>
      <c r="H255" s="230">
        <v>2799.375</v>
      </c>
      <c r="I255" s="231"/>
      <c r="J255" s="232">
        <f>ROUND(I255*H255,2)</f>
        <v>0</v>
      </c>
      <c r="K255" s="228" t="s">
        <v>169</v>
      </c>
      <c r="L255" s="44"/>
      <c r="M255" s="233" t="s">
        <v>1</v>
      </c>
      <c r="N255" s="234" t="s">
        <v>41</v>
      </c>
      <c r="O255" s="91"/>
      <c r="P255" s="235">
        <f>O255*H255</f>
        <v>0</v>
      </c>
      <c r="Q255" s="235">
        <v>0.0073499999999999998</v>
      </c>
      <c r="R255" s="235">
        <f>Q255*H255</f>
        <v>20.57540625</v>
      </c>
      <c r="S255" s="235">
        <v>0</v>
      </c>
      <c r="T255" s="23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7" t="s">
        <v>170</v>
      </c>
      <c r="AT255" s="237" t="s">
        <v>165</v>
      </c>
      <c r="AU255" s="237" t="s">
        <v>85</v>
      </c>
      <c r="AY255" s="17" t="s">
        <v>163</v>
      </c>
      <c r="BE255" s="238">
        <f>IF(N255="základní",J255,0)</f>
        <v>0</v>
      </c>
      <c r="BF255" s="238">
        <f>IF(N255="snížená",J255,0)</f>
        <v>0</v>
      </c>
      <c r="BG255" s="238">
        <f>IF(N255="zákl. přenesená",J255,0)</f>
        <v>0</v>
      </c>
      <c r="BH255" s="238">
        <f>IF(N255="sníž. přenesená",J255,0)</f>
        <v>0</v>
      </c>
      <c r="BI255" s="238">
        <f>IF(N255="nulová",J255,0)</f>
        <v>0</v>
      </c>
      <c r="BJ255" s="17" t="s">
        <v>83</v>
      </c>
      <c r="BK255" s="238">
        <f>ROUND(I255*H255,2)</f>
        <v>0</v>
      </c>
      <c r="BL255" s="17" t="s">
        <v>170</v>
      </c>
      <c r="BM255" s="237" t="s">
        <v>415</v>
      </c>
    </row>
    <row r="256" s="2" customFormat="1" ht="21.75" customHeight="1">
      <c r="A256" s="38"/>
      <c r="B256" s="39"/>
      <c r="C256" s="226" t="s">
        <v>416</v>
      </c>
      <c r="D256" s="226" t="s">
        <v>165</v>
      </c>
      <c r="E256" s="227" t="s">
        <v>417</v>
      </c>
      <c r="F256" s="228" t="s">
        <v>418</v>
      </c>
      <c r="G256" s="229" t="s">
        <v>217</v>
      </c>
      <c r="H256" s="230">
        <v>699.84400000000005</v>
      </c>
      <c r="I256" s="231"/>
      <c r="J256" s="232">
        <f>ROUND(I256*H256,2)</f>
        <v>0</v>
      </c>
      <c r="K256" s="228" t="s">
        <v>169</v>
      </c>
      <c r="L256" s="44"/>
      <c r="M256" s="233" t="s">
        <v>1</v>
      </c>
      <c r="N256" s="234" t="s">
        <v>41</v>
      </c>
      <c r="O256" s="91"/>
      <c r="P256" s="235">
        <f>O256*H256</f>
        <v>0</v>
      </c>
      <c r="Q256" s="235">
        <v>0.0043800000000000002</v>
      </c>
      <c r="R256" s="235">
        <f>Q256*H256</f>
        <v>3.0653167200000002</v>
      </c>
      <c r="S256" s="235">
        <v>0</v>
      </c>
      <c r="T256" s="23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170</v>
      </c>
      <c r="AT256" s="237" t="s">
        <v>165</v>
      </c>
      <c r="AU256" s="237" t="s">
        <v>85</v>
      </c>
      <c r="AY256" s="17" t="s">
        <v>163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83</v>
      </c>
      <c r="BK256" s="238">
        <f>ROUND(I256*H256,2)</f>
        <v>0</v>
      </c>
      <c r="BL256" s="17" t="s">
        <v>170</v>
      </c>
      <c r="BM256" s="237" t="s">
        <v>419</v>
      </c>
    </row>
    <row r="257" s="13" customFormat="1">
      <c r="A257" s="13"/>
      <c r="B257" s="249"/>
      <c r="C257" s="250"/>
      <c r="D257" s="251" t="s">
        <v>178</v>
      </c>
      <c r="E257" s="252" t="s">
        <v>1</v>
      </c>
      <c r="F257" s="253" t="s">
        <v>420</v>
      </c>
      <c r="G257" s="250"/>
      <c r="H257" s="254">
        <v>699.84400000000005</v>
      </c>
      <c r="I257" s="255"/>
      <c r="J257" s="250"/>
      <c r="K257" s="250"/>
      <c r="L257" s="256"/>
      <c r="M257" s="257"/>
      <c r="N257" s="258"/>
      <c r="O257" s="258"/>
      <c r="P257" s="258"/>
      <c r="Q257" s="258"/>
      <c r="R257" s="258"/>
      <c r="S257" s="258"/>
      <c r="T257" s="25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0" t="s">
        <v>178</v>
      </c>
      <c r="AU257" s="260" t="s">
        <v>85</v>
      </c>
      <c r="AV257" s="13" t="s">
        <v>85</v>
      </c>
      <c r="AW257" s="13" t="s">
        <v>32</v>
      </c>
      <c r="AX257" s="13" t="s">
        <v>83</v>
      </c>
      <c r="AY257" s="260" t="s">
        <v>163</v>
      </c>
    </row>
    <row r="258" s="2" customFormat="1" ht="24.15" customHeight="1">
      <c r="A258" s="38"/>
      <c r="B258" s="39"/>
      <c r="C258" s="226" t="s">
        <v>421</v>
      </c>
      <c r="D258" s="226" t="s">
        <v>165</v>
      </c>
      <c r="E258" s="227" t="s">
        <v>422</v>
      </c>
      <c r="F258" s="228" t="s">
        <v>423</v>
      </c>
      <c r="G258" s="229" t="s">
        <v>217</v>
      </c>
      <c r="H258" s="230">
        <v>1131.402</v>
      </c>
      <c r="I258" s="231"/>
      <c r="J258" s="232">
        <f>ROUND(I258*H258,2)</f>
        <v>0</v>
      </c>
      <c r="K258" s="228" t="s">
        <v>169</v>
      </c>
      <c r="L258" s="44"/>
      <c r="M258" s="233" t="s">
        <v>1</v>
      </c>
      <c r="N258" s="234" t="s">
        <v>41</v>
      </c>
      <c r="O258" s="91"/>
      <c r="P258" s="235">
        <f>O258*H258</f>
        <v>0</v>
      </c>
      <c r="Q258" s="235">
        <v>0.013599999999999999</v>
      </c>
      <c r="R258" s="235">
        <f>Q258*H258</f>
        <v>15.387067200000001</v>
      </c>
      <c r="S258" s="235">
        <v>0</v>
      </c>
      <c r="T258" s="23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7" t="s">
        <v>170</v>
      </c>
      <c r="AT258" s="237" t="s">
        <v>165</v>
      </c>
      <c r="AU258" s="237" t="s">
        <v>85</v>
      </c>
      <c r="AY258" s="17" t="s">
        <v>163</v>
      </c>
      <c r="BE258" s="238">
        <f>IF(N258="základní",J258,0)</f>
        <v>0</v>
      </c>
      <c r="BF258" s="238">
        <f>IF(N258="snížená",J258,0)</f>
        <v>0</v>
      </c>
      <c r="BG258" s="238">
        <f>IF(N258="zákl. přenesená",J258,0)</f>
        <v>0</v>
      </c>
      <c r="BH258" s="238">
        <f>IF(N258="sníž. přenesená",J258,0)</f>
        <v>0</v>
      </c>
      <c r="BI258" s="238">
        <f>IF(N258="nulová",J258,0)</f>
        <v>0</v>
      </c>
      <c r="BJ258" s="17" t="s">
        <v>83</v>
      </c>
      <c r="BK258" s="238">
        <f>ROUND(I258*H258,2)</f>
        <v>0</v>
      </c>
      <c r="BL258" s="17" t="s">
        <v>170</v>
      </c>
      <c r="BM258" s="237" t="s">
        <v>424</v>
      </c>
    </row>
    <row r="259" s="13" customFormat="1">
      <c r="A259" s="13"/>
      <c r="B259" s="249"/>
      <c r="C259" s="250"/>
      <c r="D259" s="251" t="s">
        <v>178</v>
      </c>
      <c r="E259" s="252" t="s">
        <v>1</v>
      </c>
      <c r="F259" s="253" t="s">
        <v>425</v>
      </c>
      <c r="G259" s="250"/>
      <c r="H259" s="254">
        <v>1131.402</v>
      </c>
      <c r="I259" s="255"/>
      <c r="J259" s="250"/>
      <c r="K259" s="250"/>
      <c r="L259" s="256"/>
      <c r="M259" s="257"/>
      <c r="N259" s="258"/>
      <c r="O259" s="258"/>
      <c r="P259" s="258"/>
      <c r="Q259" s="258"/>
      <c r="R259" s="258"/>
      <c r="S259" s="258"/>
      <c r="T259" s="25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0" t="s">
        <v>178</v>
      </c>
      <c r="AU259" s="260" t="s">
        <v>85</v>
      </c>
      <c r="AV259" s="13" t="s">
        <v>85</v>
      </c>
      <c r="AW259" s="13" t="s">
        <v>32</v>
      </c>
      <c r="AX259" s="13" t="s">
        <v>83</v>
      </c>
      <c r="AY259" s="260" t="s">
        <v>163</v>
      </c>
    </row>
    <row r="260" s="2" customFormat="1" ht="24.15" customHeight="1">
      <c r="A260" s="38"/>
      <c r="B260" s="39"/>
      <c r="C260" s="226" t="s">
        <v>426</v>
      </c>
      <c r="D260" s="226" t="s">
        <v>165</v>
      </c>
      <c r="E260" s="227" t="s">
        <v>427</v>
      </c>
      <c r="F260" s="228" t="s">
        <v>428</v>
      </c>
      <c r="G260" s="229" t="s">
        <v>217</v>
      </c>
      <c r="H260" s="230">
        <v>2799.375</v>
      </c>
      <c r="I260" s="231"/>
      <c r="J260" s="232">
        <f>ROUND(I260*H260,2)</f>
        <v>0</v>
      </c>
      <c r="K260" s="228" t="s">
        <v>169</v>
      </c>
      <c r="L260" s="44"/>
      <c r="M260" s="233" t="s">
        <v>1</v>
      </c>
      <c r="N260" s="234" t="s">
        <v>41</v>
      </c>
      <c r="O260" s="91"/>
      <c r="P260" s="235">
        <f>O260*H260</f>
        <v>0</v>
      </c>
      <c r="Q260" s="235">
        <v>0.016279999999999999</v>
      </c>
      <c r="R260" s="235">
        <f>Q260*H260</f>
        <v>45.573824999999999</v>
      </c>
      <c r="S260" s="235">
        <v>0</v>
      </c>
      <c r="T260" s="23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7" t="s">
        <v>170</v>
      </c>
      <c r="AT260" s="237" t="s">
        <v>165</v>
      </c>
      <c r="AU260" s="237" t="s">
        <v>85</v>
      </c>
      <c r="AY260" s="17" t="s">
        <v>163</v>
      </c>
      <c r="BE260" s="238">
        <f>IF(N260="základní",J260,0)</f>
        <v>0</v>
      </c>
      <c r="BF260" s="238">
        <f>IF(N260="snížená",J260,0)</f>
        <v>0</v>
      </c>
      <c r="BG260" s="238">
        <f>IF(N260="zákl. přenesená",J260,0)</f>
        <v>0</v>
      </c>
      <c r="BH260" s="238">
        <f>IF(N260="sníž. přenesená",J260,0)</f>
        <v>0</v>
      </c>
      <c r="BI260" s="238">
        <f>IF(N260="nulová",J260,0)</f>
        <v>0</v>
      </c>
      <c r="BJ260" s="17" t="s">
        <v>83</v>
      </c>
      <c r="BK260" s="238">
        <f>ROUND(I260*H260,2)</f>
        <v>0</v>
      </c>
      <c r="BL260" s="17" t="s">
        <v>170</v>
      </c>
      <c r="BM260" s="237" t="s">
        <v>429</v>
      </c>
    </row>
    <row r="261" s="15" customFormat="1">
      <c r="A261" s="15"/>
      <c r="B261" s="272"/>
      <c r="C261" s="273"/>
      <c r="D261" s="251" t="s">
        <v>178</v>
      </c>
      <c r="E261" s="274" t="s">
        <v>1</v>
      </c>
      <c r="F261" s="275" t="s">
        <v>430</v>
      </c>
      <c r="G261" s="273"/>
      <c r="H261" s="274" t="s">
        <v>1</v>
      </c>
      <c r="I261" s="276"/>
      <c r="J261" s="273"/>
      <c r="K261" s="273"/>
      <c r="L261" s="277"/>
      <c r="M261" s="278"/>
      <c r="N261" s="279"/>
      <c r="O261" s="279"/>
      <c r="P261" s="279"/>
      <c r="Q261" s="279"/>
      <c r="R261" s="279"/>
      <c r="S261" s="279"/>
      <c r="T261" s="28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81" t="s">
        <v>178</v>
      </c>
      <c r="AU261" s="281" t="s">
        <v>85</v>
      </c>
      <c r="AV261" s="15" t="s">
        <v>83</v>
      </c>
      <c r="AW261" s="15" t="s">
        <v>32</v>
      </c>
      <c r="AX261" s="15" t="s">
        <v>76</v>
      </c>
      <c r="AY261" s="281" t="s">
        <v>163</v>
      </c>
    </row>
    <row r="262" s="13" customFormat="1">
      <c r="A262" s="13"/>
      <c r="B262" s="249"/>
      <c r="C262" s="250"/>
      <c r="D262" s="251" t="s">
        <v>178</v>
      </c>
      <c r="E262" s="252" t="s">
        <v>1</v>
      </c>
      <c r="F262" s="253" t="s">
        <v>431</v>
      </c>
      <c r="G262" s="250"/>
      <c r="H262" s="254">
        <v>1018.651</v>
      </c>
      <c r="I262" s="255"/>
      <c r="J262" s="250"/>
      <c r="K262" s="250"/>
      <c r="L262" s="256"/>
      <c r="M262" s="257"/>
      <c r="N262" s="258"/>
      <c r="O262" s="258"/>
      <c r="P262" s="258"/>
      <c r="Q262" s="258"/>
      <c r="R262" s="258"/>
      <c r="S262" s="258"/>
      <c r="T262" s="25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0" t="s">
        <v>178</v>
      </c>
      <c r="AU262" s="260" t="s">
        <v>85</v>
      </c>
      <c r="AV262" s="13" t="s">
        <v>85</v>
      </c>
      <c r="AW262" s="13" t="s">
        <v>32</v>
      </c>
      <c r="AX262" s="13" t="s">
        <v>76</v>
      </c>
      <c r="AY262" s="260" t="s">
        <v>163</v>
      </c>
    </row>
    <row r="263" s="13" customFormat="1">
      <c r="A263" s="13"/>
      <c r="B263" s="249"/>
      <c r="C263" s="250"/>
      <c r="D263" s="251" t="s">
        <v>178</v>
      </c>
      <c r="E263" s="252" t="s">
        <v>1</v>
      </c>
      <c r="F263" s="253" t="s">
        <v>432</v>
      </c>
      <c r="G263" s="250"/>
      <c r="H263" s="254">
        <v>252.25100000000001</v>
      </c>
      <c r="I263" s="255"/>
      <c r="J263" s="250"/>
      <c r="K263" s="250"/>
      <c r="L263" s="256"/>
      <c r="M263" s="257"/>
      <c r="N263" s="258"/>
      <c r="O263" s="258"/>
      <c r="P263" s="258"/>
      <c r="Q263" s="258"/>
      <c r="R263" s="258"/>
      <c r="S263" s="258"/>
      <c r="T263" s="25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0" t="s">
        <v>178</v>
      </c>
      <c r="AU263" s="260" t="s">
        <v>85</v>
      </c>
      <c r="AV263" s="13" t="s">
        <v>85</v>
      </c>
      <c r="AW263" s="13" t="s">
        <v>32</v>
      </c>
      <c r="AX263" s="13" t="s">
        <v>76</v>
      </c>
      <c r="AY263" s="260" t="s">
        <v>163</v>
      </c>
    </row>
    <row r="264" s="13" customFormat="1">
      <c r="A264" s="13"/>
      <c r="B264" s="249"/>
      <c r="C264" s="250"/>
      <c r="D264" s="251" t="s">
        <v>178</v>
      </c>
      <c r="E264" s="252" t="s">
        <v>1</v>
      </c>
      <c r="F264" s="253" t="s">
        <v>433</v>
      </c>
      <c r="G264" s="250"/>
      <c r="H264" s="254">
        <v>1086.8140000000001</v>
      </c>
      <c r="I264" s="255"/>
      <c r="J264" s="250"/>
      <c r="K264" s="250"/>
      <c r="L264" s="256"/>
      <c r="M264" s="257"/>
      <c r="N264" s="258"/>
      <c r="O264" s="258"/>
      <c r="P264" s="258"/>
      <c r="Q264" s="258"/>
      <c r="R264" s="258"/>
      <c r="S264" s="258"/>
      <c r="T264" s="25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0" t="s">
        <v>178</v>
      </c>
      <c r="AU264" s="260" t="s">
        <v>85</v>
      </c>
      <c r="AV264" s="13" t="s">
        <v>85</v>
      </c>
      <c r="AW264" s="13" t="s">
        <v>32</v>
      </c>
      <c r="AX264" s="13" t="s">
        <v>76</v>
      </c>
      <c r="AY264" s="260" t="s">
        <v>163</v>
      </c>
    </row>
    <row r="265" s="13" customFormat="1">
      <c r="A265" s="13"/>
      <c r="B265" s="249"/>
      <c r="C265" s="250"/>
      <c r="D265" s="251" t="s">
        <v>178</v>
      </c>
      <c r="E265" s="252" t="s">
        <v>1</v>
      </c>
      <c r="F265" s="253" t="s">
        <v>434</v>
      </c>
      <c r="G265" s="250"/>
      <c r="H265" s="254">
        <v>441.65899999999999</v>
      </c>
      <c r="I265" s="255"/>
      <c r="J265" s="250"/>
      <c r="K265" s="250"/>
      <c r="L265" s="256"/>
      <c r="M265" s="257"/>
      <c r="N265" s="258"/>
      <c r="O265" s="258"/>
      <c r="P265" s="258"/>
      <c r="Q265" s="258"/>
      <c r="R265" s="258"/>
      <c r="S265" s="258"/>
      <c r="T265" s="25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0" t="s">
        <v>178</v>
      </c>
      <c r="AU265" s="260" t="s">
        <v>85</v>
      </c>
      <c r="AV265" s="13" t="s">
        <v>85</v>
      </c>
      <c r="AW265" s="13" t="s">
        <v>32</v>
      </c>
      <c r="AX265" s="13" t="s">
        <v>76</v>
      </c>
      <c r="AY265" s="260" t="s">
        <v>163</v>
      </c>
    </row>
    <row r="266" s="14" customFormat="1">
      <c r="A266" s="14"/>
      <c r="B266" s="261"/>
      <c r="C266" s="262"/>
      <c r="D266" s="251" t="s">
        <v>178</v>
      </c>
      <c r="E266" s="263" t="s">
        <v>1</v>
      </c>
      <c r="F266" s="264" t="s">
        <v>190</v>
      </c>
      <c r="G266" s="262"/>
      <c r="H266" s="265">
        <v>2799.375</v>
      </c>
      <c r="I266" s="266"/>
      <c r="J266" s="262"/>
      <c r="K266" s="262"/>
      <c r="L266" s="267"/>
      <c r="M266" s="268"/>
      <c r="N266" s="269"/>
      <c r="O266" s="269"/>
      <c r="P266" s="269"/>
      <c r="Q266" s="269"/>
      <c r="R266" s="269"/>
      <c r="S266" s="269"/>
      <c r="T266" s="27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1" t="s">
        <v>178</v>
      </c>
      <c r="AU266" s="271" t="s">
        <v>85</v>
      </c>
      <c r="AV266" s="14" t="s">
        <v>170</v>
      </c>
      <c r="AW266" s="14" t="s">
        <v>32</v>
      </c>
      <c r="AX266" s="14" t="s">
        <v>83</v>
      </c>
      <c r="AY266" s="271" t="s">
        <v>163</v>
      </c>
    </row>
    <row r="267" s="2" customFormat="1" ht="24.15" customHeight="1">
      <c r="A267" s="38"/>
      <c r="B267" s="39"/>
      <c r="C267" s="226" t="s">
        <v>435</v>
      </c>
      <c r="D267" s="226" t="s">
        <v>165</v>
      </c>
      <c r="E267" s="227" t="s">
        <v>436</v>
      </c>
      <c r="F267" s="228" t="s">
        <v>437</v>
      </c>
      <c r="G267" s="229" t="s">
        <v>217</v>
      </c>
      <c r="H267" s="230">
        <v>2799.375</v>
      </c>
      <c r="I267" s="231"/>
      <c r="J267" s="232">
        <f>ROUND(I267*H267,2)</f>
        <v>0</v>
      </c>
      <c r="K267" s="228" t="s">
        <v>169</v>
      </c>
      <c r="L267" s="44"/>
      <c r="M267" s="233" t="s">
        <v>1</v>
      </c>
      <c r="N267" s="234" t="s">
        <v>41</v>
      </c>
      <c r="O267" s="91"/>
      <c r="P267" s="235">
        <f>O267*H267</f>
        <v>0</v>
      </c>
      <c r="Q267" s="235">
        <v>0.0067999999999999996</v>
      </c>
      <c r="R267" s="235">
        <f>Q267*H267</f>
        <v>19.03575</v>
      </c>
      <c r="S267" s="235">
        <v>0</v>
      </c>
      <c r="T267" s="23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7" t="s">
        <v>170</v>
      </c>
      <c r="AT267" s="237" t="s">
        <v>165</v>
      </c>
      <c r="AU267" s="237" t="s">
        <v>85</v>
      </c>
      <c r="AY267" s="17" t="s">
        <v>163</v>
      </c>
      <c r="BE267" s="238">
        <f>IF(N267="základní",J267,0)</f>
        <v>0</v>
      </c>
      <c r="BF267" s="238">
        <f>IF(N267="snížená",J267,0)</f>
        <v>0</v>
      </c>
      <c r="BG267" s="238">
        <f>IF(N267="zákl. přenesená",J267,0)</f>
        <v>0</v>
      </c>
      <c r="BH267" s="238">
        <f>IF(N267="sníž. přenesená",J267,0)</f>
        <v>0</v>
      </c>
      <c r="BI267" s="238">
        <f>IF(N267="nulová",J267,0)</f>
        <v>0</v>
      </c>
      <c r="BJ267" s="17" t="s">
        <v>83</v>
      </c>
      <c r="BK267" s="238">
        <f>ROUND(I267*H267,2)</f>
        <v>0</v>
      </c>
      <c r="BL267" s="17" t="s">
        <v>170</v>
      </c>
      <c r="BM267" s="237" t="s">
        <v>438</v>
      </c>
    </row>
    <row r="268" s="2" customFormat="1" ht="37.8" customHeight="1">
      <c r="A268" s="38"/>
      <c r="B268" s="39"/>
      <c r="C268" s="226" t="s">
        <v>439</v>
      </c>
      <c r="D268" s="226" t="s">
        <v>165</v>
      </c>
      <c r="E268" s="227" t="s">
        <v>440</v>
      </c>
      <c r="F268" s="228" t="s">
        <v>441</v>
      </c>
      <c r="G268" s="229" t="s">
        <v>217</v>
      </c>
      <c r="H268" s="230">
        <v>2799.375</v>
      </c>
      <c r="I268" s="231"/>
      <c r="J268" s="232">
        <f>ROUND(I268*H268,2)</f>
        <v>0</v>
      </c>
      <c r="K268" s="228" t="s">
        <v>1</v>
      </c>
      <c r="L268" s="44"/>
      <c r="M268" s="233" t="s">
        <v>1</v>
      </c>
      <c r="N268" s="234" t="s">
        <v>41</v>
      </c>
      <c r="O268" s="91"/>
      <c r="P268" s="235">
        <f>O268*H268</f>
        <v>0</v>
      </c>
      <c r="Q268" s="235">
        <v>0.0055199999999999997</v>
      </c>
      <c r="R268" s="235">
        <f>Q268*H268</f>
        <v>15.452549999999999</v>
      </c>
      <c r="S268" s="235">
        <v>0</v>
      </c>
      <c r="T268" s="23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7" t="s">
        <v>170</v>
      </c>
      <c r="AT268" s="237" t="s">
        <v>165</v>
      </c>
      <c r="AU268" s="237" t="s">
        <v>85</v>
      </c>
      <c r="AY268" s="17" t="s">
        <v>163</v>
      </c>
      <c r="BE268" s="238">
        <f>IF(N268="základní",J268,0)</f>
        <v>0</v>
      </c>
      <c r="BF268" s="238">
        <f>IF(N268="snížená",J268,0)</f>
        <v>0</v>
      </c>
      <c r="BG268" s="238">
        <f>IF(N268="zákl. přenesená",J268,0)</f>
        <v>0</v>
      </c>
      <c r="BH268" s="238">
        <f>IF(N268="sníž. přenesená",J268,0)</f>
        <v>0</v>
      </c>
      <c r="BI268" s="238">
        <f>IF(N268="nulová",J268,0)</f>
        <v>0</v>
      </c>
      <c r="BJ268" s="17" t="s">
        <v>83</v>
      </c>
      <c r="BK268" s="238">
        <f>ROUND(I268*H268,2)</f>
        <v>0</v>
      </c>
      <c r="BL268" s="17" t="s">
        <v>170</v>
      </c>
      <c r="BM268" s="237" t="s">
        <v>442</v>
      </c>
    </row>
    <row r="269" s="2" customFormat="1" ht="21.75" customHeight="1">
      <c r="A269" s="38"/>
      <c r="B269" s="39"/>
      <c r="C269" s="226" t="s">
        <v>443</v>
      </c>
      <c r="D269" s="226" t="s">
        <v>165</v>
      </c>
      <c r="E269" s="227" t="s">
        <v>444</v>
      </c>
      <c r="F269" s="228" t="s">
        <v>445</v>
      </c>
      <c r="G269" s="229" t="s">
        <v>217</v>
      </c>
      <c r="H269" s="230">
        <v>48.844000000000001</v>
      </c>
      <c r="I269" s="231"/>
      <c r="J269" s="232">
        <f>ROUND(I269*H269,2)</f>
        <v>0</v>
      </c>
      <c r="K269" s="228" t="s">
        <v>169</v>
      </c>
      <c r="L269" s="44"/>
      <c r="M269" s="233" t="s">
        <v>1</v>
      </c>
      <c r="N269" s="234" t="s">
        <v>41</v>
      </c>
      <c r="O269" s="91"/>
      <c r="P269" s="235">
        <f>O269*H269</f>
        <v>0</v>
      </c>
      <c r="Q269" s="235">
        <v>0.0043800000000000002</v>
      </c>
      <c r="R269" s="235">
        <f>Q269*H269</f>
        <v>0.21393672000000003</v>
      </c>
      <c r="S269" s="235">
        <v>0</v>
      </c>
      <c r="T269" s="23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7" t="s">
        <v>170</v>
      </c>
      <c r="AT269" s="237" t="s">
        <v>165</v>
      </c>
      <c r="AU269" s="237" t="s">
        <v>85</v>
      </c>
      <c r="AY269" s="17" t="s">
        <v>163</v>
      </c>
      <c r="BE269" s="238">
        <f>IF(N269="základní",J269,0)</f>
        <v>0</v>
      </c>
      <c r="BF269" s="238">
        <f>IF(N269="snížená",J269,0)</f>
        <v>0</v>
      </c>
      <c r="BG269" s="238">
        <f>IF(N269="zákl. přenesená",J269,0)</f>
        <v>0</v>
      </c>
      <c r="BH269" s="238">
        <f>IF(N269="sníž. přenesená",J269,0)</f>
        <v>0</v>
      </c>
      <c r="BI269" s="238">
        <f>IF(N269="nulová",J269,0)</f>
        <v>0</v>
      </c>
      <c r="BJ269" s="17" t="s">
        <v>83</v>
      </c>
      <c r="BK269" s="238">
        <f>ROUND(I269*H269,2)</f>
        <v>0</v>
      </c>
      <c r="BL269" s="17" t="s">
        <v>170</v>
      </c>
      <c r="BM269" s="237" t="s">
        <v>446</v>
      </c>
    </row>
    <row r="270" s="13" customFormat="1">
      <c r="A270" s="13"/>
      <c r="B270" s="249"/>
      <c r="C270" s="250"/>
      <c r="D270" s="251" t="s">
        <v>178</v>
      </c>
      <c r="E270" s="252" t="s">
        <v>1</v>
      </c>
      <c r="F270" s="253" t="s">
        <v>447</v>
      </c>
      <c r="G270" s="250"/>
      <c r="H270" s="254">
        <v>48.844000000000001</v>
      </c>
      <c r="I270" s="255"/>
      <c r="J270" s="250"/>
      <c r="K270" s="250"/>
      <c r="L270" s="256"/>
      <c r="M270" s="257"/>
      <c r="N270" s="258"/>
      <c r="O270" s="258"/>
      <c r="P270" s="258"/>
      <c r="Q270" s="258"/>
      <c r="R270" s="258"/>
      <c r="S270" s="258"/>
      <c r="T270" s="25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0" t="s">
        <v>178</v>
      </c>
      <c r="AU270" s="260" t="s">
        <v>85</v>
      </c>
      <c r="AV270" s="13" t="s">
        <v>85</v>
      </c>
      <c r="AW270" s="13" t="s">
        <v>32</v>
      </c>
      <c r="AX270" s="13" t="s">
        <v>83</v>
      </c>
      <c r="AY270" s="260" t="s">
        <v>163</v>
      </c>
    </row>
    <row r="271" s="2" customFormat="1" ht="24.15" customHeight="1">
      <c r="A271" s="38"/>
      <c r="B271" s="39"/>
      <c r="C271" s="226" t="s">
        <v>448</v>
      </c>
      <c r="D271" s="226" t="s">
        <v>165</v>
      </c>
      <c r="E271" s="227" t="s">
        <v>449</v>
      </c>
      <c r="F271" s="228" t="s">
        <v>450</v>
      </c>
      <c r="G271" s="229" t="s">
        <v>217</v>
      </c>
      <c r="H271" s="230">
        <v>44.404000000000003</v>
      </c>
      <c r="I271" s="231"/>
      <c r="J271" s="232">
        <f>ROUND(I271*H271,2)</f>
        <v>0</v>
      </c>
      <c r="K271" s="228" t="s">
        <v>169</v>
      </c>
      <c r="L271" s="44"/>
      <c r="M271" s="233" t="s">
        <v>1</v>
      </c>
      <c r="N271" s="234" t="s">
        <v>41</v>
      </c>
      <c r="O271" s="91"/>
      <c r="P271" s="235">
        <f>O271*H271</f>
        <v>0</v>
      </c>
      <c r="Q271" s="235">
        <v>0.00022000000000000001</v>
      </c>
      <c r="R271" s="235">
        <f>Q271*H271</f>
        <v>0.0097688800000000006</v>
      </c>
      <c r="S271" s="235">
        <v>0</v>
      </c>
      <c r="T271" s="23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7" t="s">
        <v>170</v>
      </c>
      <c r="AT271" s="237" t="s">
        <v>165</v>
      </c>
      <c r="AU271" s="237" t="s">
        <v>85</v>
      </c>
      <c r="AY271" s="17" t="s">
        <v>163</v>
      </c>
      <c r="BE271" s="238">
        <f>IF(N271="základní",J271,0)</f>
        <v>0</v>
      </c>
      <c r="BF271" s="238">
        <f>IF(N271="snížená",J271,0)</f>
        <v>0</v>
      </c>
      <c r="BG271" s="238">
        <f>IF(N271="zákl. přenesená",J271,0)</f>
        <v>0</v>
      </c>
      <c r="BH271" s="238">
        <f>IF(N271="sníž. přenesená",J271,0)</f>
        <v>0</v>
      </c>
      <c r="BI271" s="238">
        <f>IF(N271="nulová",J271,0)</f>
        <v>0</v>
      </c>
      <c r="BJ271" s="17" t="s">
        <v>83</v>
      </c>
      <c r="BK271" s="238">
        <f>ROUND(I271*H271,2)</f>
        <v>0</v>
      </c>
      <c r="BL271" s="17" t="s">
        <v>170</v>
      </c>
      <c r="BM271" s="237" t="s">
        <v>451</v>
      </c>
    </row>
    <row r="272" s="2" customFormat="1" ht="24.15" customHeight="1">
      <c r="A272" s="38"/>
      <c r="B272" s="39"/>
      <c r="C272" s="226" t="s">
        <v>452</v>
      </c>
      <c r="D272" s="226" t="s">
        <v>165</v>
      </c>
      <c r="E272" s="227" t="s">
        <v>453</v>
      </c>
      <c r="F272" s="228" t="s">
        <v>454</v>
      </c>
      <c r="G272" s="229" t="s">
        <v>217</v>
      </c>
      <c r="H272" s="230">
        <v>44.404000000000003</v>
      </c>
      <c r="I272" s="231"/>
      <c r="J272" s="232">
        <f>ROUND(I272*H272,2)</f>
        <v>0</v>
      </c>
      <c r="K272" s="228" t="s">
        <v>169</v>
      </c>
      <c r="L272" s="44"/>
      <c r="M272" s="233" t="s">
        <v>1</v>
      </c>
      <c r="N272" s="234" t="s">
        <v>41</v>
      </c>
      <c r="O272" s="91"/>
      <c r="P272" s="235">
        <f>O272*H272</f>
        <v>0</v>
      </c>
      <c r="Q272" s="235">
        <v>0.0057000000000000002</v>
      </c>
      <c r="R272" s="235">
        <f>Q272*H272</f>
        <v>0.25310280000000002</v>
      </c>
      <c r="S272" s="235">
        <v>0</v>
      </c>
      <c r="T272" s="23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7" t="s">
        <v>170</v>
      </c>
      <c r="AT272" s="237" t="s">
        <v>165</v>
      </c>
      <c r="AU272" s="237" t="s">
        <v>85</v>
      </c>
      <c r="AY272" s="17" t="s">
        <v>163</v>
      </c>
      <c r="BE272" s="238">
        <f>IF(N272="základní",J272,0)</f>
        <v>0</v>
      </c>
      <c r="BF272" s="238">
        <f>IF(N272="snížená",J272,0)</f>
        <v>0</v>
      </c>
      <c r="BG272" s="238">
        <f>IF(N272="zákl. přenesená",J272,0)</f>
        <v>0</v>
      </c>
      <c r="BH272" s="238">
        <f>IF(N272="sníž. přenesená",J272,0)</f>
        <v>0</v>
      </c>
      <c r="BI272" s="238">
        <f>IF(N272="nulová",J272,0)</f>
        <v>0</v>
      </c>
      <c r="BJ272" s="17" t="s">
        <v>83</v>
      </c>
      <c r="BK272" s="238">
        <f>ROUND(I272*H272,2)</f>
        <v>0</v>
      </c>
      <c r="BL272" s="17" t="s">
        <v>170</v>
      </c>
      <c r="BM272" s="237" t="s">
        <v>455</v>
      </c>
    </row>
    <row r="273" s="13" customFormat="1">
      <c r="A273" s="13"/>
      <c r="B273" s="249"/>
      <c r="C273" s="250"/>
      <c r="D273" s="251" t="s">
        <v>178</v>
      </c>
      <c r="E273" s="252" t="s">
        <v>1</v>
      </c>
      <c r="F273" s="253" t="s">
        <v>456</v>
      </c>
      <c r="G273" s="250"/>
      <c r="H273" s="254">
        <v>44.404000000000003</v>
      </c>
      <c r="I273" s="255"/>
      <c r="J273" s="250"/>
      <c r="K273" s="250"/>
      <c r="L273" s="256"/>
      <c r="M273" s="257"/>
      <c r="N273" s="258"/>
      <c r="O273" s="258"/>
      <c r="P273" s="258"/>
      <c r="Q273" s="258"/>
      <c r="R273" s="258"/>
      <c r="S273" s="258"/>
      <c r="T273" s="25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0" t="s">
        <v>178</v>
      </c>
      <c r="AU273" s="260" t="s">
        <v>85</v>
      </c>
      <c r="AV273" s="13" t="s">
        <v>85</v>
      </c>
      <c r="AW273" s="13" t="s">
        <v>32</v>
      </c>
      <c r="AX273" s="13" t="s">
        <v>83</v>
      </c>
      <c r="AY273" s="260" t="s">
        <v>163</v>
      </c>
    </row>
    <row r="274" s="2" customFormat="1" ht="33" customHeight="1">
      <c r="A274" s="38"/>
      <c r="B274" s="39"/>
      <c r="C274" s="226" t="s">
        <v>457</v>
      </c>
      <c r="D274" s="226" t="s">
        <v>165</v>
      </c>
      <c r="E274" s="227" t="s">
        <v>458</v>
      </c>
      <c r="F274" s="228" t="s">
        <v>459</v>
      </c>
      <c r="G274" s="229" t="s">
        <v>168</v>
      </c>
      <c r="H274" s="230">
        <v>39.011000000000003</v>
      </c>
      <c r="I274" s="231"/>
      <c r="J274" s="232">
        <f>ROUND(I274*H274,2)</f>
        <v>0</v>
      </c>
      <c r="K274" s="228" t="s">
        <v>169</v>
      </c>
      <c r="L274" s="44"/>
      <c r="M274" s="233" t="s">
        <v>1</v>
      </c>
      <c r="N274" s="234" t="s">
        <v>41</v>
      </c>
      <c r="O274" s="91"/>
      <c r="P274" s="235">
        <f>O274*H274</f>
        <v>0</v>
      </c>
      <c r="Q274" s="235">
        <v>2.5018699999999998</v>
      </c>
      <c r="R274" s="235">
        <f>Q274*H274</f>
        <v>97.600450570000007</v>
      </c>
      <c r="S274" s="235">
        <v>0</v>
      </c>
      <c r="T274" s="23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7" t="s">
        <v>170</v>
      </c>
      <c r="AT274" s="237" t="s">
        <v>165</v>
      </c>
      <c r="AU274" s="237" t="s">
        <v>85</v>
      </c>
      <c r="AY274" s="17" t="s">
        <v>163</v>
      </c>
      <c r="BE274" s="238">
        <f>IF(N274="základní",J274,0)</f>
        <v>0</v>
      </c>
      <c r="BF274" s="238">
        <f>IF(N274="snížená",J274,0)</f>
        <v>0</v>
      </c>
      <c r="BG274" s="238">
        <f>IF(N274="zákl. přenesená",J274,0)</f>
        <v>0</v>
      </c>
      <c r="BH274" s="238">
        <f>IF(N274="sníž. přenesená",J274,0)</f>
        <v>0</v>
      </c>
      <c r="BI274" s="238">
        <f>IF(N274="nulová",J274,0)</f>
        <v>0</v>
      </c>
      <c r="BJ274" s="17" t="s">
        <v>83</v>
      </c>
      <c r="BK274" s="238">
        <f>ROUND(I274*H274,2)</f>
        <v>0</v>
      </c>
      <c r="BL274" s="17" t="s">
        <v>170</v>
      </c>
      <c r="BM274" s="237" t="s">
        <v>460</v>
      </c>
    </row>
    <row r="275" s="13" customFormat="1">
      <c r="A275" s="13"/>
      <c r="B275" s="249"/>
      <c r="C275" s="250"/>
      <c r="D275" s="251" t="s">
        <v>178</v>
      </c>
      <c r="E275" s="252" t="s">
        <v>1</v>
      </c>
      <c r="F275" s="253" t="s">
        <v>461</v>
      </c>
      <c r="G275" s="250"/>
      <c r="H275" s="254">
        <v>39.011000000000003</v>
      </c>
      <c r="I275" s="255"/>
      <c r="J275" s="250"/>
      <c r="K275" s="250"/>
      <c r="L275" s="256"/>
      <c r="M275" s="257"/>
      <c r="N275" s="258"/>
      <c r="O275" s="258"/>
      <c r="P275" s="258"/>
      <c r="Q275" s="258"/>
      <c r="R275" s="258"/>
      <c r="S275" s="258"/>
      <c r="T275" s="25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0" t="s">
        <v>178</v>
      </c>
      <c r="AU275" s="260" t="s">
        <v>85</v>
      </c>
      <c r="AV275" s="13" t="s">
        <v>85</v>
      </c>
      <c r="AW275" s="13" t="s">
        <v>32</v>
      </c>
      <c r="AX275" s="13" t="s">
        <v>83</v>
      </c>
      <c r="AY275" s="260" t="s">
        <v>163</v>
      </c>
    </row>
    <row r="276" s="2" customFormat="1" ht="33" customHeight="1">
      <c r="A276" s="38"/>
      <c r="B276" s="39"/>
      <c r="C276" s="226" t="s">
        <v>462</v>
      </c>
      <c r="D276" s="226" t="s">
        <v>165</v>
      </c>
      <c r="E276" s="227" t="s">
        <v>463</v>
      </c>
      <c r="F276" s="228" t="s">
        <v>464</v>
      </c>
      <c r="G276" s="229" t="s">
        <v>168</v>
      </c>
      <c r="H276" s="230">
        <v>214.12200000000001</v>
      </c>
      <c r="I276" s="231"/>
      <c r="J276" s="232">
        <f>ROUND(I276*H276,2)</f>
        <v>0</v>
      </c>
      <c r="K276" s="228" t="s">
        <v>169</v>
      </c>
      <c r="L276" s="44"/>
      <c r="M276" s="233" t="s">
        <v>1</v>
      </c>
      <c r="N276" s="234" t="s">
        <v>41</v>
      </c>
      <c r="O276" s="91"/>
      <c r="P276" s="235">
        <f>O276*H276</f>
        <v>0</v>
      </c>
      <c r="Q276" s="235">
        <v>2.5018699999999998</v>
      </c>
      <c r="R276" s="235">
        <f>Q276*H276</f>
        <v>535.70540814000003</v>
      </c>
      <c r="S276" s="235">
        <v>0</v>
      </c>
      <c r="T276" s="23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7" t="s">
        <v>170</v>
      </c>
      <c r="AT276" s="237" t="s">
        <v>165</v>
      </c>
      <c r="AU276" s="237" t="s">
        <v>85</v>
      </c>
      <c r="AY276" s="17" t="s">
        <v>163</v>
      </c>
      <c r="BE276" s="238">
        <f>IF(N276="základní",J276,0)</f>
        <v>0</v>
      </c>
      <c r="BF276" s="238">
        <f>IF(N276="snížená",J276,0)</f>
        <v>0</v>
      </c>
      <c r="BG276" s="238">
        <f>IF(N276="zákl. přenesená",J276,0)</f>
        <v>0</v>
      </c>
      <c r="BH276" s="238">
        <f>IF(N276="sníž. přenesená",J276,0)</f>
        <v>0</v>
      </c>
      <c r="BI276" s="238">
        <f>IF(N276="nulová",J276,0)</f>
        <v>0</v>
      </c>
      <c r="BJ276" s="17" t="s">
        <v>83</v>
      </c>
      <c r="BK276" s="238">
        <f>ROUND(I276*H276,2)</f>
        <v>0</v>
      </c>
      <c r="BL276" s="17" t="s">
        <v>170</v>
      </c>
      <c r="BM276" s="237" t="s">
        <v>465</v>
      </c>
    </row>
    <row r="277" s="13" customFormat="1">
      <c r="A277" s="13"/>
      <c r="B277" s="249"/>
      <c r="C277" s="250"/>
      <c r="D277" s="251" t="s">
        <v>178</v>
      </c>
      <c r="E277" s="252" t="s">
        <v>1</v>
      </c>
      <c r="F277" s="253" t="s">
        <v>466</v>
      </c>
      <c r="G277" s="250"/>
      <c r="H277" s="254">
        <v>214.12200000000001</v>
      </c>
      <c r="I277" s="255"/>
      <c r="J277" s="250"/>
      <c r="K277" s="250"/>
      <c r="L277" s="256"/>
      <c r="M277" s="257"/>
      <c r="N277" s="258"/>
      <c r="O277" s="258"/>
      <c r="P277" s="258"/>
      <c r="Q277" s="258"/>
      <c r="R277" s="258"/>
      <c r="S277" s="258"/>
      <c r="T277" s="25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0" t="s">
        <v>178</v>
      </c>
      <c r="AU277" s="260" t="s">
        <v>85</v>
      </c>
      <c r="AV277" s="13" t="s">
        <v>85</v>
      </c>
      <c r="AW277" s="13" t="s">
        <v>32</v>
      </c>
      <c r="AX277" s="13" t="s">
        <v>76</v>
      </c>
      <c r="AY277" s="260" t="s">
        <v>163</v>
      </c>
    </row>
    <row r="278" s="14" customFormat="1">
      <c r="A278" s="14"/>
      <c r="B278" s="261"/>
      <c r="C278" s="262"/>
      <c r="D278" s="251" t="s">
        <v>178</v>
      </c>
      <c r="E278" s="263" t="s">
        <v>1</v>
      </c>
      <c r="F278" s="264" t="s">
        <v>190</v>
      </c>
      <c r="G278" s="262"/>
      <c r="H278" s="265">
        <v>214.12200000000001</v>
      </c>
      <c r="I278" s="266"/>
      <c r="J278" s="262"/>
      <c r="K278" s="262"/>
      <c r="L278" s="267"/>
      <c r="M278" s="268"/>
      <c r="N278" s="269"/>
      <c r="O278" s="269"/>
      <c r="P278" s="269"/>
      <c r="Q278" s="269"/>
      <c r="R278" s="269"/>
      <c r="S278" s="269"/>
      <c r="T278" s="27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1" t="s">
        <v>178</v>
      </c>
      <c r="AU278" s="271" t="s">
        <v>85</v>
      </c>
      <c r="AV278" s="14" t="s">
        <v>170</v>
      </c>
      <c r="AW278" s="14" t="s">
        <v>32</v>
      </c>
      <c r="AX278" s="14" t="s">
        <v>83</v>
      </c>
      <c r="AY278" s="271" t="s">
        <v>163</v>
      </c>
    </row>
    <row r="279" s="2" customFormat="1" ht="33" customHeight="1">
      <c r="A279" s="38"/>
      <c r="B279" s="39"/>
      <c r="C279" s="226" t="s">
        <v>467</v>
      </c>
      <c r="D279" s="226" t="s">
        <v>165</v>
      </c>
      <c r="E279" s="227" t="s">
        <v>468</v>
      </c>
      <c r="F279" s="228" t="s">
        <v>469</v>
      </c>
      <c r="G279" s="229" t="s">
        <v>168</v>
      </c>
      <c r="H279" s="230">
        <v>17.052</v>
      </c>
      <c r="I279" s="231"/>
      <c r="J279" s="232">
        <f>ROUND(I279*H279,2)</f>
        <v>0</v>
      </c>
      <c r="K279" s="228" t="s">
        <v>169</v>
      </c>
      <c r="L279" s="44"/>
      <c r="M279" s="233" t="s">
        <v>1</v>
      </c>
      <c r="N279" s="234" t="s">
        <v>41</v>
      </c>
      <c r="O279" s="91"/>
      <c r="P279" s="235">
        <f>O279*H279</f>
        <v>0</v>
      </c>
      <c r="Q279" s="235">
        <v>2.5018699999999998</v>
      </c>
      <c r="R279" s="235">
        <f>Q279*H279</f>
        <v>42.661887239999999</v>
      </c>
      <c r="S279" s="235">
        <v>0</v>
      </c>
      <c r="T279" s="23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7" t="s">
        <v>170</v>
      </c>
      <c r="AT279" s="237" t="s">
        <v>165</v>
      </c>
      <c r="AU279" s="237" t="s">
        <v>85</v>
      </c>
      <c r="AY279" s="17" t="s">
        <v>163</v>
      </c>
      <c r="BE279" s="238">
        <f>IF(N279="základní",J279,0)</f>
        <v>0</v>
      </c>
      <c r="BF279" s="238">
        <f>IF(N279="snížená",J279,0)</f>
        <v>0</v>
      </c>
      <c r="BG279" s="238">
        <f>IF(N279="zákl. přenesená",J279,0)</f>
        <v>0</v>
      </c>
      <c r="BH279" s="238">
        <f>IF(N279="sníž. přenesená",J279,0)</f>
        <v>0</v>
      </c>
      <c r="BI279" s="238">
        <f>IF(N279="nulová",J279,0)</f>
        <v>0</v>
      </c>
      <c r="BJ279" s="17" t="s">
        <v>83</v>
      </c>
      <c r="BK279" s="238">
        <f>ROUND(I279*H279,2)</f>
        <v>0</v>
      </c>
      <c r="BL279" s="17" t="s">
        <v>170</v>
      </c>
      <c r="BM279" s="237" t="s">
        <v>470</v>
      </c>
    </row>
    <row r="280" s="13" customFormat="1">
      <c r="A280" s="13"/>
      <c r="B280" s="249"/>
      <c r="C280" s="250"/>
      <c r="D280" s="251" t="s">
        <v>178</v>
      </c>
      <c r="E280" s="252" t="s">
        <v>1</v>
      </c>
      <c r="F280" s="253" t="s">
        <v>471</v>
      </c>
      <c r="G280" s="250"/>
      <c r="H280" s="254">
        <v>17.052</v>
      </c>
      <c r="I280" s="255"/>
      <c r="J280" s="250"/>
      <c r="K280" s="250"/>
      <c r="L280" s="256"/>
      <c r="M280" s="257"/>
      <c r="N280" s="258"/>
      <c r="O280" s="258"/>
      <c r="P280" s="258"/>
      <c r="Q280" s="258"/>
      <c r="R280" s="258"/>
      <c r="S280" s="258"/>
      <c r="T280" s="25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0" t="s">
        <v>178</v>
      </c>
      <c r="AU280" s="260" t="s">
        <v>85</v>
      </c>
      <c r="AV280" s="13" t="s">
        <v>85</v>
      </c>
      <c r="AW280" s="13" t="s">
        <v>32</v>
      </c>
      <c r="AX280" s="13" t="s">
        <v>83</v>
      </c>
      <c r="AY280" s="260" t="s">
        <v>163</v>
      </c>
    </row>
    <row r="281" s="2" customFormat="1" ht="33" customHeight="1">
      <c r="A281" s="38"/>
      <c r="B281" s="39"/>
      <c r="C281" s="226" t="s">
        <v>472</v>
      </c>
      <c r="D281" s="226" t="s">
        <v>165</v>
      </c>
      <c r="E281" s="227" t="s">
        <v>473</v>
      </c>
      <c r="F281" s="228" t="s">
        <v>474</v>
      </c>
      <c r="G281" s="229" t="s">
        <v>168</v>
      </c>
      <c r="H281" s="230">
        <v>17.052</v>
      </c>
      <c r="I281" s="231"/>
      <c r="J281" s="232">
        <f>ROUND(I281*H281,2)</f>
        <v>0</v>
      </c>
      <c r="K281" s="228" t="s">
        <v>169</v>
      </c>
      <c r="L281" s="44"/>
      <c r="M281" s="233" t="s">
        <v>1</v>
      </c>
      <c r="N281" s="234" t="s">
        <v>41</v>
      </c>
      <c r="O281" s="91"/>
      <c r="P281" s="235">
        <f>O281*H281</f>
        <v>0</v>
      </c>
      <c r="Q281" s="235">
        <v>0</v>
      </c>
      <c r="R281" s="235">
        <f>Q281*H281</f>
        <v>0</v>
      </c>
      <c r="S281" s="235">
        <v>0</v>
      </c>
      <c r="T281" s="23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7" t="s">
        <v>170</v>
      </c>
      <c r="AT281" s="237" t="s">
        <v>165</v>
      </c>
      <c r="AU281" s="237" t="s">
        <v>85</v>
      </c>
      <c r="AY281" s="17" t="s">
        <v>163</v>
      </c>
      <c r="BE281" s="238">
        <f>IF(N281="základní",J281,0)</f>
        <v>0</v>
      </c>
      <c r="BF281" s="238">
        <f>IF(N281="snížená",J281,0)</f>
        <v>0</v>
      </c>
      <c r="BG281" s="238">
        <f>IF(N281="zákl. přenesená",J281,0)</f>
        <v>0</v>
      </c>
      <c r="BH281" s="238">
        <f>IF(N281="sníž. přenesená",J281,0)</f>
        <v>0</v>
      </c>
      <c r="BI281" s="238">
        <f>IF(N281="nulová",J281,0)</f>
        <v>0</v>
      </c>
      <c r="BJ281" s="17" t="s">
        <v>83</v>
      </c>
      <c r="BK281" s="238">
        <f>ROUND(I281*H281,2)</f>
        <v>0</v>
      </c>
      <c r="BL281" s="17" t="s">
        <v>170</v>
      </c>
      <c r="BM281" s="237" t="s">
        <v>475</v>
      </c>
    </row>
    <row r="282" s="13" customFormat="1">
      <c r="A282" s="13"/>
      <c r="B282" s="249"/>
      <c r="C282" s="250"/>
      <c r="D282" s="251" t="s">
        <v>178</v>
      </c>
      <c r="E282" s="252" t="s">
        <v>1</v>
      </c>
      <c r="F282" s="253" t="s">
        <v>476</v>
      </c>
      <c r="G282" s="250"/>
      <c r="H282" s="254">
        <v>17.052</v>
      </c>
      <c r="I282" s="255"/>
      <c r="J282" s="250"/>
      <c r="K282" s="250"/>
      <c r="L282" s="256"/>
      <c r="M282" s="257"/>
      <c r="N282" s="258"/>
      <c r="O282" s="258"/>
      <c r="P282" s="258"/>
      <c r="Q282" s="258"/>
      <c r="R282" s="258"/>
      <c r="S282" s="258"/>
      <c r="T282" s="25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0" t="s">
        <v>178</v>
      </c>
      <c r="AU282" s="260" t="s">
        <v>85</v>
      </c>
      <c r="AV282" s="13" t="s">
        <v>85</v>
      </c>
      <c r="AW282" s="13" t="s">
        <v>32</v>
      </c>
      <c r="AX282" s="13" t="s">
        <v>83</v>
      </c>
      <c r="AY282" s="260" t="s">
        <v>163</v>
      </c>
    </row>
    <row r="283" s="2" customFormat="1" ht="33" customHeight="1">
      <c r="A283" s="38"/>
      <c r="B283" s="39"/>
      <c r="C283" s="226" t="s">
        <v>477</v>
      </c>
      <c r="D283" s="226" t="s">
        <v>165</v>
      </c>
      <c r="E283" s="227" t="s">
        <v>478</v>
      </c>
      <c r="F283" s="228" t="s">
        <v>479</v>
      </c>
      <c r="G283" s="229" t="s">
        <v>168</v>
      </c>
      <c r="H283" s="230">
        <v>39.011000000000003</v>
      </c>
      <c r="I283" s="231"/>
      <c r="J283" s="232">
        <f>ROUND(I283*H283,2)</f>
        <v>0</v>
      </c>
      <c r="K283" s="228" t="s">
        <v>169</v>
      </c>
      <c r="L283" s="44"/>
      <c r="M283" s="233" t="s">
        <v>1</v>
      </c>
      <c r="N283" s="234" t="s">
        <v>41</v>
      </c>
      <c r="O283" s="91"/>
      <c r="P283" s="235">
        <f>O283*H283</f>
        <v>0</v>
      </c>
      <c r="Q283" s="235">
        <v>0.030300000000000001</v>
      </c>
      <c r="R283" s="235">
        <f>Q283*H283</f>
        <v>1.1820333000000001</v>
      </c>
      <c r="S283" s="235">
        <v>0</v>
      </c>
      <c r="T283" s="23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7" t="s">
        <v>170</v>
      </c>
      <c r="AT283" s="237" t="s">
        <v>165</v>
      </c>
      <c r="AU283" s="237" t="s">
        <v>85</v>
      </c>
      <c r="AY283" s="17" t="s">
        <v>163</v>
      </c>
      <c r="BE283" s="238">
        <f>IF(N283="základní",J283,0)</f>
        <v>0</v>
      </c>
      <c r="BF283" s="238">
        <f>IF(N283="snížená",J283,0)</f>
        <v>0</v>
      </c>
      <c r="BG283" s="238">
        <f>IF(N283="zákl. přenesená",J283,0)</f>
        <v>0</v>
      </c>
      <c r="BH283" s="238">
        <f>IF(N283="sníž. přenesená",J283,0)</f>
        <v>0</v>
      </c>
      <c r="BI283" s="238">
        <f>IF(N283="nulová",J283,0)</f>
        <v>0</v>
      </c>
      <c r="BJ283" s="17" t="s">
        <v>83</v>
      </c>
      <c r="BK283" s="238">
        <f>ROUND(I283*H283,2)</f>
        <v>0</v>
      </c>
      <c r="BL283" s="17" t="s">
        <v>170</v>
      </c>
      <c r="BM283" s="237" t="s">
        <v>480</v>
      </c>
    </row>
    <row r="284" s="13" customFormat="1">
      <c r="A284" s="13"/>
      <c r="B284" s="249"/>
      <c r="C284" s="250"/>
      <c r="D284" s="251" t="s">
        <v>178</v>
      </c>
      <c r="E284" s="252" t="s">
        <v>1</v>
      </c>
      <c r="F284" s="253" t="s">
        <v>461</v>
      </c>
      <c r="G284" s="250"/>
      <c r="H284" s="254">
        <v>39.011000000000003</v>
      </c>
      <c r="I284" s="255"/>
      <c r="J284" s="250"/>
      <c r="K284" s="250"/>
      <c r="L284" s="256"/>
      <c r="M284" s="257"/>
      <c r="N284" s="258"/>
      <c r="O284" s="258"/>
      <c r="P284" s="258"/>
      <c r="Q284" s="258"/>
      <c r="R284" s="258"/>
      <c r="S284" s="258"/>
      <c r="T284" s="25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0" t="s">
        <v>178</v>
      </c>
      <c r="AU284" s="260" t="s">
        <v>85</v>
      </c>
      <c r="AV284" s="13" t="s">
        <v>85</v>
      </c>
      <c r="AW284" s="13" t="s">
        <v>32</v>
      </c>
      <c r="AX284" s="13" t="s">
        <v>83</v>
      </c>
      <c r="AY284" s="260" t="s">
        <v>163</v>
      </c>
    </row>
    <row r="285" s="2" customFormat="1" ht="33" customHeight="1">
      <c r="A285" s="38"/>
      <c r="B285" s="39"/>
      <c r="C285" s="226" t="s">
        <v>481</v>
      </c>
      <c r="D285" s="226" t="s">
        <v>165</v>
      </c>
      <c r="E285" s="227" t="s">
        <v>482</v>
      </c>
      <c r="F285" s="228" t="s">
        <v>483</v>
      </c>
      <c r="G285" s="229" t="s">
        <v>168</v>
      </c>
      <c r="H285" s="230">
        <v>214.12200000000001</v>
      </c>
      <c r="I285" s="231"/>
      <c r="J285" s="232">
        <f>ROUND(I285*H285,2)</f>
        <v>0</v>
      </c>
      <c r="K285" s="228" t="s">
        <v>169</v>
      </c>
      <c r="L285" s="44"/>
      <c r="M285" s="233" t="s">
        <v>1</v>
      </c>
      <c r="N285" s="234" t="s">
        <v>41</v>
      </c>
      <c r="O285" s="91"/>
      <c r="P285" s="235">
        <f>O285*H285</f>
        <v>0</v>
      </c>
      <c r="Q285" s="235">
        <v>0.035349999999999999</v>
      </c>
      <c r="R285" s="235">
        <f>Q285*H285</f>
        <v>7.5692127000000005</v>
      </c>
      <c r="S285" s="235">
        <v>0</v>
      </c>
      <c r="T285" s="23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7" t="s">
        <v>170</v>
      </c>
      <c r="AT285" s="237" t="s">
        <v>165</v>
      </c>
      <c r="AU285" s="237" t="s">
        <v>85</v>
      </c>
      <c r="AY285" s="17" t="s">
        <v>163</v>
      </c>
      <c r="BE285" s="238">
        <f>IF(N285="základní",J285,0)</f>
        <v>0</v>
      </c>
      <c r="BF285" s="238">
        <f>IF(N285="snížená",J285,0)</f>
        <v>0</v>
      </c>
      <c r="BG285" s="238">
        <f>IF(N285="zákl. přenesená",J285,0)</f>
        <v>0</v>
      </c>
      <c r="BH285" s="238">
        <f>IF(N285="sníž. přenesená",J285,0)</f>
        <v>0</v>
      </c>
      <c r="BI285" s="238">
        <f>IF(N285="nulová",J285,0)</f>
        <v>0</v>
      </c>
      <c r="BJ285" s="17" t="s">
        <v>83</v>
      </c>
      <c r="BK285" s="238">
        <f>ROUND(I285*H285,2)</f>
        <v>0</v>
      </c>
      <c r="BL285" s="17" t="s">
        <v>170</v>
      </c>
      <c r="BM285" s="237" t="s">
        <v>484</v>
      </c>
    </row>
    <row r="286" s="13" customFormat="1">
      <c r="A286" s="13"/>
      <c r="B286" s="249"/>
      <c r="C286" s="250"/>
      <c r="D286" s="251" t="s">
        <v>178</v>
      </c>
      <c r="E286" s="252" t="s">
        <v>1</v>
      </c>
      <c r="F286" s="253" t="s">
        <v>485</v>
      </c>
      <c r="G286" s="250"/>
      <c r="H286" s="254">
        <v>214.12200000000001</v>
      </c>
      <c r="I286" s="255"/>
      <c r="J286" s="250"/>
      <c r="K286" s="250"/>
      <c r="L286" s="256"/>
      <c r="M286" s="257"/>
      <c r="N286" s="258"/>
      <c r="O286" s="258"/>
      <c r="P286" s="258"/>
      <c r="Q286" s="258"/>
      <c r="R286" s="258"/>
      <c r="S286" s="258"/>
      <c r="T286" s="25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0" t="s">
        <v>178</v>
      </c>
      <c r="AU286" s="260" t="s">
        <v>85</v>
      </c>
      <c r="AV286" s="13" t="s">
        <v>85</v>
      </c>
      <c r="AW286" s="13" t="s">
        <v>32</v>
      </c>
      <c r="AX286" s="13" t="s">
        <v>83</v>
      </c>
      <c r="AY286" s="260" t="s">
        <v>163</v>
      </c>
    </row>
    <row r="287" s="2" customFormat="1" ht="16.5" customHeight="1">
      <c r="A287" s="38"/>
      <c r="B287" s="39"/>
      <c r="C287" s="226" t="s">
        <v>486</v>
      </c>
      <c r="D287" s="226" t="s">
        <v>165</v>
      </c>
      <c r="E287" s="227" t="s">
        <v>487</v>
      </c>
      <c r="F287" s="228" t="s">
        <v>488</v>
      </c>
      <c r="G287" s="229" t="s">
        <v>175</v>
      </c>
      <c r="H287" s="230">
        <v>0.19400000000000001</v>
      </c>
      <c r="I287" s="231"/>
      <c r="J287" s="232">
        <f>ROUND(I287*H287,2)</f>
        <v>0</v>
      </c>
      <c r="K287" s="228" t="s">
        <v>169</v>
      </c>
      <c r="L287" s="44"/>
      <c r="M287" s="233" t="s">
        <v>1</v>
      </c>
      <c r="N287" s="234" t="s">
        <v>41</v>
      </c>
      <c r="O287" s="91"/>
      <c r="P287" s="235">
        <f>O287*H287</f>
        <v>0</v>
      </c>
      <c r="Q287" s="235">
        <v>1.0416099999999999</v>
      </c>
      <c r="R287" s="235">
        <f>Q287*H287</f>
        <v>0.20207233999999999</v>
      </c>
      <c r="S287" s="235">
        <v>0</v>
      </c>
      <c r="T287" s="23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7" t="s">
        <v>170</v>
      </c>
      <c r="AT287" s="237" t="s">
        <v>165</v>
      </c>
      <c r="AU287" s="237" t="s">
        <v>85</v>
      </c>
      <c r="AY287" s="17" t="s">
        <v>163</v>
      </c>
      <c r="BE287" s="238">
        <f>IF(N287="základní",J287,0)</f>
        <v>0</v>
      </c>
      <c r="BF287" s="238">
        <f>IF(N287="snížená",J287,0)</f>
        <v>0</v>
      </c>
      <c r="BG287" s="238">
        <f>IF(N287="zákl. přenesená",J287,0)</f>
        <v>0</v>
      </c>
      <c r="BH287" s="238">
        <f>IF(N287="sníž. přenesená",J287,0)</f>
        <v>0</v>
      </c>
      <c r="BI287" s="238">
        <f>IF(N287="nulová",J287,0)</f>
        <v>0</v>
      </c>
      <c r="BJ287" s="17" t="s">
        <v>83</v>
      </c>
      <c r="BK287" s="238">
        <f>ROUND(I287*H287,2)</f>
        <v>0</v>
      </c>
      <c r="BL287" s="17" t="s">
        <v>170</v>
      </c>
      <c r="BM287" s="237" t="s">
        <v>489</v>
      </c>
    </row>
    <row r="288" s="13" customFormat="1">
      <c r="A288" s="13"/>
      <c r="B288" s="249"/>
      <c r="C288" s="250"/>
      <c r="D288" s="251" t="s">
        <v>178</v>
      </c>
      <c r="E288" s="252" t="s">
        <v>1</v>
      </c>
      <c r="F288" s="253" t="s">
        <v>490</v>
      </c>
      <c r="G288" s="250"/>
      <c r="H288" s="254">
        <v>0.19400000000000001</v>
      </c>
      <c r="I288" s="255"/>
      <c r="J288" s="250"/>
      <c r="K288" s="250"/>
      <c r="L288" s="256"/>
      <c r="M288" s="257"/>
      <c r="N288" s="258"/>
      <c r="O288" s="258"/>
      <c r="P288" s="258"/>
      <c r="Q288" s="258"/>
      <c r="R288" s="258"/>
      <c r="S288" s="258"/>
      <c r="T288" s="25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0" t="s">
        <v>178</v>
      </c>
      <c r="AU288" s="260" t="s">
        <v>85</v>
      </c>
      <c r="AV288" s="13" t="s">
        <v>85</v>
      </c>
      <c r="AW288" s="13" t="s">
        <v>32</v>
      </c>
      <c r="AX288" s="13" t="s">
        <v>83</v>
      </c>
      <c r="AY288" s="260" t="s">
        <v>163</v>
      </c>
    </row>
    <row r="289" s="2" customFormat="1" ht="16.5" customHeight="1">
      <c r="A289" s="38"/>
      <c r="B289" s="39"/>
      <c r="C289" s="226" t="s">
        <v>491</v>
      </c>
      <c r="D289" s="226" t="s">
        <v>165</v>
      </c>
      <c r="E289" s="227" t="s">
        <v>492</v>
      </c>
      <c r="F289" s="228" t="s">
        <v>493</v>
      </c>
      <c r="G289" s="229" t="s">
        <v>175</v>
      </c>
      <c r="H289" s="230">
        <v>1.3919999999999999</v>
      </c>
      <c r="I289" s="231"/>
      <c r="J289" s="232">
        <f>ROUND(I289*H289,2)</f>
        <v>0</v>
      </c>
      <c r="K289" s="228" t="s">
        <v>169</v>
      </c>
      <c r="L289" s="44"/>
      <c r="M289" s="233" t="s">
        <v>1</v>
      </c>
      <c r="N289" s="234" t="s">
        <v>41</v>
      </c>
      <c r="O289" s="91"/>
      <c r="P289" s="235">
        <f>O289*H289</f>
        <v>0</v>
      </c>
      <c r="Q289" s="235">
        <v>1.06277</v>
      </c>
      <c r="R289" s="235">
        <f>Q289*H289</f>
        <v>1.4793758399999999</v>
      </c>
      <c r="S289" s="235">
        <v>0</v>
      </c>
      <c r="T289" s="23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7" t="s">
        <v>170</v>
      </c>
      <c r="AT289" s="237" t="s">
        <v>165</v>
      </c>
      <c r="AU289" s="237" t="s">
        <v>85</v>
      </c>
      <c r="AY289" s="17" t="s">
        <v>163</v>
      </c>
      <c r="BE289" s="238">
        <f>IF(N289="základní",J289,0)</f>
        <v>0</v>
      </c>
      <c r="BF289" s="238">
        <f>IF(N289="snížená",J289,0)</f>
        <v>0</v>
      </c>
      <c r="BG289" s="238">
        <f>IF(N289="zákl. přenesená",J289,0)</f>
        <v>0</v>
      </c>
      <c r="BH289" s="238">
        <f>IF(N289="sníž. přenesená",J289,0)</f>
        <v>0</v>
      </c>
      <c r="BI289" s="238">
        <f>IF(N289="nulová",J289,0)</f>
        <v>0</v>
      </c>
      <c r="BJ289" s="17" t="s">
        <v>83</v>
      </c>
      <c r="BK289" s="238">
        <f>ROUND(I289*H289,2)</f>
        <v>0</v>
      </c>
      <c r="BL289" s="17" t="s">
        <v>170</v>
      </c>
      <c r="BM289" s="237" t="s">
        <v>494</v>
      </c>
    </row>
    <row r="290" s="13" customFormat="1">
      <c r="A290" s="13"/>
      <c r="B290" s="249"/>
      <c r="C290" s="250"/>
      <c r="D290" s="251" t="s">
        <v>178</v>
      </c>
      <c r="E290" s="252" t="s">
        <v>1</v>
      </c>
      <c r="F290" s="253" t="s">
        <v>495</v>
      </c>
      <c r="G290" s="250"/>
      <c r="H290" s="254">
        <v>1.3919999999999999</v>
      </c>
      <c r="I290" s="255"/>
      <c r="J290" s="250"/>
      <c r="K290" s="250"/>
      <c r="L290" s="256"/>
      <c r="M290" s="257"/>
      <c r="N290" s="258"/>
      <c r="O290" s="258"/>
      <c r="P290" s="258"/>
      <c r="Q290" s="258"/>
      <c r="R290" s="258"/>
      <c r="S290" s="258"/>
      <c r="T290" s="25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0" t="s">
        <v>178</v>
      </c>
      <c r="AU290" s="260" t="s">
        <v>85</v>
      </c>
      <c r="AV290" s="13" t="s">
        <v>85</v>
      </c>
      <c r="AW290" s="13" t="s">
        <v>32</v>
      </c>
      <c r="AX290" s="13" t="s">
        <v>83</v>
      </c>
      <c r="AY290" s="260" t="s">
        <v>163</v>
      </c>
    </row>
    <row r="291" s="2" customFormat="1" ht="24.15" customHeight="1">
      <c r="A291" s="38"/>
      <c r="B291" s="39"/>
      <c r="C291" s="226" t="s">
        <v>496</v>
      </c>
      <c r="D291" s="226" t="s">
        <v>165</v>
      </c>
      <c r="E291" s="227" t="s">
        <v>497</v>
      </c>
      <c r="F291" s="228" t="s">
        <v>498</v>
      </c>
      <c r="G291" s="229" t="s">
        <v>217</v>
      </c>
      <c r="H291" s="230">
        <v>382.233</v>
      </c>
      <c r="I291" s="231"/>
      <c r="J291" s="232">
        <f>ROUND(I291*H291,2)</f>
        <v>0</v>
      </c>
      <c r="K291" s="228" t="s">
        <v>169</v>
      </c>
      <c r="L291" s="44"/>
      <c r="M291" s="233" t="s">
        <v>1</v>
      </c>
      <c r="N291" s="234" t="s">
        <v>41</v>
      </c>
      <c r="O291" s="91"/>
      <c r="P291" s="235">
        <f>O291*H291</f>
        <v>0</v>
      </c>
      <c r="Q291" s="235">
        <v>0.11</v>
      </c>
      <c r="R291" s="235">
        <f>Q291*H291</f>
        <v>42.045630000000003</v>
      </c>
      <c r="S291" s="235">
        <v>0</v>
      </c>
      <c r="T291" s="23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7" t="s">
        <v>170</v>
      </c>
      <c r="AT291" s="237" t="s">
        <v>165</v>
      </c>
      <c r="AU291" s="237" t="s">
        <v>85</v>
      </c>
      <c r="AY291" s="17" t="s">
        <v>163</v>
      </c>
      <c r="BE291" s="238">
        <f>IF(N291="základní",J291,0)</f>
        <v>0</v>
      </c>
      <c r="BF291" s="238">
        <f>IF(N291="snížená",J291,0)</f>
        <v>0</v>
      </c>
      <c r="BG291" s="238">
        <f>IF(N291="zákl. přenesená",J291,0)</f>
        <v>0</v>
      </c>
      <c r="BH291" s="238">
        <f>IF(N291="sníž. přenesená",J291,0)</f>
        <v>0</v>
      </c>
      <c r="BI291" s="238">
        <f>IF(N291="nulová",J291,0)</f>
        <v>0</v>
      </c>
      <c r="BJ291" s="17" t="s">
        <v>83</v>
      </c>
      <c r="BK291" s="238">
        <f>ROUND(I291*H291,2)</f>
        <v>0</v>
      </c>
      <c r="BL291" s="17" t="s">
        <v>170</v>
      </c>
      <c r="BM291" s="237" t="s">
        <v>499</v>
      </c>
    </row>
    <row r="292" s="15" customFormat="1">
      <c r="A292" s="15"/>
      <c r="B292" s="272"/>
      <c r="C292" s="273"/>
      <c r="D292" s="251" t="s">
        <v>178</v>
      </c>
      <c r="E292" s="274" t="s">
        <v>1</v>
      </c>
      <c r="F292" s="275" t="s">
        <v>500</v>
      </c>
      <c r="G292" s="273"/>
      <c r="H292" s="274" t="s">
        <v>1</v>
      </c>
      <c r="I292" s="276"/>
      <c r="J292" s="273"/>
      <c r="K292" s="273"/>
      <c r="L292" s="277"/>
      <c r="M292" s="278"/>
      <c r="N292" s="279"/>
      <c r="O292" s="279"/>
      <c r="P292" s="279"/>
      <c r="Q292" s="279"/>
      <c r="R292" s="279"/>
      <c r="S292" s="279"/>
      <c r="T292" s="280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81" t="s">
        <v>178</v>
      </c>
      <c r="AU292" s="281" t="s">
        <v>85</v>
      </c>
      <c r="AV292" s="15" t="s">
        <v>83</v>
      </c>
      <c r="AW292" s="15" t="s">
        <v>32</v>
      </c>
      <c r="AX292" s="15" t="s">
        <v>76</v>
      </c>
      <c r="AY292" s="281" t="s">
        <v>163</v>
      </c>
    </row>
    <row r="293" s="13" customFormat="1">
      <c r="A293" s="13"/>
      <c r="B293" s="249"/>
      <c r="C293" s="250"/>
      <c r="D293" s="251" t="s">
        <v>178</v>
      </c>
      <c r="E293" s="252" t="s">
        <v>1</v>
      </c>
      <c r="F293" s="253" t="s">
        <v>501</v>
      </c>
      <c r="G293" s="250"/>
      <c r="H293" s="254">
        <v>312.26499999999999</v>
      </c>
      <c r="I293" s="255"/>
      <c r="J293" s="250"/>
      <c r="K293" s="250"/>
      <c r="L293" s="256"/>
      <c r="M293" s="257"/>
      <c r="N293" s="258"/>
      <c r="O293" s="258"/>
      <c r="P293" s="258"/>
      <c r="Q293" s="258"/>
      <c r="R293" s="258"/>
      <c r="S293" s="258"/>
      <c r="T293" s="25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0" t="s">
        <v>178</v>
      </c>
      <c r="AU293" s="260" t="s">
        <v>85</v>
      </c>
      <c r="AV293" s="13" t="s">
        <v>85</v>
      </c>
      <c r="AW293" s="13" t="s">
        <v>32</v>
      </c>
      <c r="AX293" s="13" t="s">
        <v>76</v>
      </c>
      <c r="AY293" s="260" t="s">
        <v>163</v>
      </c>
    </row>
    <row r="294" s="13" customFormat="1">
      <c r="A294" s="13"/>
      <c r="B294" s="249"/>
      <c r="C294" s="250"/>
      <c r="D294" s="251" t="s">
        <v>178</v>
      </c>
      <c r="E294" s="252" t="s">
        <v>1</v>
      </c>
      <c r="F294" s="253" t="s">
        <v>502</v>
      </c>
      <c r="G294" s="250"/>
      <c r="H294" s="254">
        <v>69.968000000000004</v>
      </c>
      <c r="I294" s="255"/>
      <c r="J294" s="250"/>
      <c r="K294" s="250"/>
      <c r="L294" s="256"/>
      <c r="M294" s="257"/>
      <c r="N294" s="258"/>
      <c r="O294" s="258"/>
      <c r="P294" s="258"/>
      <c r="Q294" s="258"/>
      <c r="R294" s="258"/>
      <c r="S294" s="258"/>
      <c r="T294" s="25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0" t="s">
        <v>178</v>
      </c>
      <c r="AU294" s="260" t="s">
        <v>85</v>
      </c>
      <c r="AV294" s="13" t="s">
        <v>85</v>
      </c>
      <c r="AW294" s="13" t="s">
        <v>32</v>
      </c>
      <c r="AX294" s="13" t="s">
        <v>76</v>
      </c>
      <c r="AY294" s="260" t="s">
        <v>163</v>
      </c>
    </row>
    <row r="295" s="14" customFormat="1">
      <c r="A295" s="14"/>
      <c r="B295" s="261"/>
      <c r="C295" s="262"/>
      <c r="D295" s="251" t="s">
        <v>178</v>
      </c>
      <c r="E295" s="263" t="s">
        <v>1</v>
      </c>
      <c r="F295" s="264" t="s">
        <v>190</v>
      </c>
      <c r="G295" s="262"/>
      <c r="H295" s="265">
        <v>382.233</v>
      </c>
      <c r="I295" s="266"/>
      <c r="J295" s="262"/>
      <c r="K295" s="262"/>
      <c r="L295" s="267"/>
      <c r="M295" s="268"/>
      <c r="N295" s="269"/>
      <c r="O295" s="269"/>
      <c r="P295" s="269"/>
      <c r="Q295" s="269"/>
      <c r="R295" s="269"/>
      <c r="S295" s="269"/>
      <c r="T295" s="27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1" t="s">
        <v>178</v>
      </c>
      <c r="AU295" s="271" t="s">
        <v>85</v>
      </c>
      <c r="AV295" s="14" t="s">
        <v>170</v>
      </c>
      <c r="AW295" s="14" t="s">
        <v>32</v>
      </c>
      <c r="AX295" s="14" t="s">
        <v>83</v>
      </c>
      <c r="AY295" s="271" t="s">
        <v>163</v>
      </c>
    </row>
    <row r="296" s="2" customFormat="1" ht="24.15" customHeight="1">
      <c r="A296" s="38"/>
      <c r="B296" s="39"/>
      <c r="C296" s="226" t="s">
        <v>503</v>
      </c>
      <c r="D296" s="226" t="s">
        <v>165</v>
      </c>
      <c r="E296" s="227" t="s">
        <v>504</v>
      </c>
      <c r="F296" s="228" t="s">
        <v>505</v>
      </c>
      <c r="G296" s="229" t="s">
        <v>217</v>
      </c>
      <c r="H296" s="230">
        <v>1146.6990000000001</v>
      </c>
      <c r="I296" s="231"/>
      <c r="J296" s="232">
        <f>ROUND(I296*H296,2)</f>
        <v>0</v>
      </c>
      <c r="K296" s="228" t="s">
        <v>169</v>
      </c>
      <c r="L296" s="44"/>
      <c r="M296" s="233" t="s">
        <v>1</v>
      </c>
      <c r="N296" s="234" t="s">
        <v>41</v>
      </c>
      <c r="O296" s="91"/>
      <c r="P296" s="235">
        <f>O296*H296</f>
        <v>0</v>
      </c>
      <c r="Q296" s="235">
        <v>0.010999999999999999</v>
      </c>
      <c r="R296" s="235">
        <f>Q296*H296</f>
        <v>12.613689000000001</v>
      </c>
      <c r="S296" s="235">
        <v>0</v>
      </c>
      <c r="T296" s="23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7" t="s">
        <v>170</v>
      </c>
      <c r="AT296" s="237" t="s">
        <v>165</v>
      </c>
      <c r="AU296" s="237" t="s">
        <v>85</v>
      </c>
      <c r="AY296" s="17" t="s">
        <v>163</v>
      </c>
      <c r="BE296" s="238">
        <f>IF(N296="základní",J296,0)</f>
        <v>0</v>
      </c>
      <c r="BF296" s="238">
        <f>IF(N296="snížená",J296,0)</f>
        <v>0</v>
      </c>
      <c r="BG296" s="238">
        <f>IF(N296="zákl. přenesená",J296,0)</f>
        <v>0</v>
      </c>
      <c r="BH296" s="238">
        <f>IF(N296="sníž. přenesená",J296,0)</f>
        <v>0</v>
      </c>
      <c r="BI296" s="238">
        <f>IF(N296="nulová",J296,0)</f>
        <v>0</v>
      </c>
      <c r="BJ296" s="17" t="s">
        <v>83</v>
      </c>
      <c r="BK296" s="238">
        <f>ROUND(I296*H296,2)</f>
        <v>0</v>
      </c>
      <c r="BL296" s="17" t="s">
        <v>170</v>
      </c>
      <c r="BM296" s="237" t="s">
        <v>506</v>
      </c>
    </row>
    <row r="297" s="13" customFormat="1">
      <c r="A297" s="13"/>
      <c r="B297" s="249"/>
      <c r="C297" s="250"/>
      <c r="D297" s="251" t="s">
        <v>178</v>
      </c>
      <c r="E297" s="252" t="s">
        <v>1</v>
      </c>
      <c r="F297" s="253" t="s">
        <v>507</v>
      </c>
      <c r="G297" s="250"/>
      <c r="H297" s="254">
        <v>1146.6990000000001</v>
      </c>
      <c r="I297" s="255"/>
      <c r="J297" s="250"/>
      <c r="K297" s="250"/>
      <c r="L297" s="256"/>
      <c r="M297" s="257"/>
      <c r="N297" s="258"/>
      <c r="O297" s="258"/>
      <c r="P297" s="258"/>
      <c r="Q297" s="258"/>
      <c r="R297" s="258"/>
      <c r="S297" s="258"/>
      <c r="T297" s="25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0" t="s">
        <v>178</v>
      </c>
      <c r="AU297" s="260" t="s">
        <v>85</v>
      </c>
      <c r="AV297" s="13" t="s">
        <v>85</v>
      </c>
      <c r="AW297" s="13" t="s">
        <v>32</v>
      </c>
      <c r="AX297" s="13" t="s">
        <v>83</v>
      </c>
      <c r="AY297" s="260" t="s">
        <v>163</v>
      </c>
    </row>
    <row r="298" s="2" customFormat="1" ht="16.5" customHeight="1">
      <c r="A298" s="38"/>
      <c r="B298" s="39"/>
      <c r="C298" s="226" t="s">
        <v>508</v>
      </c>
      <c r="D298" s="226" t="s">
        <v>165</v>
      </c>
      <c r="E298" s="227" t="s">
        <v>509</v>
      </c>
      <c r="F298" s="228" t="s">
        <v>510</v>
      </c>
      <c r="G298" s="229" t="s">
        <v>217</v>
      </c>
      <c r="H298" s="230">
        <v>1146.779</v>
      </c>
      <c r="I298" s="231"/>
      <c r="J298" s="232">
        <f>ROUND(I298*H298,2)</f>
        <v>0</v>
      </c>
      <c r="K298" s="228" t="s">
        <v>169</v>
      </c>
      <c r="L298" s="44"/>
      <c r="M298" s="233" t="s">
        <v>1</v>
      </c>
      <c r="N298" s="234" t="s">
        <v>41</v>
      </c>
      <c r="O298" s="91"/>
      <c r="P298" s="235">
        <f>O298*H298</f>
        <v>0</v>
      </c>
      <c r="Q298" s="235">
        <v>0.00012999999999999999</v>
      </c>
      <c r="R298" s="235">
        <f>Q298*H298</f>
        <v>0.14908126999999999</v>
      </c>
      <c r="S298" s="235">
        <v>0</v>
      </c>
      <c r="T298" s="23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170</v>
      </c>
      <c r="AT298" s="237" t="s">
        <v>165</v>
      </c>
      <c r="AU298" s="237" t="s">
        <v>85</v>
      </c>
      <c r="AY298" s="17" t="s">
        <v>163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83</v>
      </c>
      <c r="BK298" s="238">
        <f>ROUND(I298*H298,2)</f>
        <v>0</v>
      </c>
      <c r="BL298" s="17" t="s">
        <v>170</v>
      </c>
      <c r="BM298" s="237" t="s">
        <v>511</v>
      </c>
    </row>
    <row r="299" s="13" customFormat="1">
      <c r="A299" s="13"/>
      <c r="B299" s="249"/>
      <c r="C299" s="250"/>
      <c r="D299" s="251" t="s">
        <v>178</v>
      </c>
      <c r="E299" s="252" t="s">
        <v>1</v>
      </c>
      <c r="F299" s="253" t="s">
        <v>512</v>
      </c>
      <c r="G299" s="250"/>
      <c r="H299" s="254">
        <v>1146.779</v>
      </c>
      <c r="I299" s="255"/>
      <c r="J299" s="250"/>
      <c r="K299" s="250"/>
      <c r="L299" s="256"/>
      <c r="M299" s="257"/>
      <c r="N299" s="258"/>
      <c r="O299" s="258"/>
      <c r="P299" s="258"/>
      <c r="Q299" s="258"/>
      <c r="R299" s="258"/>
      <c r="S299" s="258"/>
      <c r="T299" s="25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0" t="s">
        <v>178</v>
      </c>
      <c r="AU299" s="260" t="s">
        <v>85</v>
      </c>
      <c r="AV299" s="13" t="s">
        <v>85</v>
      </c>
      <c r="AW299" s="13" t="s">
        <v>32</v>
      </c>
      <c r="AX299" s="13" t="s">
        <v>83</v>
      </c>
      <c r="AY299" s="260" t="s">
        <v>163</v>
      </c>
    </row>
    <row r="300" s="2" customFormat="1" ht="24.15" customHeight="1">
      <c r="A300" s="38"/>
      <c r="B300" s="39"/>
      <c r="C300" s="226" t="s">
        <v>513</v>
      </c>
      <c r="D300" s="226" t="s">
        <v>165</v>
      </c>
      <c r="E300" s="227" t="s">
        <v>514</v>
      </c>
      <c r="F300" s="228" t="s">
        <v>515</v>
      </c>
      <c r="G300" s="229" t="s">
        <v>217</v>
      </c>
      <c r="H300" s="230">
        <v>1019.628</v>
      </c>
      <c r="I300" s="231"/>
      <c r="J300" s="232">
        <f>ROUND(I300*H300,2)</f>
        <v>0</v>
      </c>
      <c r="K300" s="228" t="s">
        <v>169</v>
      </c>
      <c r="L300" s="44"/>
      <c r="M300" s="233" t="s">
        <v>1</v>
      </c>
      <c r="N300" s="234" t="s">
        <v>41</v>
      </c>
      <c r="O300" s="91"/>
      <c r="P300" s="235">
        <f>O300*H300</f>
        <v>0</v>
      </c>
      <c r="Q300" s="235">
        <v>0.0032000000000000002</v>
      </c>
      <c r="R300" s="235">
        <f>Q300*H300</f>
        <v>3.2628096000000002</v>
      </c>
      <c r="S300" s="235">
        <v>0</v>
      </c>
      <c r="T300" s="23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7" t="s">
        <v>170</v>
      </c>
      <c r="AT300" s="237" t="s">
        <v>165</v>
      </c>
      <c r="AU300" s="237" t="s">
        <v>85</v>
      </c>
      <c r="AY300" s="17" t="s">
        <v>163</v>
      </c>
      <c r="BE300" s="238">
        <f>IF(N300="základní",J300,0)</f>
        <v>0</v>
      </c>
      <c r="BF300" s="238">
        <f>IF(N300="snížená",J300,0)</f>
        <v>0</v>
      </c>
      <c r="BG300" s="238">
        <f>IF(N300="zákl. přenesená",J300,0)</f>
        <v>0</v>
      </c>
      <c r="BH300" s="238">
        <f>IF(N300="sníž. přenesená",J300,0)</f>
        <v>0</v>
      </c>
      <c r="BI300" s="238">
        <f>IF(N300="nulová",J300,0)</f>
        <v>0</v>
      </c>
      <c r="BJ300" s="17" t="s">
        <v>83</v>
      </c>
      <c r="BK300" s="238">
        <f>ROUND(I300*H300,2)</f>
        <v>0</v>
      </c>
      <c r="BL300" s="17" t="s">
        <v>170</v>
      </c>
      <c r="BM300" s="237" t="s">
        <v>516</v>
      </c>
    </row>
    <row r="301" s="13" customFormat="1">
      <c r="A301" s="13"/>
      <c r="B301" s="249"/>
      <c r="C301" s="250"/>
      <c r="D301" s="251" t="s">
        <v>178</v>
      </c>
      <c r="E301" s="252" t="s">
        <v>1</v>
      </c>
      <c r="F301" s="253" t="s">
        <v>517</v>
      </c>
      <c r="G301" s="250"/>
      <c r="H301" s="254">
        <v>1019.628</v>
      </c>
      <c r="I301" s="255"/>
      <c r="J301" s="250"/>
      <c r="K301" s="250"/>
      <c r="L301" s="256"/>
      <c r="M301" s="257"/>
      <c r="N301" s="258"/>
      <c r="O301" s="258"/>
      <c r="P301" s="258"/>
      <c r="Q301" s="258"/>
      <c r="R301" s="258"/>
      <c r="S301" s="258"/>
      <c r="T301" s="25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0" t="s">
        <v>178</v>
      </c>
      <c r="AU301" s="260" t="s">
        <v>85</v>
      </c>
      <c r="AV301" s="13" t="s">
        <v>85</v>
      </c>
      <c r="AW301" s="13" t="s">
        <v>32</v>
      </c>
      <c r="AX301" s="13" t="s">
        <v>83</v>
      </c>
      <c r="AY301" s="260" t="s">
        <v>163</v>
      </c>
    </row>
    <row r="302" s="2" customFormat="1" ht="33" customHeight="1">
      <c r="A302" s="38"/>
      <c r="B302" s="39"/>
      <c r="C302" s="226" t="s">
        <v>518</v>
      </c>
      <c r="D302" s="226" t="s">
        <v>165</v>
      </c>
      <c r="E302" s="227" t="s">
        <v>519</v>
      </c>
      <c r="F302" s="228" t="s">
        <v>520</v>
      </c>
      <c r="G302" s="229" t="s">
        <v>294</v>
      </c>
      <c r="H302" s="230">
        <v>1261.4570000000001</v>
      </c>
      <c r="I302" s="231"/>
      <c r="J302" s="232">
        <f>ROUND(I302*H302,2)</f>
        <v>0</v>
      </c>
      <c r="K302" s="228" t="s">
        <v>169</v>
      </c>
      <c r="L302" s="44"/>
      <c r="M302" s="233" t="s">
        <v>1</v>
      </c>
      <c r="N302" s="234" t="s">
        <v>41</v>
      </c>
      <c r="O302" s="91"/>
      <c r="P302" s="235">
        <f>O302*H302</f>
        <v>0</v>
      </c>
      <c r="Q302" s="235">
        <v>2.0000000000000002E-05</v>
      </c>
      <c r="R302" s="235">
        <f>Q302*H302</f>
        <v>0.025229140000000004</v>
      </c>
      <c r="S302" s="235">
        <v>0</v>
      </c>
      <c r="T302" s="23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7" t="s">
        <v>170</v>
      </c>
      <c r="AT302" s="237" t="s">
        <v>165</v>
      </c>
      <c r="AU302" s="237" t="s">
        <v>85</v>
      </c>
      <c r="AY302" s="17" t="s">
        <v>163</v>
      </c>
      <c r="BE302" s="238">
        <f>IF(N302="základní",J302,0)</f>
        <v>0</v>
      </c>
      <c r="BF302" s="238">
        <f>IF(N302="snížená",J302,0)</f>
        <v>0</v>
      </c>
      <c r="BG302" s="238">
        <f>IF(N302="zákl. přenesená",J302,0)</f>
        <v>0</v>
      </c>
      <c r="BH302" s="238">
        <f>IF(N302="sníž. přenesená",J302,0)</f>
        <v>0</v>
      </c>
      <c r="BI302" s="238">
        <f>IF(N302="nulová",J302,0)</f>
        <v>0</v>
      </c>
      <c r="BJ302" s="17" t="s">
        <v>83</v>
      </c>
      <c r="BK302" s="238">
        <f>ROUND(I302*H302,2)</f>
        <v>0</v>
      </c>
      <c r="BL302" s="17" t="s">
        <v>170</v>
      </c>
      <c r="BM302" s="237" t="s">
        <v>521</v>
      </c>
    </row>
    <row r="303" s="13" customFormat="1">
      <c r="A303" s="13"/>
      <c r="B303" s="249"/>
      <c r="C303" s="250"/>
      <c r="D303" s="251" t="s">
        <v>178</v>
      </c>
      <c r="E303" s="252" t="s">
        <v>1</v>
      </c>
      <c r="F303" s="253" t="s">
        <v>522</v>
      </c>
      <c r="G303" s="250"/>
      <c r="H303" s="254">
        <v>1261.4570000000001</v>
      </c>
      <c r="I303" s="255"/>
      <c r="J303" s="250"/>
      <c r="K303" s="250"/>
      <c r="L303" s="256"/>
      <c r="M303" s="257"/>
      <c r="N303" s="258"/>
      <c r="O303" s="258"/>
      <c r="P303" s="258"/>
      <c r="Q303" s="258"/>
      <c r="R303" s="258"/>
      <c r="S303" s="258"/>
      <c r="T303" s="25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0" t="s">
        <v>178</v>
      </c>
      <c r="AU303" s="260" t="s">
        <v>85</v>
      </c>
      <c r="AV303" s="13" t="s">
        <v>85</v>
      </c>
      <c r="AW303" s="13" t="s">
        <v>32</v>
      </c>
      <c r="AX303" s="13" t="s">
        <v>83</v>
      </c>
      <c r="AY303" s="260" t="s">
        <v>163</v>
      </c>
    </row>
    <row r="304" s="2" customFormat="1" ht="24.15" customHeight="1">
      <c r="A304" s="38"/>
      <c r="B304" s="39"/>
      <c r="C304" s="226" t="s">
        <v>523</v>
      </c>
      <c r="D304" s="226" t="s">
        <v>165</v>
      </c>
      <c r="E304" s="227" t="s">
        <v>524</v>
      </c>
      <c r="F304" s="228" t="s">
        <v>525</v>
      </c>
      <c r="G304" s="229" t="s">
        <v>233</v>
      </c>
      <c r="H304" s="230">
        <v>48</v>
      </c>
      <c r="I304" s="231"/>
      <c r="J304" s="232">
        <f>ROUND(I304*H304,2)</f>
        <v>0</v>
      </c>
      <c r="K304" s="228" t="s">
        <v>169</v>
      </c>
      <c r="L304" s="44"/>
      <c r="M304" s="233" t="s">
        <v>1</v>
      </c>
      <c r="N304" s="234" t="s">
        <v>41</v>
      </c>
      <c r="O304" s="91"/>
      <c r="P304" s="235">
        <f>O304*H304</f>
        <v>0</v>
      </c>
      <c r="Q304" s="235">
        <v>0.00048000000000000001</v>
      </c>
      <c r="R304" s="235">
        <f>Q304*H304</f>
        <v>0.023040000000000001</v>
      </c>
      <c r="S304" s="235">
        <v>0</v>
      </c>
      <c r="T304" s="23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7" t="s">
        <v>170</v>
      </c>
      <c r="AT304" s="237" t="s">
        <v>165</v>
      </c>
      <c r="AU304" s="237" t="s">
        <v>85</v>
      </c>
      <c r="AY304" s="17" t="s">
        <v>163</v>
      </c>
      <c r="BE304" s="238">
        <f>IF(N304="základní",J304,0)</f>
        <v>0</v>
      </c>
      <c r="BF304" s="238">
        <f>IF(N304="snížená",J304,0)</f>
        <v>0</v>
      </c>
      <c r="BG304" s="238">
        <f>IF(N304="zákl. přenesená",J304,0)</f>
        <v>0</v>
      </c>
      <c r="BH304" s="238">
        <f>IF(N304="sníž. přenesená",J304,0)</f>
        <v>0</v>
      </c>
      <c r="BI304" s="238">
        <f>IF(N304="nulová",J304,0)</f>
        <v>0</v>
      </c>
      <c r="BJ304" s="17" t="s">
        <v>83</v>
      </c>
      <c r="BK304" s="238">
        <f>ROUND(I304*H304,2)</f>
        <v>0</v>
      </c>
      <c r="BL304" s="17" t="s">
        <v>170</v>
      </c>
      <c r="BM304" s="237" t="s">
        <v>526</v>
      </c>
    </row>
    <row r="305" s="2" customFormat="1" ht="24.15" customHeight="1">
      <c r="A305" s="38"/>
      <c r="B305" s="39"/>
      <c r="C305" s="239" t="s">
        <v>527</v>
      </c>
      <c r="D305" s="239" t="s">
        <v>172</v>
      </c>
      <c r="E305" s="240" t="s">
        <v>528</v>
      </c>
      <c r="F305" s="241" t="s">
        <v>529</v>
      </c>
      <c r="G305" s="242" t="s">
        <v>233</v>
      </c>
      <c r="H305" s="243">
        <v>15</v>
      </c>
      <c r="I305" s="244"/>
      <c r="J305" s="245">
        <f>ROUND(I305*H305,2)</f>
        <v>0</v>
      </c>
      <c r="K305" s="241" t="s">
        <v>169</v>
      </c>
      <c r="L305" s="246"/>
      <c r="M305" s="247" t="s">
        <v>1</v>
      </c>
      <c r="N305" s="248" t="s">
        <v>41</v>
      </c>
      <c r="O305" s="91"/>
      <c r="P305" s="235">
        <f>O305*H305</f>
        <v>0</v>
      </c>
      <c r="Q305" s="235">
        <v>0.012250000000000001</v>
      </c>
      <c r="R305" s="235">
        <f>Q305*H305</f>
        <v>0.18375</v>
      </c>
      <c r="S305" s="235">
        <v>0</v>
      </c>
      <c r="T305" s="23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7" t="s">
        <v>176</v>
      </c>
      <c r="AT305" s="237" t="s">
        <v>172</v>
      </c>
      <c r="AU305" s="237" t="s">
        <v>85</v>
      </c>
      <c r="AY305" s="17" t="s">
        <v>163</v>
      </c>
      <c r="BE305" s="238">
        <f>IF(N305="základní",J305,0)</f>
        <v>0</v>
      </c>
      <c r="BF305" s="238">
        <f>IF(N305="snížená",J305,0)</f>
        <v>0</v>
      </c>
      <c r="BG305" s="238">
        <f>IF(N305="zákl. přenesená",J305,0)</f>
        <v>0</v>
      </c>
      <c r="BH305" s="238">
        <f>IF(N305="sníž. přenesená",J305,0)</f>
        <v>0</v>
      </c>
      <c r="BI305" s="238">
        <f>IF(N305="nulová",J305,0)</f>
        <v>0</v>
      </c>
      <c r="BJ305" s="17" t="s">
        <v>83</v>
      </c>
      <c r="BK305" s="238">
        <f>ROUND(I305*H305,2)</f>
        <v>0</v>
      </c>
      <c r="BL305" s="17" t="s">
        <v>170</v>
      </c>
      <c r="BM305" s="237" t="s">
        <v>530</v>
      </c>
    </row>
    <row r="306" s="2" customFormat="1" ht="24.15" customHeight="1">
      <c r="A306" s="38"/>
      <c r="B306" s="39"/>
      <c r="C306" s="239" t="s">
        <v>531</v>
      </c>
      <c r="D306" s="239" t="s">
        <v>172</v>
      </c>
      <c r="E306" s="240" t="s">
        <v>532</v>
      </c>
      <c r="F306" s="241" t="s">
        <v>533</v>
      </c>
      <c r="G306" s="242" t="s">
        <v>233</v>
      </c>
      <c r="H306" s="243">
        <v>8</v>
      </c>
      <c r="I306" s="244"/>
      <c r="J306" s="245">
        <f>ROUND(I306*H306,2)</f>
        <v>0</v>
      </c>
      <c r="K306" s="241" t="s">
        <v>169</v>
      </c>
      <c r="L306" s="246"/>
      <c r="M306" s="247" t="s">
        <v>1</v>
      </c>
      <c r="N306" s="248" t="s">
        <v>41</v>
      </c>
      <c r="O306" s="91"/>
      <c r="P306" s="235">
        <f>O306*H306</f>
        <v>0</v>
      </c>
      <c r="Q306" s="235">
        <v>0.012489999999999999</v>
      </c>
      <c r="R306" s="235">
        <f>Q306*H306</f>
        <v>0.099919999999999995</v>
      </c>
      <c r="S306" s="235">
        <v>0</v>
      </c>
      <c r="T306" s="23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7" t="s">
        <v>176</v>
      </c>
      <c r="AT306" s="237" t="s">
        <v>172</v>
      </c>
      <c r="AU306" s="237" t="s">
        <v>85</v>
      </c>
      <c r="AY306" s="17" t="s">
        <v>163</v>
      </c>
      <c r="BE306" s="238">
        <f>IF(N306="základní",J306,0)</f>
        <v>0</v>
      </c>
      <c r="BF306" s="238">
        <f>IF(N306="snížená",J306,0)</f>
        <v>0</v>
      </c>
      <c r="BG306" s="238">
        <f>IF(N306="zákl. přenesená",J306,0)</f>
        <v>0</v>
      </c>
      <c r="BH306" s="238">
        <f>IF(N306="sníž. přenesená",J306,0)</f>
        <v>0</v>
      </c>
      <c r="BI306" s="238">
        <f>IF(N306="nulová",J306,0)</f>
        <v>0</v>
      </c>
      <c r="BJ306" s="17" t="s">
        <v>83</v>
      </c>
      <c r="BK306" s="238">
        <f>ROUND(I306*H306,2)</f>
        <v>0</v>
      </c>
      <c r="BL306" s="17" t="s">
        <v>170</v>
      </c>
      <c r="BM306" s="237" t="s">
        <v>534</v>
      </c>
    </row>
    <row r="307" s="2" customFormat="1" ht="24.15" customHeight="1">
      <c r="A307" s="38"/>
      <c r="B307" s="39"/>
      <c r="C307" s="239" t="s">
        <v>535</v>
      </c>
      <c r="D307" s="239" t="s">
        <v>172</v>
      </c>
      <c r="E307" s="240" t="s">
        <v>536</v>
      </c>
      <c r="F307" s="241" t="s">
        <v>537</v>
      </c>
      <c r="G307" s="242" t="s">
        <v>233</v>
      </c>
      <c r="H307" s="243">
        <v>17</v>
      </c>
      <c r="I307" s="244"/>
      <c r="J307" s="245">
        <f>ROUND(I307*H307,2)</f>
        <v>0</v>
      </c>
      <c r="K307" s="241" t="s">
        <v>169</v>
      </c>
      <c r="L307" s="246"/>
      <c r="M307" s="247" t="s">
        <v>1</v>
      </c>
      <c r="N307" s="248" t="s">
        <v>41</v>
      </c>
      <c r="O307" s="91"/>
      <c r="P307" s="235">
        <f>O307*H307</f>
        <v>0</v>
      </c>
      <c r="Q307" s="235">
        <v>0.017930000000000001</v>
      </c>
      <c r="R307" s="235">
        <f>Q307*H307</f>
        <v>0.30481000000000003</v>
      </c>
      <c r="S307" s="235">
        <v>0</v>
      </c>
      <c r="T307" s="23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7" t="s">
        <v>176</v>
      </c>
      <c r="AT307" s="237" t="s">
        <v>172</v>
      </c>
      <c r="AU307" s="237" t="s">
        <v>85</v>
      </c>
      <c r="AY307" s="17" t="s">
        <v>163</v>
      </c>
      <c r="BE307" s="238">
        <f>IF(N307="základní",J307,0)</f>
        <v>0</v>
      </c>
      <c r="BF307" s="238">
        <f>IF(N307="snížená",J307,0)</f>
        <v>0</v>
      </c>
      <c r="BG307" s="238">
        <f>IF(N307="zákl. přenesená",J307,0)</f>
        <v>0</v>
      </c>
      <c r="BH307" s="238">
        <f>IF(N307="sníž. přenesená",J307,0)</f>
        <v>0</v>
      </c>
      <c r="BI307" s="238">
        <f>IF(N307="nulová",J307,0)</f>
        <v>0</v>
      </c>
      <c r="BJ307" s="17" t="s">
        <v>83</v>
      </c>
      <c r="BK307" s="238">
        <f>ROUND(I307*H307,2)</f>
        <v>0</v>
      </c>
      <c r="BL307" s="17" t="s">
        <v>170</v>
      </c>
      <c r="BM307" s="237" t="s">
        <v>538</v>
      </c>
    </row>
    <row r="308" s="2" customFormat="1" ht="24.15" customHeight="1">
      <c r="A308" s="38"/>
      <c r="B308" s="39"/>
      <c r="C308" s="239" t="s">
        <v>539</v>
      </c>
      <c r="D308" s="239" t="s">
        <v>172</v>
      </c>
      <c r="E308" s="240" t="s">
        <v>540</v>
      </c>
      <c r="F308" s="241" t="s">
        <v>541</v>
      </c>
      <c r="G308" s="242" t="s">
        <v>233</v>
      </c>
      <c r="H308" s="243">
        <v>7</v>
      </c>
      <c r="I308" s="244"/>
      <c r="J308" s="245">
        <f>ROUND(I308*H308,2)</f>
        <v>0</v>
      </c>
      <c r="K308" s="241" t="s">
        <v>169</v>
      </c>
      <c r="L308" s="246"/>
      <c r="M308" s="247" t="s">
        <v>1</v>
      </c>
      <c r="N308" s="248" t="s">
        <v>41</v>
      </c>
      <c r="O308" s="91"/>
      <c r="P308" s="235">
        <f>O308*H308</f>
        <v>0</v>
      </c>
      <c r="Q308" s="235">
        <v>0.018339999999999999</v>
      </c>
      <c r="R308" s="235">
        <f>Q308*H308</f>
        <v>0.12837999999999999</v>
      </c>
      <c r="S308" s="235">
        <v>0</v>
      </c>
      <c r="T308" s="23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7" t="s">
        <v>176</v>
      </c>
      <c r="AT308" s="237" t="s">
        <v>172</v>
      </c>
      <c r="AU308" s="237" t="s">
        <v>85</v>
      </c>
      <c r="AY308" s="17" t="s">
        <v>163</v>
      </c>
      <c r="BE308" s="238">
        <f>IF(N308="základní",J308,0)</f>
        <v>0</v>
      </c>
      <c r="BF308" s="238">
        <f>IF(N308="snížená",J308,0)</f>
        <v>0</v>
      </c>
      <c r="BG308" s="238">
        <f>IF(N308="zákl. přenesená",J308,0)</f>
        <v>0</v>
      </c>
      <c r="BH308" s="238">
        <f>IF(N308="sníž. přenesená",J308,0)</f>
        <v>0</v>
      </c>
      <c r="BI308" s="238">
        <f>IF(N308="nulová",J308,0)</f>
        <v>0</v>
      </c>
      <c r="BJ308" s="17" t="s">
        <v>83</v>
      </c>
      <c r="BK308" s="238">
        <f>ROUND(I308*H308,2)</f>
        <v>0</v>
      </c>
      <c r="BL308" s="17" t="s">
        <v>170</v>
      </c>
      <c r="BM308" s="237" t="s">
        <v>542</v>
      </c>
    </row>
    <row r="309" s="2" customFormat="1" ht="24.15" customHeight="1">
      <c r="A309" s="38"/>
      <c r="B309" s="39"/>
      <c r="C309" s="239" t="s">
        <v>543</v>
      </c>
      <c r="D309" s="239" t="s">
        <v>172</v>
      </c>
      <c r="E309" s="240" t="s">
        <v>544</v>
      </c>
      <c r="F309" s="241" t="s">
        <v>545</v>
      </c>
      <c r="G309" s="242" t="s">
        <v>233</v>
      </c>
      <c r="H309" s="243">
        <v>1</v>
      </c>
      <c r="I309" s="244"/>
      <c r="J309" s="245">
        <f>ROUND(I309*H309,2)</f>
        <v>0</v>
      </c>
      <c r="K309" s="241" t="s">
        <v>169</v>
      </c>
      <c r="L309" s="246"/>
      <c r="M309" s="247" t="s">
        <v>1</v>
      </c>
      <c r="N309" s="248" t="s">
        <v>41</v>
      </c>
      <c r="O309" s="91"/>
      <c r="P309" s="235">
        <f>O309*H309</f>
        <v>0</v>
      </c>
      <c r="Q309" s="235">
        <v>0.019230000000000001</v>
      </c>
      <c r="R309" s="235">
        <f>Q309*H309</f>
        <v>0.019230000000000001</v>
      </c>
      <c r="S309" s="235">
        <v>0</v>
      </c>
      <c r="T309" s="23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7" t="s">
        <v>176</v>
      </c>
      <c r="AT309" s="237" t="s">
        <v>172</v>
      </c>
      <c r="AU309" s="237" t="s">
        <v>85</v>
      </c>
      <c r="AY309" s="17" t="s">
        <v>163</v>
      </c>
      <c r="BE309" s="238">
        <f>IF(N309="základní",J309,0)</f>
        <v>0</v>
      </c>
      <c r="BF309" s="238">
        <f>IF(N309="snížená",J309,0)</f>
        <v>0</v>
      </c>
      <c r="BG309" s="238">
        <f>IF(N309="zákl. přenesená",J309,0)</f>
        <v>0</v>
      </c>
      <c r="BH309" s="238">
        <f>IF(N309="sníž. přenesená",J309,0)</f>
        <v>0</v>
      </c>
      <c r="BI309" s="238">
        <f>IF(N309="nulová",J309,0)</f>
        <v>0</v>
      </c>
      <c r="BJ309" s="17" t="s">
        <v>83</v>
      </c>
      <c r="BK309" s="238">
        <f>ROUND(I309*H309,2)</f>
        <v>0</v>
      </c>
      <c r="BL309" s="17" t="s">
        <v>170</v>
      </c>
      <c r="BM309" s="237" t="s">
        <v>546</v>
      </c>
    </row>
    <row r="310" s="2" customFormat="1" ht="24.15" customHeight="1">
      <c r="A310" s="38"/>
      <c r="B310" s="39"/>
      <c r="C310" s="226" t="s">
        <v>547</v>
      </c>
      <c r="D310" s="226" t="s">
        <v>165</v>
      </c>
      <c r="E310" s="227" t="s">
        <v>548</v>
      </c>
      <c r="F310" s="228" t="s">
        <v>549</v>
      </c>
      <c r="G310" s="229" t="s">
        <v>233</v>
      </c>
      <c r="H310" s="230">
        <v>7</v>
      </c>
      <c r="I310" s="231"/>
      <c r="J310" s="232">
        <f>ROUND(I310*H310,2)</f>
        <v>0</v>
      </c>
      <c r="K310" s="228" t="s">
        <v>169</v>
      </c>
      <c r="L310" s="44"/>
      <c r="M310" s="233" t="s">
        <v>1</v>
      </c>
      <c r="N310" s="234" t="s">
        <v>41</v>
      </c>
      <c r="O310" s="91"/>
      <c r="P310" s="235">
        <f>O310*H310</f>
        <v>0</v>
      </c>
      <c r="Q310" s="235">
        <v>0.00096000000000000002</v>
      </c>
      <c r="R310" s="235">
        <f>Q310*H310</f>
        <v>0.0067200000000000003</v>
      </c>
      <c r="S310" s="235">
        <v>0</v>
      </c>
      <c r="T310" s="23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7" t="s">
        <v>170</v>
      </c>
      <c r="AT310" s="237" t="s">
        <v>165</v>
      </c>
      <c r="AU310" s="237" t="s">
        <v>85</v>
      </c>
      <c r="AY310" s="17" t="s">
        <v>163</v>
      </c>
      <c r="BE310" s="238">
        <f>IF(N310="základní",J310,0)</f>
        <v>0</v>
      </c>
      <c r="BF310" s="238">
        <f>IF(N310="snížená",J310,0)</f>
        <v>0</v>
      </c>
      <c r="BG310" s="238">
        <f>IF(N310="zákl. přenesená",J310,0)</f>
        <v>0</v>
      </c>
      <c r="BH310" s="238">
        <f>IF(N310="sníž. přenesená",J310,0)</f>
        <v>0</v>
      </c>
      <c r="BI310" s="238">
        <f>IF(N310="nulová",J310,0)</f>
        <v>0</v>
      </c>
      <c r="BJ310" s="17" t="s">
        <v>83</v>
      </c>
      <c r="BK310" s="238">
        <f>ROUND(I310*H310,2)</f>
        <v>0</v>
      </c>
      <c r="BL310" s="17" t="s">
        <v>170</v>
      </c>
      <c r="BM310" s="237" t="s">
        <v>550</v>
      </c>
    </row>
    <row r="311" s="2" customFormat="1" ht="24.15" customHeight="1">
      <c r="A311" s="38"/>
      <c r="B311" s="39"/>
      <c r="C311" s="239" t="s">
        <v>551</v>
      </c>
      <c r="D311" s="239" t="s">
        <v>172</v>
      </c>
      <c r="E311" s="240" t="s">
        <v>552</v>
      </c>
      <c r="F311" s="241" t="s">
        <v>553</v>
      </c>
      <c r="G311" s="242" t="s">
        <v>233</v>
      </c>
      <c r="H311" s="243">
        <v>7</v>
      </c>
      <c r="I311" s="244"/>
      <c r="J311" s="245">
        <f>ROUND(I311*H311,2)</f>
        <v>0</v>
      </c>
      <c r="K311" s="241" t="s">
        <v>1</v>
      </c>
      <c r="L311" s="246"/>
      <c r="M311" s="247" t="s">
        <v>1</v>
      </c>
      <c r="N311" s="248" t="s">
        <v>41</v>
      </c>
      <c r="O311" s="91"/>
      <c r="P311" s="235">
        <f>O311*H311</f>
        <v>0</v>
      </c>
      <c r="Q311" s="235">
        <v>0.023099999999999999</v>
      </c>
      <c r="R311" s="235">
        <f>Q311*H311</f>
        <v>0.16169999999999998</v>
      </c>
      <c r="S311" s="235">
        <v>0</v>
      </c>
      <c r="T311" s="23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7" t="s">
        <v>176</v>
      </c>
      <c r="AT311" s="237" t="s">
        <v>172</v>
      </c>
      <c r="AU311" s="237" t="s">
        <v>85</v>
      </c>
      <c r="AY311" s="17" t="s">
        <v>163</v>
      </c>
      <c r="BE311" s="238">
        <f>IF(N311="základní",J311,0)</f>
        <v>0</v>
      </c>
      <c r="BF311" s="238">
        <f>IF(N311="snížená",J311,0)</f>
        <v>0</v>
      </c>
      <c r="BG311" s="238">
        <f>IF(N311="zákl. přenesená",J311,0)</f>
        <v>0</v>
      </c>
      <c r="BH311" s="238">
        <f>IF(N311="sníž. přenesená",J311,0)</f>
        <v>0</v>
      </c>
      <c r="BI311" s="238">
        <f>IF(N311="nulová",J311,0)</f>
        <v>0</v>
      </c>
      <c r="BJ311" s="17" t="s">
        <v>83</v>
      </c>
      <c r="BK311" s="238">
        <f>ROUND(I311*H311,2)</f>
        <v>0</v>
      </c>
      <c r="BL311" s="17" t="s">
        <v>170</v>
      </c>
      <c r="BM311" s="237" t="s">
        <v>554</v>
      </c>
    </row>
    <row r="312" s="12" customFormat="1" ht="22.8" customHeight="1">
      <c r="A312" s="12"/>
      <c r="B312" s="210"/>
      <c r="C312" s="211"/>
      <c r="D312" s="212" t="s">
        <v>75</v>
      </c>
      <c r="E312" s="224" t="s">
        <v>214</v>
      </c>
      <c r="F312" s="224" t="s">
        <v>555</v>
      </c>
      <c r="G312" s="211"/>
      <c r="H312" s="211"/>
      <c r="I312" s="214"/>
      <c r="J312" s="225">
        <f>BK312</f>
        <v>0</v>
      </c>
      <c r="K312" s="211"/>
      <c r="L312" s="216"/>
      <c r="M312" s="217"/>
      <c r="N312" s="218"/>
      <c r="O312" s="218"/>
      <c r="P312" s="219">
        <f>SUM(P313:P330)</f>
        <v>0</v>
      </c>
      <c r="Q312" s="218"/>
      <c r="R312" s="219">
        <f>SUM(R313:R330)</f>
        <v>30.664900299999999</v>
      </c>
      <c r="S312" s="218"/>
      <c r="T312" s="220">
        <f>SUM(T313:T330)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21" t="s">
        <v>83</v>
      </c>
      <c r="AT312" s="222" t="s">
        <v>75</v>
      </c>
      <c r="AU312" s="222" t="s">
        <v>83</v>
      </c>
      <c r="AY312" s="221" t="s">
        <v>163</v>
      </c>
      <c r="BK312" s="223">
        <f>SUM(BK313:BK330)</f>
        <v>0</v>
      </c>
    </row>
    <row r="313" s="2" customFormat="1" ht="33" customHeight="1">
      <c r="A313" s="38"/>
      <c r="B313" s="39"/>
      <c r="C313" s="226" t="s">
        <v>556</v>
      </c>
      <c r="D313" s="226" t="s">
        <v>165</v>
      </c>
      <c r="E313" s="227" t="s">
        <v>557</v>
      </c>
      <c r="F313" s="228" t="s">
        <v>558</v>
      </c>
      <c r="G313" s="229" t="s">
        <v>294</v>
      </c>
      <c r="H313" s="230">
        <v>116.75</v>
      </c>
      <c r="I313" s="231"/>
      <c r="J313" s="232">
        <f>ROUND(I313*H313,2)</f>
        <v>0</v>
      </c>
      <c r="K313" s="228" t="s">
        <v>169</v>
      </c>
      <c r="L313" s="44"/>
      <c r="M313" s="233" t="s">
        <v>1</v>
      </c>
      <c r="N313" s="234" t="s">
        <v>41</v>
      </c>
      <c r="O313" s="91"/>
      <c r="P313" s="235">
        <f>O313*H313</f>
        <v>0</v>
      </c>
      <c r="Q313" s="235">
        <v>0.15540000000000001</v>
      </c>
      <c r="R313" s="235">
        <f>Q313*H313</f>
        <v>18.142950000000003</v>
      </c>
      <c r="S313" s="235">
        <v>0</v>
      </c>
      <c r="T313" s="23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7" t="s">
        <v>170</v>
      </c>
      <c r="AT313" s="237" t="s">
        <v>165</v>
      </c>
      <c r="AU313" s="237" t="s">
        <v>85</v>
      </c>
      <c r="AY313" s="17" t="s">
        <v>163</v>
      </c>
      <c r="BE313" s="238">
        <f>IF(N313="základní",J313,0)</f>
        <v>0</v>
      </c>
      <c r="BF313" s="238">
        <f>IF(N313="snížená",J313,0)</f>
        <v>0</v>
      </c>
      <c r="BG313" s="238">
        <f>IF(N313="zákl. přenesená",J313,0)</f>
        <v>0</v>
      </c>
      <c r="BH313" s="238">
        <f>IF(N313="sníž. přenesená",J313,0)</f>
        <v>0</v>
      </c>
      <c r="BI313" s="238">
        <f>IF(N313="nulová",J313,0)</f>
        <v>0</v>
      </c>
      <c r="BJ313" s="17" t="s">
        <v>83</v>
      </c>
      <c r="BK313" s="238">
        <f>ROUND(I313*H313,2)</f>
        <v>0</v>
      </c>
      <c r="BL313" s="17" t="s">
        <v>170</v>
      </c>
      <c r="BM313" s="237" t="s">
        <v>559</v>
      </c>
    </row>
    <row r="314" s="2" customFormat="1" ht="16.5" customHeight="1">
      <c r="A314" s="38"/>
      <c r="B314" s="39"/>
      <c r="C314" s="239" t="s">
        <v>560</v>
      </c>
      <c r="D314" s="239" t="s">
        <v>172</v>
      </c>
      <c r="E314" s="240" t="s">
        <v>561</v>
      </c>
      <c r="F314" s="241" t="s">
        <v>562</v>
      </c>
      <c r="G314" s="242" t="s">
        <v>294</v>
      </c>
      <c r="H314" s="243">
        <v>119.08499999999999</v>
      </c>
      <c r="I314" s="244"/>
      <c r="J314" s="245">
        <f>ROUND(I314*H314,2)</f>
        <v>0</v>
      </c>
      <c r="K314" s="241" t="s">
        <v>169</v>
      </c>
      <c r="L314" s="246"/>
      <c r="M314" s="247" t="s">
        <v>1</v>
      </c>
      <c r="N314" s="248" t="s">
        <v>41</v>
      </c>
      <c r="O314" s="91"/>
      <c r="P314" s="235">
        <f>O314*H314</f>
        <v>0</v>
      </c>
      <c r="Q314" s="235">
        <v>0.10199999999999999</v>
      </c>
      <c r="R314" s="235">
        <f>Q314*H314</f>
        <v>12.146669999999999</v>
      </c>
      <c r="S314" s="235">
        <v>0</v>
      </c>
      <c r="T314" s="23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7" t="s">
        <v>176</v>
      </c>
      <c r="AT314" s="237" t="s">
        <v>172</v>
      </c>
      <c r="AU314" s="237" t="s">
        <v>85</v>
      </c>
      <c r="AY314" s="17" t="s">
        <v>163</v>
      </c>
      <c r="BE314" s="238">
        <f>IF(N314="základní",J314,0)</f>
        <v>0</v>
      </c>
      <c r="BF314" s="238">
        <f>IF(N314="snížená",J314,0)</f>
        <v>0</v>
      </c>
      <c r="BG314" s="238">
        <f>IF(N314="zákl. přenesená",J314,0)</f>
        <v>0</v>
      </c>
      <c r="BH314" s="238">
        <f>IF(N314="sníž. přenesená",J314,0)</f>
        <v>0</v>
      </c>
      <c r="BI314" s="238">
        <f>IF(N314="nulová",J314,0)</f>
        <v>0</v>
      </c>
      <c r="BJ314" s="17" t="s">
        <v>83</v>
      </c>
      <c r="BK314" s="238">
        <f>ROUND(I314*H314,2)</f>
        <v>0</v>
      </c>
      <c r="BL314" s="17" t="s">
        <v>170</v>
      </c>
      <c r="BM314" s="237" t="s">
        <v>563</v>
      </c>
    </row>
    <row r="315" s="13" customFormat="1">
      <c r="A315" s="13"/>
      <c r="B315" s="249"/>
      <c r="C315" s="250"/>
      <c r="D315" s="251" t="s">
        <v>178</v>
      </c>
      <c r="E315" s="250"/>
      <c r="F315" s="253" t="s">
        <v>564</v>
      </c>
      <c r="G315" s="250"/>
      <c r="H315" s="254">
        <v>119.08499999999999</v>
      </c>
      <c r="I315" s="255"/>
      <c r="J315" s="250"/>
      <c r="K315" s="250"/>
      <c r="L315" s="256"/>
      <c r="M315" s="257"/>
      <c r="N315" s="258"/>
      <c r="O315" s="258"/>
      <c r="P315" s="258"/>
      <c r="Q315" s="258"/>
      <c r="R315" s="258"/>
      <c r="S315" s="258"/>
      <c r="T315" s="25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0" t="s">
        <v>178</v>
      </c>
      <c r="AU315" s="260" t="s">
        <v>85</v>
      </c>
      <c r="AV315" s="13" t="s">
        <v>85</v>
      </c>
      <c r="AW315" s="13" t="s">
        <v>4</v>
      </c>
      <c r="AX315" s="13" t="s">
        <v>83</v>
      </c>
      <c r="AY315" s="260" t="s">
        <v>163</v>
      </c>
    </row>
    <row r="316" s="2" customFormat="1" ht="37.8" customHeight="1">
      <c r="A316" s="38"/>
      <c r="B316" s="39"/>
      <c r="C316" s="226" t="s">
        <v>565</v>
      </c>
      <c r="D316" s="226" t="s">
        <v>165</v>
      </c>
      <c r="E316" s="227" t="s">
        <v>566</v>
      </c>
      <c r="F316" s="228" t="s">
        <v>567</v>
      </c>
      <c r="G316" s="229" t="s">
        <v>217</v>
      </c>
      <c r="H316" s="230">
        <v>1591.934</v>
      </c>
      <c r="I316" s="231"/>
      <c r="J316" s="232">
        <f>ROUND(I316*H316,2)</f>
        <v>0</v>
      </c>
      <c r="K316" s="228" t="s">
        <v>169</v>
      </c>
      <c r="L316" s="44"/>
      <c r="M316" s="233" t="s">
        <v>1</v>
      </c>
      <c r="N316" s="234" t="s">
        <v>41</v>
      </c>
      <c r="O316" s="91"/>
      <c r="P316" s="235">
        <f>O316*H316</f>
        <v>0</v>
      </c>
      <c r="Q316" s="235">
        <v>0</v>
      </c>
      <c r="R316" s="235">
        <f>Q316*H316</f>
        <v>0</v>
      </c>
      <c r="S316" s="235">
        <v>0</v>
      </c>
      <c r="T316" s="23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7" t="s">
        <v>170</v>
      </c>
      <c r="AT316" s="237" t="s">
        <v>165</v>
      </c>
      <c r="AU316" s="237" t="s">
        <v>85</v>
      </c>
      <c r="AY316" s="17" t="s">
        <v>163</v>
      </c>
      <c r="BE316" s="238">
        <f>IF(N316="základní",J316,0)</f>
        <v>0</v>
      </c>
      <c r="BF316" s="238">
        <f>IF(N316="snížená",J316,0)</f>
        <v>0</v>
      </c>
      <c r="BG316" s="238">
        <f>IF(N316="zákl. přenesená",J316,0)</f>
        <v>0</v>
      </c>
      <c r="BH316" s="238">
        <f>IF(N316="sníž. přenesená",J316,0)</f>
        <v>0</v>
      </c>
      <c r="BI316" s="238">
        <f>IF(N316="nulová",J316,0)</f>
        <v>0</v>
      </c>
      <c r="BJ316" s="17" t="s">
        <v>83</v>
      </c>
      <c r="BK316" s="238">
        <f>ROUND(I316*H316,2)</f>
        <v>0</v>
      </c>
      <c r="BL316" s="17" t="s">
        <v>170</v>
      </c>
      <c r="BM316" s="237" t="s">
        <v>568</v>
      </c>
    </row>
    <row r="317" s="13" customFormat="1">
      <c r="A317" s="13"/>
      <c r="B317" s="249"/>
      <c r="C317" s="250"/>
      <c r="D317" s="251" t="s">
        <v>178</v>
      </c>
      <c r="E317" s="252" t="s">
        <v>1</v>
      </c>
      <c r="F317" s="253" t="s">
        <v>569</v>
      </c>
      <c r="G317" s="250"/>
      <c r="H317" s="254">
        <v>1591.934</v>
      </c>
      <c r="I317" s="255"/>
      <c r="J317" s="250"/>
      <c r="K317" s="250"/>
      <c r="L317" s="256"/>
      <c r="M317" s="257"/>
      <c r="N317" s="258"/>
      <c r="O317" s="258"/>
      <c r="P317" s="258"/>
      <c r="Q317" s="258"/>
      <c r="R317" s="258"/>
      <c r="S317" s="258"/>
      <c r="T317" s="25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0" t="s">
        <v>178</v>
      </c>
      <c r="AU317" s="260" t="s">
        <v>85</v>
      </c>
      <c r="AV317" s="13" t="s">
        <v>85</v>
      </c>
      <c r="AW317" s="13" t="s">
        <v>32</v>
      </c>
      <c r="AX317" s="13" t="s">
        <v>83</v>
      </c>
      <c r="AY317" s="260" t="s">
        <v>163</v>
      </c>
    </row>
    <row r="318" s="2" customFormat="1" ht="33" customHeight="1">
      <c r="A318" s="38"/>
      <c r="B318" s="39"/>
      <c r="C318" s="226" t="s">
        <v>570</v>
      </c>
      <c r="D318" s="226" t="s">
        <v>165</v>
      </c>
      <c r="E318" s="227" t="s">
        <v>571</v>
      </c>
      <c r="F318" s="228" t="s">
        <v>572</v>
      </c>
      <c r="G318" s="229" t="s">
        <v>217</v>
      </c>
      <c r="H318" s="230">
        <v>143274.06</v>
      </c>
      <c r="I318" s="231"/>
      <c r="J318" s="232">
        <f>ROUND(I318*H318,2)</f>
        <v>0</v>
      </c>
      <c r="K318" s="228" t="s">
        <v>169</v>
      </c>
      <c r="L318" s="44"/>
      <c r="M318" s="233" t="s">
        <v>1</v>
      </c>
      <c r="N318" s="234" t="s">
        <v>41</v>
      </c>
      <c r="O318" s="91"/>
      <c r="P318" s="235">
        <f>O318*H318</f>
        <v>0</v>
      </c>
      <c r="Q318" s="235">
        <v>0</v>
      </c>
      <c r="R318" s="235">
        <f>Q318*H318</f>
        <v>0</v>
      </c>
      <c r="S318" s="235">
        <v>0</v>
      </c>
      <c r="T318" s="23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7" t="s">
        <v>170</v>
      </c>
      <c r="AT318" s="237" t="s">
        <v>165</v>
      </c>
      <c r="AU318" s="237" t="s">
        <v>85</v>
      </c>
      <c r="AY318" s="17" t="s">
        <v>163</v>
      </c>
      <c r="BE318" s="238">
        <f>IF(N318="základní",J318,0)</f>
        <v>0</v>
      </c>
      <c r="BF318" s="238">
        <f>IF(N318="snížená",J318,0)</f>
        <v>0</v>
      </c>
      <c r="BG318" s="238">
        <f>IF(N318="zákl. přenesená",J318,0)</f>
        <v>0</v>
      </c>
      <c r="BH318" s="238">
        <f>IF(N318="sníž. přenesená",J318,0)</f>
        <v>0</v>
      </c>
      <c r="BI318" s="238">
        <f>IF(N318="nulová",J318,0)</f>
        <v>0</v>
      </c>
      <c r="BJ318" s="17" t="s">
        <v>83</v>
      </c>
      <c r="BK318" s="238">
        <f>ROUND(I318*H318,2)</f>
        <v>0</v>
      </c>
      <c r="BL318" s="17" t="s">
        <v>170</v>
      </c>
      <c r="BM318" s="237" t="s">
        <v>573</v>
      </c>
    </row>
    <row r="319" s="13" customFormat="1">
      <c r="A319" s="13"/>
      <c r="B319" s="249"/>
      <c r="C319" s="250"/>
      <c r="D319" s="251" t="s">
        <v>178</v>
      </c>
      <c r="E319" s="252" t="s">
        <v>1</v>
      </c>
      <c r="F319" s="253" t="s">
        <v>574</v>
      </c>
      <c r="G319" s="250"/>
      <c r="H319" s="254">
        <v>143274.06</v>
      </c>
      <c r="I319" s="255"/>
      <c r="J319" s="250"/>
      <c r="K319" s="250"/>
      <c r="L319" s="256"/>
      <c r="M319" s="257"/>
      <c r="N319" s="258"/>
      <c r="O319" s="258"/>
      <c r="P319" s="258"/>
      <c r="Q319" s="258"/>
      <c r="R319" s="258"/>
      <c r="S319" s="258"/>
      <c r="T319" s="25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0" t="s">
        <v>178</v>
      </c>
      <c r="AU319" s="260" t="s">
        <v>85</v>
      </c>
      <c r="AV319" s="13" t="s">
        <v>85</v>
      </c>
      <c r="AW319" s="13" t="s">
        <v>32</v>
      </c>
      <c r="AX319" s="13" t="s">
        <v>83</v>
      </c>
      <c r="AY319" s="260" t="s">
        <v>163</v>
      </c>
    </row>
    <row r="320" s="2" customFormat="1" ht="37.8" customHeight="1">
      <c r="A320" s="38"/>
      <c r="B320" s="39"/>
      <c r="C320" s="226" t="s">
        <v>575</v>
      </c>
      <c r="D320" s="226" t="s">
        <v>165</v>
      </c>
      <c r="E320" s="227" t="s">
        <v>576</v>
      </c>
      <c r="F320" s="228" t="s">
        <v>577</v>
      </c>
      <c r="G320" s="229" t="s">
        <v>217</v>
      </c>
      <c r="H320" s="230">
        <v>1591.934</v>
      </c>
      <c r="I320" s="231"/>
      <c r="J320" s="232">
        <f>ROUND(I320*H320,2)</f>
        <v>0</v>
      </c>
      <c r="K320" s="228" t="s">
        <v>169</v>
      </c>
      <c r="L320" s="44"/>
      <c r="M320" s="233" t="s">
        <v>1</v>
      </c>
      <c r="N320" s="234" t="s">
        <v>41</v>
      </c>
      <c r="O320" s="91"/>
      <c r="P320" s="235">
        <f>O320*H320</f>
        <v>0</v>
      </c>
      <c r="Q320" s="235">
        <v>0</v>
      </c>
      <c r="R320" s="235">
        <f>Q320*H320</f>
        <v>0</v>
      </c>
      <c r="S320" s="235">
        <v>0</v>
      </c>
      <c r="T320" s="23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7" t="s">
        <v>170</v>
      </c>
      <c r="AT320" s="237" t="s">
        <v>165</v>
      </c>
      <c r="AU320" s="237" t="s">
        <v>85</v>
      </c>
      <c r="AY320" s="17" t="s">
        <v>163</v>
      </c>
      <c r="BE320" s="238">
        <f>IF(N320="základní",J320,0)</f>
        <v>0</v>
      </c>
      <c r="BF320" s="238">
        <f>IF(N320="snížená",J320,0)</f>
        <v>0</v>
      </c>
      <c r="BG320" s="238">
        <f>IF(N320="zákl. přenesená",J320,0)</f>
        <v>0</v>
      </c>
      <c r="BH320" s="238">
        <f>IF(N320="sníž. přenesená",J320,0)</f>
        <v>0</v>
      </c>
      <c r="BI320" s="238">
        <f>IF(N320="nulová",J320,0)</f>
        <v>0</v>
      </c>
      <c r="BJ320" s="17" t="s">
        <v>83</v>
      </c>
      <c r="BK320" s="238">
        <f>ROUND(I320*H320,2)</f>
        <v>0</v>
      </c>
      <c r="BL320" s="17" t="s">
        <v>170</v>
      </c>
      <c r="BM320" s="237" t="s">
        <v>578</v>
      </c>
    </row>
    <row r="321" s="2" customFormat="1" ht="24.15" customHeight="1">
      <c r="A321" s="38"/>
      <c r="B321" s="39"/>
      <c r="C321" s="226" t="s">
        <v>579</v>
      </c>
      <c r="D321" s="226" t="s">
        <v>165</v>
      </c>
      <c r="E321" s="227" t="s">
        <v>580</v>
      </c>
      <c r="F321" s="228" t="s">
        <v>581</v>
      </c>
      <c r="G321" s="229" t="s">
        <v>168</v>
      </c>
      <c r="H321" s="230">
        <v>2529.1500000000001</v>
      </c>
      <c r="I321" s="231"/>
      <c r="J321" s="232">
        <f>ROUND(I321*H321,2)</f>
        <v>0</v>
      </c>
      <c r="K321" s="228" t="s">
        <v>169</v>
      </c>
      <c r="L321" s="44"/>
      <c r="M321" s="233" t="s">
        <v>1</v>
      </c>
      <c r="N321" s="234" t="s">
        <v>41</v>
      </c>
      <c r="O321" s="91"/>
      <c r="P321" s="235">
        <f>O321*H321</f>
        <v>0</v>
      </c>
      <c r="Q321" s="235">
        <v>0</v>
      </c>
      <c r="R321" s="235">
        <f>Q321*H321</f>
        <v>0</v>
      </c>
      <c r="S321" s="235">
        <v>0</v>
      </c>
      <c r="T321" s="236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7" t="s">
        <v>170</v>
      </c>
      <c r="AT321" s="237" t="s">
        <v>165</v>
      </c>
      <c r="AU321" s="237" t="s">
        <v>85</v>
      </c>
      <c r="AY321" s="17" t="s">
        <v>163</v>
      </c>
      <c r="BE321" s="238">
        <f>IF(N321="základní",J321,0)</f>
        <v>0</v>
      </c>
      <c r="BF321" s="238">
        <f>IF(N321="snížená",J321,0)</f>
        <v>0</v>
      </c>
      <c r="BG321" s="238">
        <f>IF(N321="zákl. přenesená",J321,0)</f>
        <v>0</v>
      </c>
      <c r="BH321" s="238">
        <f>IF(N321="sníž. přenesená",J321,0)</f>
        <v>0</v>
      </c>
      <c r="BI321" s="238">
        <f>IF(N321="nulová",J321,0)</f>
        <v>0</v>
      </c>
      <c r="BJ321" s="17" t="s">
        <v>83</v>
      </c>
      <c r="BK321" s="238">
        <f>ROUND(I321*H321,2)</f>
        <v>0</v>
      </c>
      <c r="BL321" s="17" t="s">
        <v>170</v>
      </c>
      <c r="BM321" s="237" t="s">
        <v>582</v>
      </c>
    </row>
    <row r="322" s="13" customFormat="1">
      <c r="A322" s="13"/>
      <c r="B322" s="249"/>
      <c r="C322" s="250"/>
      <c r="D322" s="251" t="s">
        <v>178</v>
      </c>
      <c r="E322" s="252" t="s">
        <v>1</v>
      </c>
      <c r="F322" s="253" t="s">
        <v>583</v>
      </c>
      <c r="G322" s="250"/>
      <c r="H322" s="254">
        <v>2529.1500000000001</v>
      </c>
      <c r="I322" s="255"/>
      <c r="J322" s="250"/>
      <c r="K322" s="250"/>
      <c r="L322" s="256"/>
      <c r="M322" s="257"/>
      <c r="N322" s="258"/>
      <c r="O322" s="258"/>
      <c r="P322" s="258"/>
      <c r="Q322" s="258"/>
      <c r="R322" s="258"/>
      <c r="S322" s="258"/>
      <c r="T322" s="25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0" t="s">
        <v>178</v>
      </c>
      <c r="AU322" s="260" t="s">
        <v>85</v>
      </c>
      <c r="AV322" s="13" t="s">
        <v>85</v>
      </c>
      <c r="AW322" s="13" t="s">
        <v>32</v>
      </c>
      <c r="AX322" s="13" t="s">
        <v>83</v>
      </c>
      <c r="AY322" s="260" t="s">
        <v>163</v>
      </c>
    </row>
    <row r="323" s="2" customFormat="1" ht="37.8" customHeight="1">
      <c r="A323" s="38"/>
      <c r="B323" s="39"/>
      <c r="C323" s="226" t="s">
        <v>584</v>
      </c>
      <c r="D323" s="226" t="s">
        <v>165</v>
      </c>
      <c r="E323" s="227" t="s">
        <v>585</v>
      </c>
      <c r="F323" s="228" t="s">
        <v>586</v>
      </c>
      <c r="G323" s="229" t="s">
        <v>168</v>
      </c>
      <c r="H323" s="230">
        <v>151749</v>
      </c>
      <c r="I323" s="231"/>
      <c r="J323" s="232">
        <f>ROUND(I323*H323,2)</f>
        <v>0</v>
      </c>
      <c r="K323" s="228" t="s">
        <v>169</v>
      </c>
      <c r="L323" s="44"/>
      <c r="M323" s="233" t="s">
        <v>1</v>
      </c>
      <c r="N323" s="234" t="s">
        <v>41</v>
      </c>
      <c r="O323" s="91"/>
      <c r="P323" s="235">
        <f>O323*H323</f>
        <v>0</v>
      </c>
      <c r="Q323" s="235">
        <v>0</v>
      </c>
      <c r="R323" s="235">
        <f>Q323*H323</f>
        <v>0</v>
      </c>
      <c r="S323" s="235">
        <v>0</v>
      </c>
      <c r="T323" s="23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7" t="s">
        <v>170</v>
      </c>
      <c r="AT323" s="237" t="s">
        <v>165</v>
      </c>
      <c r="AU323" s="237" t="s">
        <v>85</v>
      </c>
      <c r="AY323" s="17" t="s">
        <v>163</v>
      </c>
      <c r="BE323" s="238">
        <f>IF(N323="základní",J323,0)</f>
        <v>0</v>
      </c>
      <c r="BF323" s="238">
        <f>IF(N323="snížená",J323,0)</f>
        <v>0</v>
      </c>
      <c r="BG323" s="238">
        <f>IF(N323="zákl. přenesená",J323,0)</f>
        <v>0</v>
      </c>
      <c r="BH323" s="238">
        <f>IF(N323="sníž. přenesená",J323,0)</f>
        <v>0</v>
      </c>
      <c r="BI323" s="238">
        <f>IF(N323="nulová",J323,0)</f>
        <v>0</v>
      </c>
      <c r="BJ323" s="17" t="s">
        <v>83</v>
      </c>
      <c r="BK323" s="238">
        <f>ROUND(I323*H323,2)</f>
        <v>0</v>
      </c>
      <c r="BL323" s="17" t="s">
        <v>170</v>
      </c>
      <c r="BM323" s="237" t="s">
        <v>587</v>
      </c>
    </row>
    <row r="324" s="13" customFormat="1">
      <c r="A324" s="13"/>
      <c r="B324" s="249"/>
      <c r="C324" s="250"/>
      <c r="D324" s="251" t="s">
        <v>178</v>
      </c>
      <c r="E324" s="250"/>
      <c r="F324" s="253" t="s">
        <v>588</v>
      </c>
      <c r="G324" s="250"/>
      <c r="H324" s="254">
        <v>151749</v>
      </c>
      <c r="I324" s="255"/>
      <c r="J324" s="250"/>
      <c r="K324" s="250"/>
      <c r="L324" s="256"/>
      <c r="M324" s="257"/>
      <c r="N324" s="258"/>
      <c r="O324" s="258"/>
      <c r="P324" s="258"/>
      <c r="Q324" s="258"/>
      <c r="R324" s="258"/>
      <c r="S324" s="258"/>
      <c r="T324" s="25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0" t="s">
        <v>178</v>
      </c>
      <c r="AU324" s="260" t="s">
        <v>85</v>
      </c>
      <c r="AV324" s="13" t="s">
        <v>85</v>
      </c>
      <c r="AW324" s="13" t="s">
        <v>4</v>
      </c>
      <c r="AX324" s="13" t="s">
        <v>83</v>
      </c>
      <c r="AY324" s="260" t="s">
        <v>163</v>
      </c>
    </row>
    <row r="325" s="2" customFormat="1" ht="33" customHeight="1">
      <c r="A325" s="38"/>
      <c r="B325" s="39"/>
      <c r="C325" s="226" t="s">
        <v>589</v>
      </c>
      <c r="D325" s="226" t="s">
        <v>165</v>
      </c>
      <c r="E325" s="227" t="s">
        <v>590</v>
      </c>
      <c r="F325" s="228" t="s">
        <v>591</v>
      </c>
      <c r="G325" s="229" t="s">
        <v>168</v>
      </c>
      <c r="H325" s="230">
        <v>2529.1500000000001</v>
      </c>
      <c r="I325" s="231"/>
      <c r="J325" s="232">
        <f>ROUND(I325*H325,2)</f>
        <v>0</v>
      </c>
      <c r="K325" s="228" t="s">
        <v>169</v>
      </c>
      <c r="L325" s="44"/>
      <c r="M325" s="233" t="s">
        <v>1</v>
      </c>
      <c r="N325" s="234" t="s">
        <v>41</v>
      </c>
      <c r="O325" s="91"/>
      <c r="P325" s="235">
        <f>O325*H325</f>
        <v>0</v>
      </c>
      <c r="Q325" s="235">
        <v>0</v>
      </c>
      <c r="R325" s="235">
        <f>Q325*H325</f>
        <v>0</v>
      </c>
      <c r="S325" s="235">
        <v>0</v>
      </c>
      <c r="T325" s="23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7" t="s">
        <v>170</v>
      </c>
      <c r="AT325" s="237" t="s">
        <v>165</v>
      </c>
      <c r="AU325" s="237" t="s">
        <v>85</v>
      </c>
      <c r="AY325" s="17" t="s">
        <v>163</v>
      </c>
      <c r="BE325" s="238">
        <f>IF(N325="základní",J325,0)</f>
        <v>0</v>
      </c>
      <c r="BF325" s="238">
        <f>IF(N325="snížená",J325,0)</f>
        <v>0</v>
      </c>
      <c r="BG325" s="238">
        <f>IF(N325="zákl. přenesená",J325,0)</f>
        <v>0</v>
      </c>
      <c r="BH325" s="238">
        <f>IF(N325="sníž. přenesená",J325,0)</f>
        <v>0</v>
      </c>
      <c r="BI325" s="238">
        <f>IF(N325="nulová",J325,0)</f>
        <v>0</v>
      </c>
      <c r="BJ325" s="17" t="s">
        <v>83</v>
      </c>
      <c r="BK325" s="238">
        <f>ROUND(I325*H325,2)</f>
        <v>0</v>
      </c>
      <c r="BL325" s="17" t="s">
        <v>170</v>
      </c>
      <c r="BM325" s="237" t="s">
        <v>592</v>
      </c>
    </row>
    <row r="326" s="2" customFormat="1" ht="33" customHeight="1">
      <c r="A326" s="38"/>
      <c r="B326" s="39"/>
      <c r="C326" s="226" t="s">
        <v>593</v>
      </c>
      <c r="D326" s="226" t="s">
        <v>165</v>
      </c>
      <c r="E326" s="227" t="s">
        <v>594</v>
      </c>
      <c r="F326" s="228" t="s">
        <v>595</v>
      </c>
      <c r="G326" s="229" t="s">
        <v>217</v>
      </c>
      <c r="H326" s="230">
        <v>992.79999999999995</v>
      </c>
      <c r="I326" s="231"/>
      <c r="J326" s="232">
        <f>ROUND(I326*H326,2)</f>
        <v>0</v>
      </c>
      <c r="K326" s="228" t="s">
        <v>169</v>
      </c>
      <c r="L326" s="44"/>
      <c r="M326" s="233" t="s">
        <v>1</v>
      </c>
      <c r="N326" s="234" t="s">
        <v>41</v>
      </c>
      <c r="O326" s="91"/>
      <c r="P326" s="235">
        <f>O326*H326</f>
        <v>0</v>
      </c>
      <c r="Q326" s="235">
        <v>0.00012999999999999999</v>
      </c>
      <c r="R326" s="235">
        <f>Q326*H326</f>
        <v>0.12906399999999998</v>
      </c>
      <c r="S326" s="235">
        <v>0</v>
      </c>
      <c r="T326" s="236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7" t="s">
        <v>170</v>
      </c>
      <c r="AT326" s="237" t="s">
        <v>165</v>
      </c>
      <c r="AU326" s="237" t="s">
        <v>85</v>
      </c>
      <c r="AY326" s="17" t="s">
        <v>163</v>
      </c>
      <c r="BE326" s="238">
        <f>IF(N326="základní",J326,0)</f>
        <v>0</v>
      </c>
      <c r="BF326" s="238">
        <f>IF(N326="snížená",J326,0)</f>
        <v>0</v>
      </c>
      <c r="BG326" s="238">
        <f>IF(N326="zákl. přenesená",J326,0)</f>
        <v>0</v>
      </c>
      <c r="BH326" s="238">
        <f>IF(N326="sníž. přenesená",J326,0)</f>
        <v>0</v>
      </c>
      <c r="BI326" s="238">
        <f>IF(N326="nulová",J326,0)</f>
        <v>0</v>
      </c>
      <c r="BJ326" s="17" t="s">
        <v>83</v>
      </c>
      <c r="BK326" s="238">
        <f>ROUND(I326*H326,2)</f>
        <v>0</v>
      </c>
      <c r="BL326" s="17" t="s">
        <v>170</v>
      </c>
      <c r="BM326" s="237" t="s">
        <v>596</v>
      </c>
    </row>
    <row r="327" s="13" customFormat="1">
      <c r="A327" s="13"/>
      <c r="B327" s="249"/>
      <c r="C327" s="250"/>
      <c r="D327" s="251" t="s">
        <v>178</v>
      </c>
      <c r="E327" s="252" t="s">
        <v>1</v>
      </c>
      <c r="F327" s="253" t="s">
        <v>597</v>
      </c>
      <c r="G327" s="250"/>
      <c r="H327" s="254">
        <v>992.79999999999995</v>
      </c>
      <c r="I327" s="255"/>
      <c r="J327" s="250"/>
      <c r="K327" s="250"/>
      <c r="L327" s="256"/>
      <c r="M327" s="257"/>
      <c r="N327" s="258"/>
      <c r="O327" s="258"/>
      <c r="P327" s="258"/>
      <c r="Q327" s="258"/>
      <c r="R327" s="258"/>
      <c r="S327" s="258"/>
      <c r="T327" s="25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0" t="s">
        <v>178</v>
      </c>
      <c r="AU327" s="260" t="s">
        <v>85</v>
      </c>
      <c r="AV327" s="13" t="s">
        <v>85</v>
      </c>
      <c r="AW327" s="13" t="s">
        <v>32</v>
      </c>
      <c r="AX327" s="13" t="s">
        <v>83</v>
      </c>
      <c r="AY327" s="260" t="s">
        <v>163</v>
      </c>
    </row>
    <row r="328" s="2" customFormat="1" ht="37.8" customHeight="1">
      <c r="A328" s="38"/>
      <c r="B328" s="39"/>
      <c r="C328" s="226" t="s">
        <v>598</v>
      </c>
      <c r="D328" s="226" t="s">
        <v>165</v>
      </c>
      <c r="E328" s="227" t="s">
        <v>599</v>
      </c>
      <c r="F328" s="228" t="s">
        <v>600</v>
      </c>
      <c r="G328" s="229" t="s">
        <v>217</v>
      </c>
      <c r="H328" s="230">
        <v>700.30999999999995</v>
      </c>
      <c r="I328" s="231"/>
      <c r="J328" s="232">
        <f>ROUND(I328*H328,2)</f>
        <v>0</v>
      </c>
      <c r="K328" s="228" t="s">
        <v>169</v>
      </c>
      <c r="L328" s="44"/>
      <c r="M328" s="233" t="s">
        <v>1</v>
      </c>
      <c r="N328" s="234" t="s">
        <v>41</v>
      </c>
      <c r="O328" s="91"/>
      <c r="P328" s="235">
        <f>O328*H328</f>
        <v>0</v>
      </c>
      <c r="Q328" s="235">
        <v>0.00021000000000000001</v>
      </c>
      <c r="R328" s="235">
        <f>Q328*H328</f>
        <v>0.1470651</v>
      </c>
      <c r="S328" s="235">
        <v>0</v>
      </c>
      <c r="T328" s="23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7" t="s">
        <v>170</v>
      </c>
      <c r="AT328" s="237" t="s">
        <v>165</v>
      </c>
      <c r="AU328" s="237" t="s">
        <v>85</v>
      </c>
      <c r="AY328" s="17" t="s">
        <v>163</v>
      </c>
      <c r="BE328" s="238">
        <f>IF(N328="základní",J328,0)</f>
        <v>0</v>
      </c>
      <c r="BF328" s="238">
        <f>IF(N328="snížená",J328,0)</f>
        <v>0</v>
      </c>
      <c r="BG328" s="238">
        <f>IF(N328="zákl. přenesená",J328,0)</f>
        <v>0</v>
      </c>
      <c r="BH328" s="238">
        <f>IF(N328="sníž. přenesená",J328,0)</f>
        <v>0</v>
      </c>
      <c r="BI328" s="238">
        <f>IF(N328="nulová",J328,0)</f>
        <v>0</v>
      </c>
      <c r="BJ328" s="17" t="s">
        <v>83</v>
      </c>
      <c r="BK328" s="238">
        <f>ROUND(I328*H328,2)</f>
        <v>0</v>
      </c>
      <c r="BL328" s="17" t="s">
        <v>170</v>
      </c>
      <c r="BM328" s="237" t="s">
        <v>601</v>
      </c>
    </row>
    <row r="329" s="13" customFormat="1">
      <c r="A329" s="13"/>
      <c r="B329" s="249"/>
      <c r="C329" s="250"/>
      <c r="D329" s="251" t="s">
        <v>178</v>
      </c>
      <c r="E329" s="252" t="s">
        <v>1</v>
      </c>
      <c r="F329" s="253" t="s">
        <v>602</v>
      </c>
      <c r="G329" s="250"/>
      <c r="H329" s="254">
        <v>700.30999999999995</v>
      </c>
      <c r="I329" s="255"/>
      <c r="J329" s="250"/>
      <c r="K329" s="250"/>
      <c r="L329" s="256"/>
      <c r="M329" s="257"/>
      <c r="N329" s="258"/>
      <c r="O329" s="258"/>
      <c r="P329" s="258"/>
      <c r="Q329" s="258"/>
      <c r="R329" s="258"/>
      <c r="S329" s="258"/>
      <c r="T329" s="25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0" t="s">
        <v>178</v>
      </c>
      <c r="AU329" s="260" t="s">
        <v>85</v>
      </c>
      <c r="AV329" s="13" t="s">
        <v>85</v>
      </c>
      <c r="AW329" s="13" t="s">
        <v>32</v>
      </c>
      <c r="AX329" s="13" t="s">
        <v>83</v>
      </c>
      <c r="AY329" s="260" t="s">
        <v>163</v>
      </c>
    </row>
    <row r="330" s="2" customFormat="1" ht="24.15" customHeight="1">
      <c r="A330" s="38"/>
      <c r="B330" s="39"/>
      <c r="C330" s="226" t="s">
        <v>603</v>
      </c>
      <c r="D330" s="226" t="s">
        <v>165</v>
      </c>
      <c r="E330" s="227" t="s">
        <v>604</v>
      </c>
      <c r="F330" s="228" t="s">
        <v>605</v>
      </c>
      <c r="G330" s="229" t="s">
        <v>217</v>
      </c>
      <c r="H330" s="230">
        <v>2478.7800000000002</v>
      </c>
      <c r="I330" s="231"/>
      <c r="J330" s="232">
        <f>ROUND(I330*H330,2)</f>
        <v>0</v>
      </c>
      <c r="K330" s="228" t="s">
        <v>169</v>
      </c>
      <c r="L330" s="44"/>
      <c r="M330" s="233" t="s">
        <v>1</v>
      </c>
      <c r="N330" s="234" t="s">
        <v>41</v>
      </c>
      <c r="O330" s="91"/>
      <c r="P330" s="235">
        <f>O330*H330</f>
        <v>0</v>
      </c>
      <c r="Q330" s="235">
        <v>4.0000000000000003E-05</v>
      </c>
      <c r="R330" s="235">
        <f>Q330*H330</f>
        <v>0.099151200000000023</v>
      </c>
      <c r="S330" s="235">
        <v>0</v>
      </c>
      <c r="T330" s="23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7" t="s">
        <v>170</v>
      </c>
      <c r="AT330" s="237" t="s">
        <v>165</v>
      </c>
      <c r="AU330" s="237" t="s">
        <v>85</v>
      </c>
      <c r="AY330" s="17" t="s">
        <v>163</v>
      </c>
      <c r="BE330" s="238">
        <f>IF(N330="základní",J330,0)</f>
        <v>0</v>
      </c>
      <c r="BF330" s="238">
        <f>IF(N330="snížená",J330,0)</f>
        <v>0</v>
      </c>
      <c r="BG330" s="238">
        <f>IF(N330="zákl. přenesená",J330,0)</f>
        <v>0</v>
      </c>
      <c r="BH330" s="238">
        <f>IF(N330="sníž. přenesená",J330,0)</f>
        <v>0</v>
      </c>
      <c r="BI330" s="238">
        <f>IF(N330="nulová",J330,0)</f>
        <v>0</v>
      </c>
      <c r="BJ330" s="17" t="s">
        <v>83</v>
      </c>
      <c r="BK330" s="238">
        <f>ROUND(I330*H330,2)</f>
        <v>0</v>
      </c>
      <c r="BL330" s="17" t="s">
        <v>170</v>
      </c>
      <c r="BM330" s="237" t="s">
        <v>606</v>
      </c>
    </row>
    <row r="331" s="12" customFormat="1" ht="22.8" customHeight="1">
      <c r="A331" s="12"/>
      <c r="B331" s="210"/>
      <c r="C331" s="211"/>
      <c r="D331" s="212" t="s">
        <v>75</v>
      </c>
      <c r="E331" s="224" t="s">
        <v>607</v>
      </c>
      <c r="F331" s="224" t="s">
        <v>608</v>
      </c>
      <c r="G331" s="211"/>
      <c r="H331" s="211"/>
      <c r="I331" s="214"/>
      <c r="J331" s="225">
        <f>BK331</f>
        <v>0</v>
      </c>
      <c r="K331" s="211"/>
      <c r="L331" s="216"/>
      <c r="M331" s="217"/>
      <c r="N331" s="218"/>
      <c r="O331" s="218"/>
      <c r="P331" s="219">
        <f>P332</f>
        <v>0</v>
      </c>
      <c r="Q331" s="218"/>
      <c r="R331" s="219">
        <f>R332</f>
        <v>0</v>
      </c>
      <c r="S331" s="218"/>
      <c r="T331" s="220">
        <f>T332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21" t="s">
        <v>83</v>
      </c>
      <c r="AT331" s="222" t="s">
        <v>75</v>
      </c>
      <c r="AU331" s="222" t="s">
        <v>83</v>
      </c>
      <c r="AY331" s="221" t="s">
        <v>163</v>
      </c>
      <c r="BK331" s="223">
        <f>BK332</f>
        <v>0</v>
      </c>
    </row>
    <row r="332" s="2" customFormat="1" ht="24.15" customHeight="1">
      <c r="A332" s="38"/>
      <c r="B332" s="39"/>
      <c r="C332" s="226" t="s">
        <v>609</v>
      </c>
      <c r="D332" s="226" t="s">
        <v>165</v>
      </c>
      <c r="E332" s="227" t="s">
        <v>610</v>
      </c>
      <c r="F332" s="228" t="s">
        <v>611</v>
      </c>
      <c r="G332" s="229" t="s">
        <v>175</v>
      </c>
      <c r="H332" s="230">
        <v>3428.2330000000002</v>
      </c>
      <c r="I332" s="231"/>
      <c r="J332" s="232">
        <f>ROUND(I332*H332,2)</f>
        <v>0</v>
      </c>
      <c r="K332" s="228" t="s">
        <v>169</v>
      </c>
      <c r="L332" s="44"/>
      <c r="M332" s="233" t="s">
        <v>1</v>
      </c>
      <c r="N332" s="234" t="s">
        <v>41</v>
      </c>
      <c r="O332" s="91"/>
      <c r="P332" s="235">
        <f>O332*H332</f>
        <v>0</v>
      </c>
      <c r="Q332" s="235">
        <v>0</v>
      </c>
      <c r="R332" s="235">
        <f>Q332*H332</f>
        <v>0</v>
      </c>
      <c r="S332" s="235">
        <v>0</v>
      </c>
      <c r="T332" s="23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7" t="s">
        <v>170</v>
      </c>
      <c r="AT332" s="237" t="s">
        <v>165</v>
      </c>
      <c r="AU332" s="237" t="s">
        <v>85</v>
      </c>
      <c r="AY332" s="17" t="s">
        <v>163</v>
      </c>
      <c r="BE332" s="238">
        <f>IF(N332="základní",J332,0)</f>
        <v>0</v>
      </c>
      <c r="BF332" s="238">
        <f>IF(N332="snížená",J332,0)</f>
        <v>0</v>
      </c>
      <c r="BG332" s="238">
        <f>IF(N332="zákl. přenesená",J332,0)</f>
        <v>0</v>
      </c>
      <c r="BH332" s="238">
        <f>IF(N332="sníž. přenesená",J332,0)</f>
        <v>0</v>
      </c>
      <c r="BI332" s="238">
        <f>IF(N332="nulová",J332,0)</f>
        <v>0</v>
      </c>
      <c r="BJ332" s="17" t="s">
        <v>83</v>
      </c>
      <c r="BK332" s="238">
        <f>ROUND(I332*H332,2)</f>
        <v>0</v>
      </c>
      <c r="BL332" s="17" t="s">
        <v>170</v>
      </c>
      <c r="BM332" s="237" t="s">
        <v>612</v>
      </c>
    </row>
    <row r="333" s="12" customFormat="1" ht="25.92" customHeight="1">
      <c r="A333" s="12"/>
      <c r="B333" s="210"/>
      <c r="C333" s="211"/>
      <c r="D333" s="212" t="s">
        <v>75</v>
      </c>
      <c r="E333" s="213" t="s">
        <v>613</v>
      </c>
      <c r="F333" s="213" t="s">
        <v>614</v>
      </c>
      <c r="G333" s="211"/>
      <c r="H333" s="211"/>
      <c r="I333" s="214"/>
      <c r="J333" s="215">
        <f>BK333</f>
        <v>0</v>
      </c>
      <c r="K333" s="211"/>
      <c r="L333" s="216"/>
      <c r="M333" s="217"/>
      <c r="N333" s="218"/>
      <c r="O333" s="218"/>
      <c r="P333" s="219">
        <f>P334+P354+P374+P387+P450+P500+P538+P597+P606</f>
        <v>0</v>
      </c>
      <c r="Q333" s="218"/>
      <c r="R333" s="219">
        <f>R334+R354+R374+R387+R450+R500+R538+R597+R606</f>
        <v>50.080141650000002</v>
      </c>
      <c r="S333" s="218"/>
      <c r="T333" s="220">
        <f>T334+T354+T374+T387+T450+T500+T538+T597+T606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21" t="s">
        <v>85</v>
      </c>
      <c r="AT333" s="222" t="s">
        <v>75</v>
      </c>
      <c r="AU333" s="222" t="s">
        <v>76</v>
      </c>
      <c r="AY333" s="221" t="s">
        <v>163</v>
      </c>
      <c r="BK333" s="223">
        <f>BK334+BK354+BK374+BK387+BK450+BK500+BK538+BK597+BK606</f>
        <v>0</v>
      </c>
    </row>
    <row r="334" s="12" customFormat="1" ht="22.8" customHeight="1">
      <c r="A334" s="12"/>
      <c r="B334" s="210"/>
      <c r="C334" s="211"/>
      <c r="D334" s="212" t="s">
        <v>75</v>
      </c>
      <c r="E334" s="224" t="s">
        <v>615</v>
      </c>
      <c r="F334" s="224" t="s">
        <v>616</v>
      </c>
      <c r="G334" s="211"/>
      <c r="H334" s="211"/>
      <c r="I334" s="214"/>
      <c r="J334" s="225">
        <f>BK334</f>
        <v>0</v>
      </c>
      <c r="K334" s="211"/>
      <c r="L334" s="216"/>
      <c r="M334" s="217"/>
      <c r="N334" s="218"/>
      <c r="O334" s="218"/>
      <c r="P334" s="219">
        <f>SUM(P335:P353)</f>
        <v>0</v>
      </c>
      <c r="Q334" s="218"/>
      <c r="R334" s="219">
        <f>SUM(R335:R353)</f>
        <v>16.814139289999996</v>
      </c>
      <c r="S334" s="218"/>
      <c r="T334" s="220">
        <f>SUM(T335:T353)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1" t="s">
        <v>85</v>
      </c>
      <c r="AT334" s="222" t="s">
        <v>75</v>
      </c>
      <c r="AU334" s="222" t="s">
        <v>83</v>
      </c>
      <c r="AY334" s="221" t="s">
        <v>163</v>
      </c>
      <c r="BK334" s="223">
        <f>SUM(BK335:BK353)</f>
        <v>0</v>
      </c>
    </row>
    <row r="335" s="2" customFormat="1" ht="24.15" customHeight="1">
      <c r="A335" s="38"/>
      <c r="B335" s="39"/>
      <c r="C335" s="226" t="s">
        <v>617</v>
      </c>
      <c r="D335" s="226" t="s">
        <v>165</v>
      </c>
      <c r="E335" s="227" t="s">
        <v>618</v>
      </c>
      <c r="F335" s="228" t="s">
        <v>619</v>
      </c>
      <c r="G335" s="229" t="s">
        <v>217</v>
      </c>
      <c r="H335" s="230">
        <v>2294.145</v>
      </c>
      <c r="I335" s="231"/>
      <c r="J335" s="232">
        <f>ROUND(I335*H335,2)</f>
        <v>0</v>
      </c>
      <c r="K335" s="228" t="s">
        <v>169</v>
      </c>
      <c r="L335" s="44"/>
      <c r="M335" s="233" t="s">
        <v>1</v>
      </c>
      <c r="N335" s="234" t="s">
        <v>41</v>
      </c>
      <c r="O335" s="91"/>
      <c r="P335" s="235">
        <f>O335*H335</f>
        <v>0</v>
      </c>
      <c r="Q335" s="235">
        <v>0</v>
      </c>
      <c r="R335" s="235">
        <f>Q335*H335</f>
        <v>0</v>
      </c>
      <c r="S335" s="235">
        <v>0</v>
      </c>
      <c r="T335" s="23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7" t="s">
        <v>248</v>
      </c>
      <c r="AT335" s="237" t="s">
        <v>165</v>
      </c>
      <c r="AU335" s="237" t="s">
        <v>85</v>
      </c>
      <c r="AY335" s="17" t="s">
        <v>163</v>
      </c>
      <c r="BE335" s="238">
        <f>IF(N335="základní",J335,0)</f>
        <v>0</v>
      </c>
      <c r="BF335" s="238">
        <f>IF(N335="snížená",J335,0)</f>
        <v>0</v>
      </c>
      <c r="BG335" s="238">
        <f>IF(N335="zákl. přenesená",J335,0)</f>
        <v>0</v>
      </c>
      <c r="BH335" s="238">
        <f>IF(N335="sníž. přenesená",J335,0)</f>
        <v>0</v>
      </c>
      <c r="BI335" s="238">
        <f>IF(N335="nulová",J335,0)</f>
        <v>0</v>
      </c>
      <c r="BJ335" s="17" t="s">
        <v>83</v>
      </c>
      <c r="BK335" s="238">
        <f>ROUND(I335*H335,2)</f>
        <v>0</v>
      </c>
      <c r="BL335" s="17" t="s">
        <v>248</v>
      </c>
      <c r="BM335" s="237" t="s">
        <v>620</v>
      </c>
    </row>
    <row r="336" s="13" customFormat="1">
      <c r="A336" s="13"/>
      <c r="B336" s="249"/>
      <c r="C336" s="250"/>
      <c r="D336" s="251" t="s">
        <v>178</v>
      </c>
      <c r="E336" s="252" t="s">
        <v>1</v>
      </c>
      <c r="F336" s="253" t="s">
        <v>621</v>
      </c>
      <c r="G336" s="250"/>
      <c r="H336" s="254">
        <v>2294.145</v>
      </c>
      <c r="I336" s="255"/>
      <c r="J336" s="250"/>
      <c r="K336" s="250"/>
      <c r="L336" s="256"/>
      <c r="M336" s="257"/>
      <c r="N336" s="258"/>
      <c r="O336" s="258"/>
      <c r="P336" s="258"/>
      <c r="Q336" s="258"/>
      <c r="R336" s="258"/>
      <c r="S336" s="258"/>
      <c r="T336" s="25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0" t="s">
        <v>178</v>
      </c>
      <c r="AU336" s="260" t="s">
        <v>85</v>
      </c>
      <c r="AV336" s="13" t="s">
        <v>85</v>
      </c>
      <c r="AW336" s="13" t="s">
        <v>32</v>
      </c>
      <c r="AX336" s="13" t="s">
        <v>83</v>
      </c>
      <c r="AY336" s="260" t="s">
        <v>163</v>
      </c>
    </row>
    <row r="337" s="2" customFormat="1" ht="16.5" customHeight="1">
      <c r="A337" s="38"/>
      <c r="B337" s="39"/>
      <c r="C337" s="239" t="s">
        <v>622</v>
      </c>
      <c r="D337" s="239" t="s">
        <v>172</v>
      </c>
      <c r="E337" s="240" t="s">
        <v>623</v>
      </c>
      <c r="F337" s="241" t="s">
        <v>624</v>
      </c>
      <c r="G337" s="242" t="s">
        <v>175</v>
      </c>
      <c r="H337" s="243">
        <v>0.75700000000000001</v>
      </c>
      <c r="I337" s="244"/>
      <c r="J337" s="245">
        <f>ROUND(I337*H337,2)</f>
        <v>0</v>
      </c>
      <c r="K337" s="241" t="s">
        <v>169</v>
      </c>
      <c r="L337" s="246"/>
      <c r="M337" s="247" t="s">
        <v>1</v>
      </c>
      <c r="N337" s="248" t="s">
        <v>41</v>
      </c>
      <c r="O337" s="91"/>
      <c r="P337" s="235">
        <f>O337*H337</f>
        <v>0</v>
      </c>
      <c r="Q337" s="235">
        <v>1</v>
      </c>
      <c r="R337" s="235">
        <f>Q337*H337</f>
        <v>0.75700000000000001</v>
      </c>
      <c r="S337" s="235">
        <v>0</v>
      </c>
      <c r="T337" s="236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7" t="s">
        <v>342</v>
      </c>
      <c r="AT337" s="237" t="s">
        <v>172</v>
      </c>
      <c r="AU337" s="237" t="s">
        <v>85</v>
      </c>
      <c r="AY337" s="17" t="s">
        <v>163</v>
      </c>
      <c r="BE337" s="238">
        <f>IF(N337="základní",J337,0)</f>
        <v>0</v>
      </c>
      <c r="BF337" s="238">
        <f>IF(N337="snížená",J337,0)</f>
        <v>0</v>
      </c>
      <c r="BG337" s="238">
        <f>IF(N337="zákl. přenesená",J337,0)</f>
        <v>0</v>
      </c>
      <c r="BH337" s="238">
        <f>IF(N337="sníž. přenesená",J337,0)</f>
        <v>0</v>
      </c>
      <c r="BI337" s="238">
        <f>IF(N337="nulová",J337,0)</f>
        <v>0</v>
      </c>
      <c r="BJ337" s="17" t="s">
        <v>83</v>
      </c>
      <c r="BK337" s="238">
        <f>ROUND(I337*H337,2)</f>
        <v>0</v>
      </c>
      <c r="BL337" s="17" t="s">
        <v>248</v>
      </c>
      <c r="BM337" s="237" t="s">
        <v>625</v>
      </c>
    </row>
    <row r="338" s="13" customFormat="1">
      <c r="A338" s="13"/>
      <c r="B338" s="249"/>
      <c r="C338" s="250"/>
      <c r="D338" s="251" t="s">
        <v>178</v>
      </c>
      <c r="E338" s="250"/>
      <c r="F338" s="253" t="s">
        <v>626</v>
      </c>
      <c r="G338" s="250"/>
      <c r="H338" s="254">
        <v>0.75700000000000001</v>
      </c>
      <c r="I338" s="255"/>
      <c r="J338" s="250"/>
      <c r="K338" s="250"/>
      <c r="L338" s="256"/>
      <c r="M338" s="257"/>
      <c r="N338" s="258"/>
      <c r="O338" s="258"/>
      <c r="P338" s="258"/>
      <c r="Q338" s="258"/>
      <c r="R338" s="258"/>
      <c r="S338" s="258"/>
      <c r="T338" s="25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60" t="s">
        <v>178</v>
      </c>
      <c r="AU338" s="260" t="s">
        <v>85</v>
      </c>
      <c r="AV338" s="13" t="s">
        <v>85</v>
      </c>
      <c r="AW338" s="13" t="s">
        <v>4</v>
      </c>
      <c r="AX338" s="13" t="s">
        <v>83</v>
      </c>
      <c r="AY338" s="260" t="s">
        <v>163</v>
      </c>
    </row>
    <row r="339" s="2" customFormat="1" ht="24.15" customHeight="1">
      <c r="A339" s="38"/>
      <c r="B339" s="39"/>
      <c r="C339" s="226" t="s">
        <v>627</v>
      </c>
      <c r="D339" s="226" t="s">
        <v>165</v>
      </c>
      <c r="E339" s="227" t="s">
        <v>628</v>
      </c>
      <c r="F339" s="228" t="s">
        <v>629</v>
      </c>
      <c r="G339" s="229" t="s">
        <v>217</v>
      </c>
      <c r="H339" s="230">
        <v>2294.145</v>
      </c>
      <c r="I339" s="231"/>
      <c r="J339" s="232">
        <f>ROUND(I339*H339,2)</f>
        <v>0</v>
      </c>
      <c r="K339" s="228" t="s">
        <v>169</v>
      </c>
      <c r="L339" s="44"/>
      <c r="M339" s="233" t="s">
        <v>1</v>
      </c>
      <c r="N339" s="234" t="s">
        <v>41</v>
      </c>
      <c r="O339" s="91"/>
      <c r="P339" s="235">
        <f>O339*H339</f>
        <v>0</v>
      </c>
      <c r="Q339" s="235">
        <v>0.00040000000000000002</v>
      </c>
      <c r="R339" s="235">
        <f>Q339*H339</f>
        <v>0.91765800000000008</v>
      </c>
      <c r="S339" s="235">
        <v>0</v>
      </c>
      <c r="T339" s="23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7" t="s">
        <v>248</v>
      </c>
      <c r="AT339" s="237" t="s">
        <v>165</v>
      </c>
      <c r="AU339" s="237" t="s">
        <v>85</v>
      </c>
      <c r="AY339" s="17" t="s">
        <v>163</v>
      </c>
      <c r="BE339" s="238">
        <f>IF(N339="základní",J339,0)</f>
        <v>0</v>
      </c>
      <c r="BF339" s="238">
        <f>IF(N339="snížená",J339,0)</f>
        <v>0</v>
      </c>
      <c r="BG339" s="238">
        <f>IF(N339="zákl. přenesená",J339,0)</f>
        <v>0</v>
      </c>
      <c r="BH339" s="238">
        <f>IF(N339="sníž. přenesená",J339,0)</f>
        <v>0</v>
      </c>
      <c r="BI339" s="238">
        <f>IF(N339="nulová",J339,0)</f>
        <v>0</v>
      </c>
      <c r="BJ339" s="17" t="s">
        <v>83</v>
      </c>
      <c r="BK339" s="238">
        <f>ROUND(I339*H339,2)</f>
        <v>0</v>
      </c>
      <c r="BL339" s="17" t="s">
        <v>248</v>
      </c>
      <c r="BM339" s="237" t="s">
        <v>630</v>
      </c>
    </row>
    <row r="340" s="2" customFormat="1" ht="49.05" customHeight="1">
      <c r="A340" s="38"/>
      <c r="B340" s="39"/>
      <c r="C340" s="239" t="s">
        <v>631</v>
      </c>
      <c r="D340" s="239" t="s">
        <v>172</v>
      </c>
      <c r="E340" s="240" t="s">
        <v>632</v>
      </c>
      <c r="F340" s="241" t="s">
        <v>633</v>
      </c>
      <c r="G340" s="242" t="s">
        <v>217</v>
      </c>
      <c r="H340" s="243">
        <v>1336.3399999999999</v>
      </c>
      <c r="I340" s="244"/>
      <c r="J340" s="245">
        <f>ROUND(I340*H340,2)</f>
        <v>0</v>
      </c>
      <c r="K340" s="241" t="s">
        <v>169</v>
      </c>
      <c r="L340" s="246"/>
      <c r="M340" s="247" t="s">
        <v>1</v>
      </c>
      <c r="N340" s="248" t="s">
        <v>41</v>
      </c>
      <c r="O340" s="91"/>
      <c r="P340" s="235">
        <f>O340*H340</f>
        <v>0</v>
      </c>
      <c r="Q340" s="235">
        <v>0.0054000000000000003</v>
      </c>
      <c r="R340" s="235">
        <f>Q340*H340</f>
        <v>7.2162360000000003</v>
      </c>
      <c r="S340" s="235">
        <v>0</v>
      </c>
      <c r="T340" s="23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7" t="s">
        <v>342</v>
      </c>
      <c r="AT340" s="237" t="s">
        <v>172</v>
      </c>
      <c r="AU340" s="237" t="s">
        <v>85</v>
      </c>
      <c r="AY340" s="17" t="s">
        <v>163</v>
      </c>
      <c r="BE340" s="238">
        <f>IF(N340="základní",J340,0)</f>
        <v>0</v>
      </c>
      <c r="BF340" s="238">
        <f>IF(N340="snížená",J340,0)</f>
        <v>0</v>
      </c>
      <c r="BG340" s="238">
        <f>IF(N340="zákl. přenesená",J340,0)</f>
        <v>0</v>
      </c>
      <c r="BH340" s="238">
        <f>IF(N340="sníž. přenesená",J340,0)</f>
        <v>0</v>
      </c>
      <c r="BI340" s="238">
        <f>IF(N340="nulová",J340,0)</f>
        <v>0</v>
      </c>
      <c r="BJ340" s="17" t="s">
        <v>83</v>
      </c>
      <c r="BK340" s="238">
        <f>ROUND(I340*H340,2)</f>
        <v>0</v>
      </c>
      <c r="BL340" s="17" t="s">
        <v>248</v>
      </c>
      <c r="BM340" s="237" t="s">
        <v>634</v>
      </c>
    </row>
    <row r="341" s="13" customFormat="1">
      <c r="A341" s="13"/>
      <c r="B341" s="249"/>
      <c r="C341" s="250"/>
      <c r="D341" s="251" t="s">
        <v>178</v>
      </c>
      <c r="E341" s="250"/>
      <c r="F341" s="253" t="s">
        <v>635</v>
      </c>
      <c r="G341" s="250"/>
      <c r="H341" s="254">
        <v>1336.3399999999999</v>
      </c>
      <c r="I341" s="255"/>
      <c r="J341" s="250"/>
      <c r="K341" s="250"/>
      <c r="L341" s="256"/>
      <c r="M341" s="257"/>
      <c r="N341" s="258"/>
      <c r="O341" s="258"/>
      <c r="P341" s="258"/>
      <c r="Q341" s="258"/>
      <c r="R341" s="258"/>
      <c r="S341" s="258"/>
      <c r="T341" s="25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0" t="s">
        <v>178</v>
      </c>
      <c r="AU341" s="260" t="s">
        <v>85</v>
      </c>
      <c r="AV341" s="13" t="s">
        <v>85</v>
      </c>
      <c r="AW341" s="13" t="s">
        <v>4</v>
      </c>
      <c r="AX341" s="13" t="s">
        <v>83</v>
      </c>
      <c r="AY341" s="260" t="s">
        <v>163</v>
      </c>
    </row>
    <row r="342" s="2" customFormat="1" ht="44.25" customHeight="1">
      <c r="A342" s="38"/>
      <c r="B342" s="39"/>
      <c r="C342" s="239" t="s">
        <v>636</v>
      </c>
      <c r="D342" s="239" t="s">
        <v>172</v>
      </c>
      <c r="E342" s="240" t="s">
        <v>637</v>
      </c>
      <c r="F342" s="241" t="s">
        <v>638</v>
      </c>
      <c r="G342" s="242" t="s">
        <v>217</v>
      </c>
      <c r="H342" s="243">
        <v>1336.3399999999999</v>
      </c>
      <c r="I342" s="244"/>
      <c r="J342" s="245">
        <f>ROUND(I342*H342,2)</f>
        <v>0</v>
      </c>
      <c r="K342" s="241" t="s">
        <v>169</v>
      </c>
      <c r="L342" s="246"/>
      <c r="M342" s="247" t="s">
        <v>1</v>
      </c>
      <c r="N342" s="248" t="s">
        <v>41</v>
      </c>
      <c r="O342" s="91"/>
      <c r="P342" s="235">
        <f>O342*H342</f>
        <v>0</v>
      </c>
      <c r="Q342" s="235">
        <v>0.0054000000000000003</v>
      </c>
      <c r="R342" s="235">
        <f>Q342*H342</f>
        <v>7.2162360000000003</v>
      </c>
      <c r="S342" s="235">
        <v>0</v>
      </c>
      <c r="T342" s="236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7" t="s">
        <v>342</v>
      </c>
      <c r="AT342" s="237" t="s">
        <v>172</v>
      </c>
      <c r="AU342" s="237" t="s">
        <v>85</v>
      </c>
      <c r="AY342" s="17" t="s">
        <v>163</v>
      </c>
      <c r="BE342" s="238">
        <f>IF(N342="základní",J342,0)</f>
        <v>0</v>
      </c>
      <c r="BF342" s="238">
        <f>IF(N342="snížená",J342,0)</f>
        <v>0</v>
      </c>
      <c r="BG342" s="238">
        <f>IF(N342="zákl. přenesená",J342,0)</f>
        <v>0</v>
      </c>
      <c r="BH342" s="238">
        <f>IF(N342="sníž. přenesená",J342,0)</f>
        <v>0</v>
      </c>
      <c r="BI342" s="238">
        <f>IF(N342="nulová",J342,0)</f>
        <v>0</v>
      </c>
      <c r="BJ342" s="17" t="s">
        <v>83</v>
      </c>
      <c r="BK342" s="238">
        <f>ROUND(I342*H342,2)</f>
        <v>0</v>
      </c>
      <c r="BL342" s="17" t="s">
        <v>248</v>
      </c>
      <c r="BM342" s="237" t="s">
        <v>639</v>
      </c>
    </row>
    <row r="343" s="13" customFormat="1">
      <c r="A343" s="13"/>
      <c r="B343" s="249"/>
      <c r="C343" s="250"/>
      <c r="D343" s="251" t="s">
        <v>178</v>
      </c>
      <c r="E343" s="250"/>
      <c r="F343" s="253" t="s">
        <v>635</v>
      </c>
      <c r="G343" s="250"/>
      <c r="H343" s="254">
        <v>1336.3399999999999</v>
      </c>
      <c r="I343" s="255"/>
      <c r="J343" s="250"/>
      <c r="K343" s="250"/>
      <c r="L343" s="256"/>
      <c r="M343" s="257"/>
      <c r="N343" s="258"/>
      <c r="O343" s="258"/>
      <c r="P343" s="258"/>
      <c r="Q343" s="258"/>
      <c r="R343" s="258"/>
      <c r="S343" s="258"/>
      <c r="T343" s="25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0" t="s">
        <v>178</v>
      </c>
      <c r="AU343" s="260" t="s">
        <v>85</v>
      </c>
      <c r="AV343" s="13" t="s">
        <v>85</v>
      </c>
      <c r="AW343" s="13" t="s">
        <v>4</v>
      </c>
      <c r="AX343" s="13" t="s">
        <v>83</v>
      </c>
      <c r="AY343" s="260" t="s">
        <v>163</v>
      </c>
    </row>
    <row r="344" s="2" customFormat="1" ht="24.15" customHeight="1">
      <c r="A344" s="38"/>
      <c r="B344" s="39"/>
      <c r="C344" s="226" t="s">
        <v>640</v>
      </c>
      <c r="D344" s="226" t="s">
        <v>165</v>
      </c>
      <c r="E344" s="227" t="s">
        <v>641</v>
      </c>
      <c r="F344" s="228" t="s">
        <v>642</v>
      </c>
      <c r="G344" s="229" t="s">
        <v>217</v>
      </c>
      <c r="H344" s="230">
        <v>74.069999999999993</v>
      </c>
      <c r="I344" s="231"/>
      <c r="J344" s="232">
        <f>ROUND(I344*H344,2)</f>
        <v>0</v>
      </c>
      <c r="K344" s="228" t="s">
        <v>169</v>
      </c>
      <c r="L344" s="44"/>
      <c r="M344" s="233" t="s">
        <v>1</v>
      </c>
      <c r="N344" s="234" t="s">
        <v>41</v>
      </c>
      <c r="O344" s="91"/>
      <c r="P344" s="235">
        <f>O344*H344</f>
        <v>0</v>
      </c>
      <c r="Q344" s="235">
        <v>0</v>
      </c>
      <c r="R344" s="235">
        <f>Q344*H344</f>
        <v>0</v>
      </c>
      <c r="S344" s="235">
        <v>0</v>
      </c>
      <c r="T344" s="236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7" t="s">
        <v>248</v>
      </c>
      <c r="AT344" s="237" t="s">
        <v>165</v>
      </c>
      <c r="AU344" s="237" t="s">
        <v>85</v>
      </c>
      <c r="AY344" s="17" t="s">
        <v>163</v>
      </c>
      <c r="BE344" s="238">
        <f>IF(N344="základní",J344,0)</f>
        <v>0</v>
      </c>
      <c r="BF344" s="238">
        <f>IF(N344="snížená",J344,0)</f>
        <v>0</v>
      </c>
      <c r="BG344" s="238">
        <f>IF(N344="zákl. přenesená",J344,0)</f>
        <v>0</v>
      </c>
      <c r="BH344" s="238">
        <f>IF(N344="sníž. přenesená",J344,0)</f>
        <v>0</v>
      </c>
      <c r="BI344" s="238">
        <f>IF(N344="nulová",J344,0)</f>
        <v>0</v>
      </c>
      <c r="BJ344" s="17" t="s">
        <v>83</v>
      </c>
      <c r="BK344" s="238">
        <f>ROUND(I344*H344,2)</f>
        <v>0</v>
      </c>
      <c r="BL344" s="17" t="s">
        <v>248</v>
      </c>
      <c r="BM344" s="237" t="s">
        <v>643</v>
      </c>
    </row>
    <row r="345" s="2" customFormat="1" ht="16.5" customHeight="1">
      <c r="A345" s="38"/>
      <c r="B345" s="39"/>
      <c r="C345" s="239" t="s">
        <v>644</v>
      </c>
      <c r="D345" s="239" t="s">
        <v>172</v>
      </c>
      <c r="E345" s="240" t="s">
        <v>623</v>
      </c>
      <c r="F345" s="241" t="s">
        <v>624</v>
      </c>
      <c r="G345" s="242" t="s">
        <v>175</v>
      </c>
      <c r="H345" s="243">
        <v>0.024</v>
      </c>
      <c r="I345" s="244"/>
      <c r="J345" s="245">
        <f>ROUND(I345*H345,2)</f>
        <v>0</v>
      </c>
      <c r="K345" s="241" t="s">
        <v>169</v>
      </c>
      <c r="L345" s="246"/>
      <c r="M345" s="247" t="s">
        <v>1</v>
      </c>
      <c r="N345" s="248" t="s">
        <v>41</v>
      </c>
      <c r="O345" s="91"/>
      <c r="P345" s="235">
        <f>O345*H345</f>
        <v>0</v>
      </c>
      <c r="Q345" s="235">
        <v>1</v>
      </c>
      <c r="R345" s="235">
        <f>Q345*H345</f>
        <v>0.024</v>
      </c>
      <c r="S345" s="235">
        <v>0</v>
      </c>
      <c r="T345" s="23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7" t="s">
        <v>342</v>
      </c>
      <c r="AT345" s="237" t="s">
        <v>172</v>
      </c>
      <c r="AU345" s="237" t="s">
        <v>85</v>
      </c>
      <c r="AY345" s="17" t="s">
        <v>163</v>
      </c>
      <c r="BE345" s="238">
        <f>IF(N345="základní",J345,0)</f>
        <v>0</v>
      </c>
      <c r="BF345" s="238">
        <f>IF(N345="snížená",J345,0)</f>
        <v>0</v>
      </c>
      <c r="BG345" s="238">
        <f>IF(N345="zákl. přenesená",J345,0)</f>
        <v>0</v>
      </c>
      <c r="BH345" s="238">
        <f>IF(N345="sníž. přenesená",J345,0)</f>
        <v>0</v>
      </c>
      <c r="BI345" s="238">
        <f>IF(N345="nulová",J345,0)</f>
        <v>0</v>
      </c>
      <c r="BJ345" s="17" t="s">
        <v>83</v>
      </c>
      <c r="BK345" s="238">
        <f>ROUND(I345*H345,2)</f>
        <v>0</v>
      </c>
      <c r="BL345" s="17" t="s">
        <v>248</v>
      </c>
      <c r="BM345" s="237" t="s">
        <v>645</v>
      </c>
    </row>
    <row r="346" s="13" customFormat="1">
      <c r="A346" s="13"/>
      <c r="B346" s="249"/>
      <c r="C346" s="250"/>
      <c r="D346" s="251" t="s">
        <v>178</v>
      </c>
      <c r="E346" s="250"/>
      <c r="F346" s="253" t="s">
        <v>646</v>
      </c>
      <c r="G346" s="250"/>
      <c r="H346" s="254">
        <v>0.024</v>
      </c>
      <c r="I346" s="255"/>
      <c r="J346" s="250"/>
      <c r="K346" s="250"/>
      <c r="L346" s="256"/>
      <c r="M346" s="257"/>
      <c r="N346" s="258"/>
      <c r="O346" s="258"/>
      <c r="P346" s="258"/>
      <c r="Q346" s="258"/>
      <c r="R346" s="258"/>
      <c r="S346" s="258"/>
      <c r="T346" s="25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0" t="s">
        <v>178</v>
      </c>
      <c r="AU346" s="260" t="s">
        <v>85</v>
      </c>
      <c r="AV346" s="13" t="s">
        <v>85</v>
      </c>
      <c r="AW346" s="13" t="s">
        <v>4</v>
      </c>
      <c r="AX346" s="13" t="s">
        <v>83</v>
      </c>
      <c r="AY346" s="260" t="s">
        <v>163</v>
      </c>
    </row>
    <row r="347" s="2" customFormat="1" ht="24.15" customHeight="1">
      <c r="A347" s="38"/>
      <c r="B347" s="39"/>
      <c r="C347" s="226" t="s">
        <v>647</v>
      </c>
      <c r="D347" s="226" t="s">
        <v>165</v>
      </c>
      <c r="E347" s="227" t="s">
        <v>648</v>
      </c>
      <c r="F347" s="228" t="s">
        <v>649</v>
      </c>
      <c r="G347" s="229" t="s">
        <v>217</v>
      </c>
      <c r="H347" s="230">
        <v>74.069999999999993</v>
      </c>
      <c r="I347" s="231"/>
      <c r="J347" s="232">
        <f>ROUND(I347*H347,2)</f>
        <v>0</v>
      </c>
      <c r="K347" s="228" t="s">
        <v>169</v>
      </c>
      <c r="L347" s="44"/>
      <c r="M347" s="233" t="s">
        <v>1</v>
      </c>
      <c r="N347" s="234" t="s">
        <v>41</v>
      </c>
      <c r="O347" s="91"/>
      <c r="P347" s="235">
        <f>O347*H347</f>
        <v>0</v>
      </c>
      <c r="Q347" s="235">
        <v>0.00040000000000000002</v>
      </c>
      <c r="R347" s="235">
        <f>Q347*H347</f>
        <v>0.029627999999999998</v>
      </c>
      <c r="S347" s="235">
        <v>0</v>
      </c>
      <c r="T347" s="236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7" t="s">
        <v>248</v>
      </c>
      <c r="AT347" s="237" t="s">
        <v>165</v>
      </c>
      <c r="AU347" s="237" t="s">
        <v>85</v>
      </c>
      <c r="AY347" s="17" t="s">
        <v>163</v>
      </c>
      <c r="BE347" s="238">
        <f>IF(N347="základní",J347,0)</f>
        <v>0</v>
      </c>
      <c r="BF347" s="238">
        <f>IF(N347="snížená",J347,0)</f>
        <v>0</v>
      </c>
      <c r="BG347" s="238">
        <f>IF(N347="zákl. přenesená",J347,0)</f>
        <v>0</v>
      </c>
      <c r="BH347" s="238">
        <f>IF(N347="sníž. přenesená",J347,0)</f>
        <v>0</v>
      </c>
      <c r="BI347" s="238">
        <f>IF(N347="nulová",J347,0)</f>
        <v>0</v>
      </c>
      <c r="BJ347" s="17" t="s">
        <v>83</v>
      </c>
      <c r="BK347" s="238">
        <f>ROUND(I347*H347,2)</f>
        <v>0</v>
      </c>
      <c r="BL347" s="17" t="s">
        <v>248</v>
      </c>
      <c r="BM347" s="237" t="s">
        <v>650</v>
      </c>
    </row>
    <row r="348" s="13" customFormat="1">
      <c r="A348" s="13"/>
      <c r="B348" s="249"/>
      <c r="C348" s="250"/>
      <c r="D348" s="251" t="s">
        <v>178</v>
      </c>
      <c r="E348" s="252" t="s">
        <v>1</v>
      </c>
      <c r="F348" s="253" t="s">
        <v>651</v>
      </c>
      <c r="G348" s="250"/>
      <c r="H348" s="254">
        <v>74.069999999999993</v>
      </c>
      <c r="I348" s="255"/>
      <c r="J348" s="250"/>
      <c r="K348" s="250"/>
      <c r="L348" s="256"/>
      <c r="M348" s="257"/>
      <c r="N348" s="258"/>
      <c r="O348" s="258"/>
      <c r="P348" s="258"/>
      <c r="Q348" s="258"/>
      <c r="R348" s="258"/>
      <c r="S348" s="258"/>
      <c r="T348" s="25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0" t="s">
        <v>178</v>
      </c>
      <c r="AU348" s="260" t="s">
        <v>85</v>
      </c>
      <c r="AV348" s="13" t="s">
        <v>85</v>
      </c>
      <c r="AW348" s="13" t="s">
        <v>32</v>
      </c>
      <c r="AX348" s="13" t="s">
        <v>83</v>
      </c>
      <c r="AY348" s="260" t="s">
        <v>163</v>
      </c>
    </row>
    <row r="349" s="2" customFormat="1" ht="37.8" customHeight="1">
      <c r="A349" s="38"/>
      <c r="B349" s="39"/>
      <c r="C349" s="239" t="s">
        <v>652</v>
      </c>
      <c r="D349" s="239" t="s">
        <v>172</v>
      </c>
      <c r="E349" s="240" t="s">
        <v>653</v>
      </c>
      <c r="F349" s="241" t="s">
        <v>654</v>
      </c>
      <c r="G349" s="242" t="s">
        <v>217</v>
      </c>
      <c r="H349" s="243">
        <v>86.328999999999994</v>
      </c>
      <c r="I349" s="244"/>
      <c r="J349" s="245">
        <f>ROUND(I349*H349,2)</f>
        <v>0</v>
      </c>
      <c r="K349" s="241" t="s">
        <v>169</v>
      </c>
      <c r="L349" s="246"/>
      <c r="M349" s="247" t="s">
        <v>1</v>
      </c>
      <c r="N349" s="248" t="s">
        <v>41</v>
      </c>
      <c r="O349" s="91"/>
      <c r="P349" s="235">
        <f>O349*H349</f>
        <v>0</v>
      </c>
      <c r="Q349" s="235">
        <v>0.0044999999999999997</v>
      </c>
      <c r="R349" s="235">
        <f>Q349*H349</f>
        <v>0.38848049999999995</v>
      </c>
      <c r="S349" s="235">
        <v>0</v>
      </c>
      <c r="T349" s="236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7" t="s">
        <v>342</v>
      </c>
      <c r="AT349" s="237" t="s">
        <v>172</v>
      </c>
      <c r="AU349" s="237" t="s">
        <v>85</v>
      </c>
      <c r="AY349" s="17" t="s">
        <v>163</v>
      </c>
      <c r="BE349" s="238">
        <f>IF(N349="základní",J349,0)</f>
        <v>0</v>
      </c>
      <c r="BF349" s="238">
        <f>IF(N349="snížená",J349,0)</f>
        <v>0</v>
      </c>
      <c r="BG349" s="238">
        <f>IF(N349="zákl. přenesená",J349,0)</f>
        <v>0</v>
      </c>
      <c r="BH349" s="238">
        <f>IF(N349="sníž. přenesená",J349,0)</f>
        <v>0</v>
      </c>
      <c r="BI349" s="238">
        <f>IF(N349="nulová",J349,0)</f>
        <v>0</v>
      </c>
      <c r="BJ349" s="17" t="s">
        <v>83</v>
      </c>
      <c r="BK349" s="238">
        <f>ROUND(I349*H349,2)</f>
        <v>0</v>
      </c>
      <c r="BL349" s="17" t="s">
        <v>248</v>
      </c>
      <c r="BM349" s="237" t="s">
        <v>655</v>
      </c>
    </row>
    <row r="350" s="13" customFormat="1">
      <c r="A350" s="13"/>
      <c r="B350" s="249"/>
      <c r="C350" s="250"/>
      <c r="D350" s="251" t="s">
        <v>178</v>
      </c>
      <c r="E350" s="250"/>
      <c r="F350" s="253" t="s">
        <v>656</v>
      </c>
      <c r="G350" s="250"/>
      <c r="H350" s="254">
        <v>86.328999999999994</v>
      </c>
      <c r="I350" s="255"/>
      <c r="J350" s="250"/>
      <c r="K350" s="250"/>
      <c r="L350" s="256"/>
      <c r="M350" s="257"/>
      <c r="N350" s="258"/>
      <c r="O350" s="258"/>
      <c r="P350" s="258"/>
      <c r="Q350" s="258"/>
      <c r="R350" s="258"/>
      <c r="S350" s="258"/>
      <c r="T350" s="25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0" t="s">
        <v>178</v>
      </c>
      <c r="AU350" s="260" t="s">
        <v>85</v>
      </c>
      <c r="AV350" s="13" t="s">
        <v>85</v>
      </c>
      <c r="AW350" s="13" t="s">
        <v>4</v>
      </c>
      <c r="AX350" s="13" t="s">
        <v>83</v>
      </c>
      <c r="AY350" s="260" t="s">
        <v>163</v>
      </c>
    </row>
    <row r="351" s="2" customFormat="1" ht="33" customHeight="1">
      <c r="A351" s="38"/>
      <c r="B351" s="39"/>
      <c r="C351" s="226" t="s">
        <v>657</v>
      </c>
      <c r="D351" s="226" t="s">
        <v>165</v>
      </c>
      <c r="E351" s="227" t="s">
        <v>658</v>
      </c>
      <c r="F351" s="228" t="s">
        <v>659</v>
      </c>
      <c r="G351" s="229" t="s">
        <v>217</v>
      </c>
      <c r="H351" s="230">
        <v>344.02699999999999</v>
      </c>
      <c r="I351" s="231"/>
      <c r="J351" s="232">
        <f>ROUND(I351*H351,2)</f>
        <v>0</v>
      </c>
      <c r="K351" s="228" t="s">
        <v>1</v>
      </c>
      <c r="L351" s="44"/>
      <c r="M351" s="233" t="s">
        <v>1</v>
      </c>
      <c r="N351" s="234" t="s">
        <v>41</v>
      </c>
      <c r="O351" s="91"/>
      <c r="P351" s="235">
        <f>O351*H351</f>
        <v>0</v>
      </c>
      <c r="Q351" s="235">
        <v>0.00076999999999999996</v>
      </c>
      <c r="R351" s="235">
        <f>Q351*H351</f>
        <v>0.26490079</v>
      </c>
      <c r="S351" s="235">
        <v>0</v>
      </c>
      <c r="T351" s="236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7" t="s">
        <v>248</v>
      </c>
      <c r="AT351" s="237" t="s">
        <v>165</v>
      </c>
      <c r="AU351" s="237" t="s">
        <v>85</v>
      </c>
      <c r="AY351" s="17" t="s">
        <v>163</v>
      </c>
      <c r="BE351" s="238">
        <f>IF(N351="základní",J351,0)</f>
        <v>0</v>
      </c>
      <c r="BF351" s="238">
        <f>IF(N351="snížená",J351,0)</f>
        <v>0</v>
      </c>
      <c r="BG351" s="238">
        <f>IF(N351="zákl. přenesená",J351,0)</f>
        <v>0</v>
      </c>
      <c r="BH351" s="238">
        <f>IF(N351="sníž. přenesená",J351,0)</f>
        <v>0</v>
      </c>
      <c r="BI351" s="238">
        <f>IF(N351="nulová",J351,0)</f>
        <v>0</v>
      </c>
      <c r="BJ351" s="17" t="s">
        <v>83</v>
      </c>
      <c r="BK351" s="238">
        <f>ROUND(I351*H351,2)</f>
        <v>0</v>
      </c>
      <c r="BL351" s="17" t="s">
        <v>248</v>
      </c>
      <c r="BM351" s="237" t="s">
        <v>660</v>
      </c>
    </row>
    <row r="352" s="13" customFormat="1">
      <c r="A352" s="13"/>
      <c r="B352" s="249"/>
      <c r="C352" s="250"/>
      <c r="D352" s="251" t="s">
        <v>178</v>
      </c>
      <c r="E352" s="252" t="s">
        <v>1</v>
      </c>
      <c r="F352" s="253" t="s">
        <v>661</v>
      </c>
      <c r="G352" s="250"/>
      <c r="H352" s="254">
        <v>344.02699999999999</v>
      </c>
      <c r="I352" s="255"/>
      <c r="J352" s="250"/>
      <c r="K352" s="250"/>
      <c r="L352" s="256"/>
      <c r="M352" s="257"/>
      <c r="N352" s="258"/>
      <c r="O352" s="258"/>
      <c r="P352" s="258"/>
      <c r="Q352" s="258"/>
      <c r="R352" s="258"/>
      <c r="S352" s="258"/>
      <c r="T352" s="25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0" t="s">
        <v>178</v>
      </c>
      <c r="AU352" s="260" t="s">
        <v>85</v>
      </c>
      <c r="AV352" s="13" t="s">
        <v>85</v>
      </c>
      <c r="AW352" s="13" t="s">
        <v>32</v>
      </c>
      <c r="AX352" s="13" t="s">
        <v>83</v>
      </c>
      <c r="AY352" s="260" t="s">
        <v>163</v>
      </c>
    </row>
    <row r="353" s="2" customFormat="1" ht="33" customHeight="1">
      <c r="A353" s="38"/>
      <c r="B353" s="39"/>
      <c r="C353" s="226" t="s">
        <v>662</v>
      </c>
      <c r="D353" s="226" t="s">
        <v>165</v>
      </c>
      <c r="E353" s="227" t="s">
        <v>663</v>
      </c>
      <c r="F353" s="228" t="s">
        <v>664</v>
      </c>
      <c r="G353" s="229" t="s">
        <v>665</v>
      </c>
      <c r="H353" s="282"/>
      <c r="I353" s="231"/>
      <c r="J353" s="232">
        <f>ROUND(I353*H353,2)</f>
        <v>0</v>
      </c>
      <c r="K353" s="228" t="s">
        <v>169</v>
      </c>
      <c r="L353" s="44"/>
      <c r="M353" s="233" t="s">
        <v>1</v>
      </c>
      <c r="N353" s="234" t="s">
        <v>41</v>
      </c>
      <c r="O353" s="91"/>
      <c r="P353" s="235">
        <f>O353*H353</f>
        <v>0</v>
      </c>
      <c r="Q353" s="235">
        <v>0</v>
      </c>
      <c r="R353" s="235">
        <f>Q353*H353</f>
        <v>0</v>
      </c>
      <c r="S353" s="235">
        <v>0</v>
      </c>
      <c r="T353" s="23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7" t="s">
        <v>248</v>
      </c>
      <c r="AT353" s="237" t="s">
        <v>165</v>
      </c>
      <c r="AU353" s="237" t="s">
        <v>85</v>
      </c>
      <c r="AY353" s="17" t="s">
        <v>163</v>
      </c>
      <c r="BE353" s="238">
        <f>IF(N353="základní",J353,0)</f>
        <v>0</v>
      </c>
      <c r="BF353" s="238">
        <f>IF(N353="snížená",J353,0)</f>
        <v>0</v>
      </c>
      <c r="BG353" s="238">
        <f>IF(N353="zákl. přenesená",J353,0)</f>
        <v>0</v>
      </c>
      <c r="BH353" s="238">
        <f>IF(N353="sníž. přenesená",J353,0)</f>
        <v>0</v>
      </c>
      <c r="BI353" s="238">
        <f>IF(N353="nulová",J353,0)</f>
        <v>0</v>
      </c>
      <c r="BJ353" s="17" t="s">
        <v>83</v>
      </c>
      <c r="BK353" s="238">
        <f>ROUND(I353*H353,2)</f>
        <v>0</v>
      </c>
      <c r="BL353" s="17" t="s">
        <v>248</v>
      </c>
      <c r="BM353" s="237" t="s">
        <v>666</v>
      </c>
    </row>
    <row r="354" s="12" customFormat="1" ht="22.8" customHeight="1">
      <c r="A354" s="12"/>
      <c r="B354" s="210"/>
      <c r="C354" s="211"/>
      <c r="D354" s="212" t="s">
        <v>75</v>
      </c>
      <c r="E354" s="224" t="s">
        <v>667</v>
      </c>
      <c r="F354" s="224" t="s">
        <v>668</v>
      </c>
      <c r="G354" s="211"/>
      <c r="H354" s="211"/>
      <c r="I354" s="214"/>
      <c r="J354" s="225">
        <f>BK354</f>
        <v>0</v>
      </c>
      <c r="K354" s="211"/>
      <c r="L354" s="216"/>
      <c r="M354" s="217"/>
      <c r="N354" s="218"/>
      <c r="O354" s="218"/>
      <c r="P354" s="219">
        <f>SUM(P355:P373)</f>
        <v>0</v>
      </c>
      <c r="Q354" s="218"/>
      <c r="R354" s="219">
        <f>SUM(R355:R373)</f>
        <v>5.8604340500000012</v>
      </c>
      <c r="S354" s="218"/>
      <c r="T354" s="220">
        <f>SUM(T355:T373)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21" t="s">
        <v>85</v>
      </c>
      <c r="AT354" s="222" t="s">
        <v>75</v>
      </c>
      <c r="AU354" s="222" t="s">
        <v>83</v>
      </c>
      <c r="AY354" s="221" t="s">
        <v>163</v>
      </c>
      <c r="BK354" s="223">
        <f>SUM(BK355:BK373)</f>
        <v>0</v>
      </c>
    </row>
    <row r="355" s="2" customFormat="1" ht="24.15" customHeight="1">
      <c r="A355" s="38"/>
      <c r="B355" s="39"/>
      <c r="C355" s="226" t="s">
        <v>669</v>
      </c>
      <c r="D355" s="226" t="s">
        <v>165</v>
      </c>
      <c r="E355" s="227" t="s">
        <v>670</v>
      </c>
      <c r="F355" s="228" t="s">
        <v>671</v>
      </c>
      <c r="G355" s="229" t="s">
        <v>217</v>
      </c>
      <c r="H355" s="230">
        <v>1862.8810000000001</v>
      </c>
      <c r="I355" s="231"/>
      <c r="J355" s="232">
        <f>ROUND(I355*H355,2)</f>
        <v>0</v>
      </c>
      <c r="K355" s="228" t="s">
        <v>169</v>
      </c>
      <c r="L355" s="44"/>
      <c r="M355" s="233" t="s">
        <v>1</v>
      </c>
      <c r="N355" s="234" t="s">
        <v>41</v>
      </c>
      <c r="O355" s="91"/>
      <c r="P355" s="235">
        <f>O355*H355</f>
        <v>0</v>
      </c>
      <c r="Q355" s="235">
        <v>0</v>
      </c>
      <c r="R355" s="235">
        <f>Q355*H355</f>
        <v>0</v>
      </c>
      <c r="S355" s="235">
        <v>0</v>
      </c>
      <c r="T355" s="236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7" t="s">
        <v>248</v>
      </c>
      <c r="AT355" s="237" t="s">
        <v>165</v>
      </c>
      <c r="AU355" s="237" t="s">
        <v>85</v>
      </c>
      <c r="AY355" s="17" t="s">
        <v>163</v>
      </c>
      <c r="BE355" s="238">
        <f>IF(N355="základní",J355,0)</f>
        <v>0</v>
      </c>
      <c r="BF355" s="238">
        <f>IF(N355="snížená",J355,0)</f>
        <v>0</v>
      </c>
      <c r="BG355" s="238">
        <f>IF(N355="zákl. přenesená",J355,0)</f>
        <v>0</v>
      </c>
      <c r="BH355" s="238">
        <f>IF(N355="sníž. přenesená",J355,0)</f>
        <v>0</v>
      </c>
      <c r="BI355" s="238">
        <f>IF(N355="nulová",J355,0)</f>
        <v>0</v>
      </c>
      <c r="BJ355" s="17" t="s">
        <v>83</v>
      </c>
      <c r="BK355" s="238">
        <f>ROUND(I355*H355,2)</f>
        <v>0</v>
      </c>
      <c r="BL355" s="17" t="s">
        <v>248</v>
      </c>
      <c r="BM355" s="237" t="s">
        <v>672</v>
      </c>
    </row>
    <row r="356" s="13" customFormat="1">
      <c r="A356" s="13"/>
      <c r="B356" s="249"/>
      <c r="C356" s="250"/>
      <c r="D356" s="251" t="s">
        <v>178</v>
      </c>
      <c r="E356" s="252" t="s">
        <v>1</v>
      </c>
      <c r="F356" s="253" t="s">
        <v>673</v>
      </c>
      <c r="G356" s="250"/>
      <c r="H356" s="254">
        <v>1019.628</v>
      </c>
      <c r="I356" s="255"/>
      <c r="J356" s="250"/>
      <c r="K356" s="250"/>
      <c r="L356" s="256"/>
      <c r="M356" s="257"/>
      <c r="N356" s="258"/>
      <c r="O356" s="258"/>
      <c r="P356" s="258"/>
      <c r="Q356" s="258"/>
      <c r="R356" s="258"/>
      <c r="S356" s="258"/>
      <c r="T356" s="25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0" t="s">
        <v>178</v>
      </c>
      <c r="AU356" s="260" t="s">
        <v>85</v>
      </c>
      <c r="AV356" s="13" t="s">
        <v>85</v>
      </c>
      <c r="AW356" s="13" t="s">
        <v>32</v>
      </c>
      <c r="AX356" s="13" t="s">
        <v>76</v>
      </c>
      <c r="AY356" s="260" t="s">
        <v>163</v>
      </c>
    </row>
    <row r="357" s="13" customFormat="1">
      <c r="A357" s="13"/>
      <c r="B357" s="249"/>
      <c r="C357" s="250"/>
      <c r="D357" s="251" t="s">
        <v>178</v>
      </c>
      <c r="E357" s="252" t="s">
        <v>1</v>
      </c>
      <c r="F357" s="253" t="s">
        <v>674</v>
      </c>
      <c r="G357" s="250"/>
      <c r="H357" s="254">
        <v>121.8</v>
      </c>
      <c r="I357" s="255"/>
      <c r="J357" s="250"/>
      <c r="K357" s="250"/>
      <c r="L357" s="256"/>
      <c r="M357" s="257"/>
      <c r="N357" s="258"/>
      <c r="O357" s="258"/>
      <c r="P357" s="258"/>
      <c r="Q357" s="258"/>
      <c r="R357" s="258"/>
      <c r="S357" s="258"/>
      <c r="T357" s="25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0" t="s">
        <v>178</v>
      </c>
      <c r="AU357" s="260" t="s">
        <v>85</v>
      </c>
      <c r="AV357" s="13" t="s">
        <v>85</v>
      </c>
      <c r="AW357" s="13" t="s">
        <v>32</v>
      </c>
      <c r="AX357" s="13" t="s">
        <v>76</v>
      </c>
      <c r="AY357" s="260" t="s">
        <v>163</v>
      </c>
    </row>
    <row r="358" s="13" customFormat="1">
      <c r="A358" s="13"/>
      <c r="B358" s="249"/>
      <c r="C358" s="250"/>
      <c r="D358" s="251" t="s">
        <v>178</v>
      </c>
      <c r="E358" s="252" t="s">
        <v>1</v>
      </c>
      <c r="F358" s="253" t="s">
        <v>675</v>
      </c>
      <c r="G358" s="250"/>
      <c r="H358" s="254">
        <v>339.22000000000003</v>
      </c>
      <c r="I358" s="255"/>
      <c r="J358" s="250"/>
      <c r="K358" s="250"/>
      <c r="L358" s="256"/>
      <c r="M358" s="257"/>
      <c r="N358" s="258"/>
      <c r="O358" s="258"/>
      <c r="P358" s="258"/>
      <c r="Q358" s="258"/>
      <c r="R358" s="258"/>
      <c r="S358" s="258"/>
      <c r="T358" s="259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60" t="s">
        <v>178</v>
      </c>
      <c r="AU358" s="260" t="s">
        <v>85</v>
      </c>
      <c r="AV358" s="13" t="s">
        <v>85</v>
      </c>
      <c r="AW358" s="13" t="s">
        <v>32</v>
      </c>
      <c r="AX358" s="13" t="s">
        <v>76</v>
      </c>
      <c r="AY358" s="260" t="s">
        <v>163</v>
      </c>
    </row>
    <row r="359" s="13" customFormat="1">
      <c r="A359" s="13"/>
      <c r="B359" s="249"/>
      <c r="C359" s="250"/>
      <c r="D359" s="251" t="s">
        <v>178</v>
      </c>
      <c r="E359" s="252" t="s">
        <v>1</v>
      </c>
      <c r="F359" s="253" t="s">
        <v>676</v>
      </c>
      <c r="G359" s="250"/>
      <c r="H359" s="254">
        <v>382.233</v>
      </c>
      <c r="I359" s="255"/>
      <c r="J359" s="250"/>
      <c r="K359" s="250"/>
      <c r="L359" s="256"/>
      <c r="M359" s="257"/>
      <c r="N359" s="258"/>
      <c r="O359" s="258"/>
      <c r="P359" s="258"/>
      <c r="Q359" s="258"/>
      <c r="R359" s="258"/>
      <c r="S359" s="258"/>
      <c r="T359" s="25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0" t="s">
        <v>178</v>
      </c>
      <c r="AU359" s="260" t="s">
        <v>85</v>
      </c>
      <c r="AV359" s="13" t="s">
        <v>85</v>
      </c>
      <c r="AW359" s="13" t="s">
        <v>32</v>
      </c>
      <c r="AX359" s="13" t="s">
        <v>76</v>
      </c>
      <c r="AY359" s="260" t="s">
        <v>163</v>
      </c>
    </row>
    <row r="360" s="14" customFormat="1">
      <c r="A360" s="14"/>
      <c r="B360" s="261"/>
      <c r="C360" s="262"/>
      <c r="D360" s="251" t="s">
        <v>178</v>
      </c>
      <c r="E360" s="263" t="s">
        <v>1</v>
      </c>
      <c r="F360" s="264" t="s">
        <v>190</v>
      </c>
      <c r="G360" s="262"/>
      <c r="H360" s="265">
        <v>1862.8810000000001</v>
      </c>
      <c r="I360" s="266"/>
      <c r="J360" s="262"/>
      <c r="K360" s="262"/>
      <c r="L360" s="267"/>
      <c r="M360" s="268"/>
      <c r="N360" s="269"/>
      <c r="O360" s="269"/>
      <c r="P360" s="269"/>
      <c r="Q360" s="269"/>
      <c r="R360" s="269"/>
      <c r="S360" s="269"/>
      <c r="T360" s="27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71" t="s">
        <v>178</v>
      </c>
      <c r="AU360" s="271" t="s">
        <v>85</v>
      </c>
      <c r="AV360" s="14" t="s">
        <v>170</v>
      </c>
      <c r="AW360" s="14" t="s">
        <v>32</v>
      </c>
      <c r="AX360" s="14" t="s">
        <v>83</v>
      </c>
      <c r="AY360" s="271" t="s">
        <v>163</v>
      </c>
    </row>
    <row r="361" s="2" customFormat="1" ht="24.15" customHeight="1">
      <c r="A361" s="38"/>
      <c r="B361" s="39"/>
      <c r="C361" s="239" t="s">
        <v>677</v>
      </c>
      <c r="D361" s="239" t="s">
        <v>172</v>
      </c>
      <c r="E361" s="240" t="s">
        <v>678</v>
      </c>
      <c r="F361" s="241" t="s">
        <v>679</v>
      </c>
      <c r="G361" s="242" t="s">
        <v>217</v>
      </c>
      <c r="H361" s="243">
        <v>1070.6089999999999</v>
      </c>
      <c r="I361" s="244"/>
      <c r="J361" s="245">
        <f>ROUND(I361*H361,2)</f>
        <v>0</v>
      </c>
      <c r="K361" s="241" t="s">
        <v>169</v>
      </c>
      <c r="L361" s="246"/>
      <c r="M361" s="247" t="s">
        <v>1</v>
      </c>
      <c r="N361" s="248" t="s">
        <v>41</v>
      </c>
      <c r="O361" s="91"/>
      <c r="P361" s="235">
        <f>O361*H361</f>
        <v>0</v>
      </c>
      <c r="Q361" s="235">
        <v>0.0030000000000000001</v>
      </c>
      <c r="R361" s="235">
        <f>Q361*H361</f>
        <v>3.211827</v>
      </c>
      <c r="S361" s="235">
        <v>0</v>
      </c>
      <c r="T361" s="236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7" t="s">
        <v>342</v>
      </c>
      <c r="AT361" s="237" t="s">
        <v>172</v>
      </c>
      <c r="AU361" s="237" t="s">
        <v>85</v>
      </c>
      <c r="AY361" s="17" t="s">
        <v>163</v>
      </c>
      <c r="BE361" s="238">
        <f>IF(N361="základní",J361,0)</f>
        <v>0</v>
      </c>
      <c r="BF361" s="238">
        <f>IF(N361="snížená",J361,0)</f>
        <v>0</v>
      </c>
      <c r="BG361" s="238">
        <f>IF(N361="zákl. přenesená",J361,0)</f>
        <v>0</v>
      </c>
      <c r="BH361" s="238">
        <f>IF(N361="sníž. přenesená",J361,0)</f>
        <v>0</v>
      </c>
      <c r="BI361" s="238">
        <f>IF(N361="nulová",J361,0)</f>
        <v>0</v>
      </c>
      <c r="BJ361" s="17" t="s">
        <v>83</v>
      </c>
      <c r="BK361" s="238">
        <f>ROUND(I361*H361,2)</f>
        <v>0</v>
      </c>
      <c r="BL361" s="17" t="s">
        <v>248</v>
      </c>
      <c r="BM361" s="237" t="s">
        <v>680</v>
      </c>
    </row>
    <row r="362" s="13" customFormat="1">
      <c r="A362" s="13"/>
      <c r="B362" s="249"/>
      <c r="C362" s="250"/>
      <c r="D362" s="251" t="s">
        <v>178</v>
      </c>
      <c r="E362" s="252" t="s">
        <v>1</v>
      </c>
      <c r="F362" s="253" t="s">
        <v>681</v>
      </c>
      <c r="G362" s="250"/>
      <c r="H362" s="254">
        <v>1070.6089999999999</v>
      </c>
      <c r="I362" s="255"/>
      <c r="J362" s="250"/>
      <c r="K362" s="250"/>
      <c r="L362" s="256"/>
      <c r="M362" s="257"/>
      <c r="N362" s="258"/>
      <c r="O362" s="258"/>
      <c r="P362" s="258"/>
      <c r="Q362" s="258"/>
      <c r="R362" s="258"/>
      <c r="S362" s="258"/>
      <c r="T362" s="25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0" t="s">
        <v>178</v>
      </c>
      <c r="AU362" s="260" t="s">
        <v>85</v>
      </c>
      <c r="AV362" s="13" t="s">
        <v>85</v>
      </c>
      <c r="AW362" s="13" t="s">
        <v>32</v>
      </c>
      <c r="AX362" s="13" t="s">
        <v>83</v>
      </c>
      <c r="AY362" s="260" t="s">
        <v>163</v>
      </c>
    </row>
    <row r="363" s="2" customFormat="1" ht="24.15" customHeight="1">
      <c r="A363" s="38"/>
      <c r="B363" s="39"/>
      <c r="C363" s="239" t="s">
        <v>682</v>
      </c>
      <c r="D363" s="239" t="s">
        <v>172</v>
      </c>
      <c r="E363" s="240" t="s">
        <v>683</v>
      </c>
      <c r="F363" s="241" t="s">
        <v>684</v>
      </c>
      <c r="G363" s="242" t="s">
        <v>217</v>
      </c>
      <c r="H363" s="243">
        <v>356.18099999999998</v>
      </c>
      <c r="I363" s="244"/>
      <c r="J363" s="245">
        <f>ROUND(I363*H363,2)</f>
        <v>0</v>
      </c>
      <c r="K363" s="241" t="s">
        <v>169</v>
      </c>
      <c r="L363" s="246"/>
      <c r="M363" s="247" t="s">
        <v>1</v>
      </c>
      <c r="N363" s="248" t="s">
        <v>41</v>
      </c>
      <c r="O363" s="91"/>
      <c r="P363" s="235">
        <f>O363*H363</f>
        <v>0</v>
      </c>
      <c r="Q363" s="235">
        <v>0.00059999999999999995</v>
      </c>
      <c r="R363" s="235">
        <f>Q363*H363</f>
        <v>0.21370859999999997</v>
      </c>
      <c r="S363" s="235">
        <v>0</v>
      </c>
      <c r="T363" s="236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7" t="s">
        <v>342</v>
      </c>
      <c r="AT363" s="237" t="s">
        <v>172</v>
      </c>
      <c r="AU363" s="237" t="s">
        <v>85</v>
      </c>
      <c r="AY363" s="17" t="s">
        <v>163</v>
      </c>
      <c r="BE363" s="238">
        <f>IF(N363="základní",J363,0)</f>
        <v>0</v>
      </c>
      <c r="BF363" s="238">
        <f>IF(N363="snížená",J363,0)</f>
        <v>0</v>
      </c>
      <c r="BG363" s="238">
        <f>IF(N363="zákl. přenesená",J363,0)</f>
        <v>0</v>
      </c>
      <c r="BH363" s="238">
        <f>IF(N363="sníž. přenesená",J363,0)</f>
        <v>0</v>
      </c>
      <c r="BI363" s="238">
        <f>IF(N363="nulová",J363,0)</f>
        <v>0</v>
      </c>
      <c r="BJ363" s="17" t="s">
        <v>83</v>
      </c>
      <c r="BK363" s="238">
        <f>ROUND(I363*H363,2)</f>
        <v>0</v>
      </c>
      <c r="BL363" s="17" t="s">
        <v>248</v>
      </c>
      <c r="BM363" s="237" t="s">
        <v>685</v>
      </c>
    </row>
    <row r="364" s="13" customFormat="1">
      <c r="A364" s="13"/>
      <c r="B364" s="249"/>
      <c r="C364" s="250"/>
      <c r="D364" s="251" t="s">
        <v>178</v>
      </c>
      <c r="E364" s="252" t="s">
        <v>1</v>
      </c>
      <c r="F364" s="253" t="s">
        <v>686</v>
      </c>
      <c r="G364" s="250"/>
      <c r="H364" s="254">
        <v>356.18099999999998</v>
      </c>
      <c r="I364" s="255"/>
      <c r="J364" s="250"/>
      <c r="K364" s="250"/>
      <c r="L364" s="256"/>
      <c r="M364" s="257"/>
      <c r="N364" s="258"/>
      <c r="O364" s="258"/>
      <c r="P364" s="258"/>
      <c r="Q364" s="258"/>
      <c r="R364" s="258"/>
      <c r="S364" s="258"/>
      <c r="T364" s="25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0" t="s">
        <v>178</v>
      </c>
      <c r="AU364" s="260" t="s">
        <v>85</v>
      </c>
      <c r="AV364" s="13" t="s">
        <v>85</v>
      </c>
      <c r="AW364" s="13" t="s">
        <v>32</v>
      </c>
      <c r="AX364" s="13" t="s">
        <v>83</v>
      </c>
      <c r="AY364" s="260" t="s">
        <v>163</v>
      </c>
    </row>
    <row r="365" s="2" customFormat="1" ht="24.15" customHeight="1">
      <c r="A365" s="38"/>
      <c r="B365" s="39"/>
      <c r="C365" s="239" t="s">
        <v>687</v>
      </c>
      <c r="D365" s="239" t="s">
        <v>172</v>
      </c>
      <c r="E365" s="240" t="s">
        <v>688</v>
      </c>
      <c r="F365" s="241" t="s">
        <v>689</v>
      </c>
      <c r="G365" s="242" t="s">
        <v>217</v>
      </c>
      <c r="H365" s="243">
        <v>401.34500000000003</v>
      </c>
      <c r="I365" s="244"/>
      <c r="J365" s="245">
        <f>ROUND(I365*H365,2)</f>
        <v>0</v>
      </c>
      <c r="K365" s="241" t="s">
        <v>169</v>
      </c>
      <c r="L365" s="246"/>
      <c r="M365" s="247" t="s">
        <v>1</v>
      </c>
      <c r="N365" s="248" t="s">
        <v>41</v>
      </c>
      <c r="O365" s="91"/>
      <c r="P365" s="235">
        <f>O365*H365</f>
        <v>0</v>
      </c>
      <c r="Q365" s="235">
        <v>0.00167</v>
      </c>
      <c r="R365" s="235">
        <f>Q365*H365</f>
        <v>0.6702461500000001</v>
      </c>
      <c r="S365" s="235">
        <v>0</v>
      </c>
      <c r="T365" s="23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7" t="s">
        <v>342</v>
      </c>
      <c r="AT365" s="237" t="s">
        <v>172</v>
      </c>
      <c r="AU365" s="237" t="s">
        <v>85</v>
      </c>
      <c r="AY365" s="17" t="s">
        <v>163</v>
      </c>
      <c r="BE365" s="238">
        <f>IF(N365="základní",J365,0)</f>
        <v>0</v>
      </c>
      <c r="BF365" s="238">
        <f>IF(N365="snížená",J365,0)</f>
        <v>0</v>
      </c>
      <c r="BG365" s="238">
        <f>IF(N365="zákl. přenesená",J365,0)</f>
        <v>0</v>
      </c>
      <c r="BH365" s="238">
        <f>IF(N365="sníž. přenesená",J365,0)</f>
        <v>0</v>
      </c>
      <c r="BI365" s="238">
        <f>IF(N365="nulová",J365,0)</f>
        <v>0</v>
      </c>
      <c r="BJ365" s="17" t="s">
        <v>83</v>
      </c>
      <c r="BK365" s="238">
        <f>ROUND(I365*H365,2)</f>
        <v>0</v>
      </c>
      <c r="BL365" s="17" t="s">
        <v>248</v>
      </c>
      <c r="BM365" s="237" t="s">
        <v>690</v>
      </c>
    </row>
    <row r="366" s="13" customFormat="1">
      <c r="A366" s="13"/>
      <c r="B366" s="249"/>
      <c r="C366" s="250"/>
      <c r="D366" s="251" t="s">
        <v>178</v>
      </c>
      <c r="E366" s="252" t="s">
        <v>1</v>
      </c>
      <c r="F366" s="253" t="s">
        <v>691</v>
      </c>
      <c r="G366" s="250"/>
      <c r="H366" s="254">
        <v>401.34500000000003</v>
      </c>
      <c r="I366" s="255"/>
      <c r="J366" s="250"/>
      <c r="K366" s="250"/>
      <c r="L366" s="256"/>
      <c r="M366" s="257"/>
      <c r="N366" s="258"/>
      <c r="O366" s="258"/>
      <c r="P366" s="258"/>
      <c r="Q366" s="258"/>
      <c r="R366" s="258"/>
      <c r="S366" s="258"/>
      <c r="T366" s="25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0" t="s">
        <v>178</v>
      </c>
      <c r="AU366" s="260" t="s">
        <v>85</v>
      </c>
      <c r="AV366" s="13" t="s">
        <v>85</v>
      </c>
      <c r="AW366" s="13" t="s">
        <v>32</v>
      </c>
      <c r="AX366" s="13" t="s">
        <v>83</v>
      </c>
      <c r="AY366" s="260" t="s">
        <v>163</v>
      </c>
    </row>
    <row r="367" s="2" customFormat="1" ht="24.15" customHeight="1">
      <c r="A367" s="38"/>
      <c r="B367" s="39"/>
      <c r="C367" s="239" t="s">
        <v>692</v>
      </c>
      <c r="D367" s="239" t="s">
        <v>172</v>
      </c>
      <c r="E367" s="240" t="s">
        <v>693</v>
      </c>
      <c r="F367" s="241" t="s">
        <v>694</v>
      </c>
      <c r="G367" s="242" t="s">
        <v>217</v>
      </c>
      <c r="H367" s="243">
        <v>127.89</v>
      </c>
      <c r="I367" s="244"/>
      <c r="J367" s="245">
        <f>ROUND(I367*H367,2)</f>
        <v>0</v>
      </c>
      <c r="K367" s="241" t="s">
        <v>169</v>
      </c>
      <c r="L367" s="246"/>
      <c r="M367" s="247" t="s">
        <v>1</v>
      </c>
      <c r="N367" s="248" t="s">
        <v>41</v>
      </c>
      <c r="O367" s="91"/>
      <c r="P367" s="235">
        <f>O367*H367</f>
        <v>0</v>
      </c>
      <c r="Q367" s="235">
        <v>0.0033300000000000001</v>
      </c>
      <c r="R367" s="235">
        <f>Q367*H367</f>
        <v>0.42587370000000002</v>
      </c>
      <c r="S367" s="235">
        <v>0</v>
      </c>
      <c r="T367" s="236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7" t="s">
        <v>342</v>
      </c>
      <c r="AT367" s="237" t="s">
        <v>172</v>
      </c>
      <c r="AU367" s="237" t="s">
        <v>85</v>
      </c>
      <c r="AY367" s="17" t="s">
        <v>163</v>
      </c>
      <c r="BE367" s="238">
        <f>IF(N367="základní",J367,0)</f>
        <v>0</v>
      </c>
      <c r="BF367" s="238">
        <f>IF(N367="snížená",J367,0)</f>
        <v>0</v>
      </c>
      <c r="BG367" s="238">
        <f>IF(N367="zákl. přenesená",J367,0)</f>
        <v>0</v>
      </c>
      <c r="BH367" s="238">
        <f>IF(N367="sníž. přenesená",J367,0)</f>
        <v>0</v>
      </c>
      <c r="BI367" s="238">
        <f>IF(N367="nulová",J367,0)</f>
        <v>0</v>
      </c>
      <c r="BJ367" s="17" t="s">
        <v>83</v>
      </c>
      <c r="BK367" s="238">
        <f>ROUND(I367*H367,2)</f>
        <v>0</v>
      </c>
      <c r="BL367" s="17" t="s">
        <v>248</v>
      </c>
      <c r="BM367" s="237" t="s">
        <v>695</v>
      </c>
    </row>
    <row r="368" s="13" customFormat="1">
      <c r="A368" s="13"/>
      <c r="B368" s="249"/>
      <c r="C368" s="250"/>
      <c r="D368" s="251" t="s">
        <v>178</v>
      </c>
      <c r="E368" s="252" t="s">
        <v>1</v>
      </c>
      <c r="F368" s="253" t="s">
        <v>696</v>
      </c>
      <c r="G368" s="250"/>
      <c r="H368" s="254">
        <v>127.89</v>
      </c>
      <c r="I368" s="255"/>
      <c r="J368" s="250"/>
      <c r="K368" s="250"/>
      <c r="L368" s="256"/>
      <c r="M368" s="257"/>
      <c r="N368" s="258"/>
      <c r="O368" s="258"/>
      <c r="P368" s="258"/>
      <c r="Q368" s="258"/>
      <c r="R368" s="258"/>
      <c r="S368" s="258"/>
      <c r="T368" s="25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0" t="s">
        <v>178</v>
      </c>
      <c r="AU368" s="260" t="s">
        <v>85</v>
      </c>
      <c r="AV368" s="13" t="s">
        <v>85</v>
      </c>
      <c r="AW368" s="13" t="s">
        <v>32</v>
      </c>
      <c r="AX368" s="13" t="s">
        <v>83</v>
      </c>
      <c r="AY368" s="260" t="s">
        <v>163</v>
      </c>
    </row>
    <row r="369" s="2" customFormat="1" ht="24.15" customHeight="1">
      <c r="A369" s="38"/>
      <c r="B369" s="39"/>
      <c r="C369" s="226" t="s">
        <v>697</v>
      </c>
      <c r="D369" s="226" t="s">
        <v>165</v>
      </c>
      <c r="E369" s="227" t="s">
        <v>698</v>
      </c>
      <c r="F369" s="228" t="s">
        <v>699</v>
      </c>
      <c r="G369" s="229" t="s">
        <v>217</v>
      </c>
      <c r="H369" s="230">
        <v>148.01300000000001</v>
      </c>
      <c r="I369" s="231"/>
      <c r="J369" s="232">
        <f>ROUND(I369*H369,2)</f>
        <v>0</v>
      </c>
      <c r="K369" s="228" t="s">
        <v>169</v>
      </c>
      <c r="L369" s="44"/>
      <c r="M369" s="233" t="s">
        <v>1</v>
      </c>
      <c r="N369" s="234" t="s">
        <v>41</v>
      </c>
      <c r="O369" s="91"/>
      <c r="P369" s="235">
        <f>O369*H369</f>
        <v>0</v>
      </c>
      <c r="Q369" s="235">
        <v>0.0060000000000000001</v>
      </c>
      <c r="R369" s="235">
        <f>Q369*H369</f>
        <v>0.88807800000000003</v>
      </c>
      <c r="S369" s="235">
        <v>0</v>
      </c>
      <c r="T369" s="236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7" t="s">
        <v>170</v>
      </c>
      <c r="AT369" s="237" t="s">
        <v>165</v>
      </c>
      <c r="AU369" s="237" t="s">
        <v>85</v>
      </c>
      <c r="AY369" s="17" t="s">
        <v>163</v>
      </c>
      <c r="BE369" s="238">
        <f>IF(N369="základní",J369,0)</f>
        <v>0</v>
      </c>
      <c r="BF369" s="238">
        <f>IF(N369="snížená",J369,0)</f>
        <v>0</v>
      </c>
      <c r="BG369" s="238">
        <f>IF(N369="zákl. přenesená",J369,0)</f>
        <v>0</v>
      </c>
      <c r="BH369" s="238">
        <f>IF(N369="sníž. přenesená",J369,0)</f>
        <v>0</v>
      </c>
      <c r="BI369" s="238">
        <f>IF(N369="nulová",J369,0)</f>
        <v>0</v>
      </c>
      <c r="BJ369" s="17" t="s">
        <v>83</v>
      </c>
      <c r="BK369" s="238">
        <f>ROUND(I369*H369,2)</f>
        <v>0</v>
      </c>
      <c r="BL369" s="17" t="s">
        <v>170</v>
      </c>
      <c r="BM369" s="237" t="s">
        <v>700</v>
      </c>
    </row>
    <row r="370" s="13" customFormat="1">
      <c r="A370" s="13"/>
      <c r="B370" s="249"/>
      <c r="C370" s="250"/>
      <c r="D370" s="251" t="s">
        <v>178</v>
      </c>
      <c r="E370" s="252" t="s">
        <v>1</v>
      </c>
      <c r="F370" s="253" t="s">
        <v>701</v>
      </c>
      <c r="G370" s="250"/>
      <c r="H370" s="254">
        <v>148.01300000000001</v>
      </c>
      <c r="I370" s="255"/>
      <c r="J370" s="250"/>
      <c r="K370" s="250"/>
      <c r="L370" s="256"/>
      <c r="M370" s="257"/>
      <c r="N370" s="258"/>
      <c r="O370" s="258"/>
      <c r="P370" s="258"/>
      <c r="Q370" s="258"/>
      <c r="R370" s="258"/>
      <c r="S370" s="258"/>
      <c r="T370" s="25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0" t="s">
        <v>178</v>
      </c>
      <c r="AU370" s="260" t="s">
        <v>85</v>
      </c>
      <c r="AV370" s="13" t="s">
        <v>85</v>
      </c>
      <c r="AW370" s="13" t="s">
        <v>32</v>
      </c>
      <c r="AX370" s="13" t="s">
        <v>83</v>
      </c>
      <c r="AY370" s="260" t="s">
        <v>163</v>
      </c>
    </row>
    <row r="371" s="2" customFormat="1" ht="24.15" customHeight="1">
      <c r="A371" s="38"/>
      <c r="B371" s="39"/>
      <c r="C371" s="239" t="s">
        <v>702</v>
      </c>
      <c r="D371" s="239" t="s">
        <v>172</v>
      </c>
      <c r="E371" s="240" t="s">
        <v>703</v>
      </c>
      <c r="F371" s="241" t="s">
        <v>704</v>
      </c>
      <c r="G371" s="242" t="s">
        <v>217</v>
      </c>
      <c r="H371" s="243">
        <v>155.41399999999999</v>
      </c>
      <c r="I371" s="244"/>
      <c r="J371" s="245">
        <f>ROUND(I371*H371,2)</f>
        <v>0</v>
      </c>
      <c r="K371" s="241" t="s">
        <v>169</v>
      </c>
      <c r="L371" s="246"/>
      <c r="M371" s="247" t="s">
        <v>1</v>
      </c>
      <c r="N371" s="248" t="s">
        <v>41</v>
      </c>
      <c r="O371" s="91"/>
      <c r="P371" s="235">
        <f>O371*H371</f>
        <v>0</v>
      </c>
      <c r="Q371" s="235">
        <v>0.0028999999999999998</v>
      </c>
      <c r="R371" s="235">
        <f>Q371*H371</f>
        <v>0.45070059999999995</v>
      </c>
      <c r="S371" s="235">
        <v>0</v>
      </c>
      <c r="T371" s="236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7" t="s">
        <v>176</v>
      </c>
      <c r="AT371" s="237" t="s">
        <v>172</v>
      </c>
      <c r="AU371" s="237" t="s">
        <v>85</v>
      </c>
      <c r="AY371" s="17" t="s">
        <v>163</v>
      </c>
      <c r="BE371" s="238">
        <f>IF(N371="základní",J371,0)</f>
        <v>0</v>
      </c>
      <c r="BF371" s="238">
        <f>IF(N371="snížená",J371,0)</f>
        <v>0</v>
      </c>
      <c r="BG371" s="238">
        <f>IF(N371="zákl. přenesená",J371,0)</f>
        <v>0</v>
      </c>
      <c r="BH371" s="238">
        <f>IF(N371="sníž. přenesená",J371,0)</f>
        <v>0</v>
      </c>
      <c r="BI371" s="238">
        <f>IF(N371="nulová",J371,0)</f>
        <v>0</v>
      </c>
      <c r="BJ371" s="17" t="s">
        <v>83</v>
      </c>
      <c r="BK371" s="238">
        <f>ROUND(I371*H371,2)</f>
        <v>0</v>
      </c>
      <c r="BL371" s="17" t="s">
        <v>170</v>
      </c>
      <c r="BM371" s="237" t="s">
        <v>705</v>
      </c>
    </row>
    <row r="372" s="13" customFormat="1">
      <c r="A372" s="13"/>
      <c r="B372" s="249"/>
      <c r="C372" s="250"/>
      <c r="D372" s="251" t="s">
        <v>178</v>
      </c>
      <c r="E372" s="250"/>
      <c r="F372" s="253" t="s">
        <v>706</v>
      </c>
      <c r="G372" s="250"/>
      <c r="H372" s="254">
        <v>155.41399999999999</v>
      </c>
      <c r="I372" s="255"/>
      <c r="J372" s="250"/>
      <c r="K372" s="250"/>
      <c r="L372" s="256"/>
      <c r="M372" s="257"/>
      <c r="N372" s="258"/>
      <c r="O372" s="258"/>
      <c r="P372" s="258"/>
      <c r="Q372" s="258"/>
      <c r="R372" s="258"/>
      <c r="S372" s="258"/>
      <c r="T372" s="25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0" t="s">
        <v>178</v>
      </c>
      <c r="AU372" s="260" t="s">
        <v>85</v>
      </c>
      <c r="AV372" s="13" t="s">
        <v>85</v>
      </c>
      <c r="AW372" s="13" t="s">
        <v>4</v>
      </c>
      <c r="AX372" s="13" t="s">
        <v>83</v>
      </c>
      <c r="AY372" s="260" t="s">
        <v>163</v>
      </c>
    </row>
    <row r="373" s="2" customFormat="1" ht="24.15" customHeight="1">
      <c r="A373" s="38"/>
      <c r="B373" s="39"/>
      <c r="C373" s="226" t="s">
        <v>707</v>
      </c>
      <c r="D373" s="226" t="s">
        <v>165</v>
      </c>
      <c r="E373" s="227" t="s">
        <v>708</v>
      </c>
      <c r="F373" s="228" t="s">
        <v>709</v>
      </c>
      <c r="G373" s="229" t="s">
        <v>665</v>
      </c>
      <c r="H373" s="282"/>
      <c r="I373" s="231"/>
      <c r="J373" s="232">
        <f>ROUND(I373*H373,2)</f>
        <v>0</v>
      </c>
      <c r="K373" s="228" t="s">
        <v>169</v>
      </c>
      <c r="L373" s="44"/>
      <c r="M373" s="233" t="s">
        <v>1</v>
      </c>
      <c r="N373" s="234" t="s">
        <v>41</v>
      </c>
      <c r="O373" s="91"/>
      <c r="P373" s="235">
        <f>O373*H373</f>
        <v>0</v>
      </c>
      <c r="Q373" s="235">
        <v>0</v>
      </c>
      <c r="R373" s="235">
        <f>Q373*H373</f>
        <v>0</v>
      </c>
      <c r="S373" s="235">
        <v>0</v>
      </c>
      <c r="T373" s="236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7" t="s">
        <v>248</v>
      </c>
      <c r="AT373" s="237" t="s">
        <v>165</v>
      </c>
      <c r="AU373" s="237" t="s">
        <v>85</v>
      </c>
      <c r="AY373" s="17" t="s">
        <v>163</v>
      </c>
      <c r="BE373" s="238">
        <f>IF(N373="základní",J373,0)</f>
        <v>0</v>
      </c>
      <c r="BF373" s="238">
        <f>IF(N373="snížená",J373,0)</f>
        <v>0</v>
      </c>
      <c r="BG373" s="238">
        <f>IF(N373="zákl. přenesená",J373,0)</f>
        <v>0</v>
      </c>
      <c r="BH373" s="238">
        <f>IF(N373="sníž. přenesená",J373,0)</f>
        <v>0</v>
      </c>
      <c r="BI373" s="238">
        <f>IF(N373="nulová",J373,0)</f>
        <v>0</v>
      </c>
      <c r="BJ373" s="17" t="s">
        <v>83</v>
      </c>
      <c r="BK373" s="238">
        <f>ROUND(I373*H373,2)</f>
        <v>0</v>
      </c>
      <c r="BL373" s="17" t="s">
        <v>248</v>
      </c>
      <c r="BM373" s="237" t="s">
        <v>710</v>
      </c>
    </row>
    <row r="374" s="12" customFormat="1" ht="22.8" customHeight="1">
      <c r="A374" s="12"/>
      <c r="B374" s="210"/>
      <c r="C374" s="211"/>
      <c r="D374" s="212" t="s">
        <v>75</v>
      </c>
      <c r="E374" s="224" t="s">
        <v>711</v>
      </c>
      <c r="F374" s="224" t="s">
        <v>712</v>
      </c>
      <c r="G374" s="211"/>
      <c r="H374" s="211"/>
      <c r="I374" s="214"/>
      <c r="J374" s="225">
        <f>BK374</f>
        <v>0</v>
      </c>
      <c r="K374" s="211"/>
      <c r="L374" s="216"/>
      <c r="M374" s="217"/>
      <c r="N374" s="218"/>
      <c r="O374" s="218"/>
      <c r="P374" s="219">
        <f>SUM(P375:P386)</f>
        <v>0</v>
      </c>
      <c r="Q374" s="218"/>
      <c r="R374" s="219">
        <f>SUM(R375:R386)</f>
        <v>3.0075848000000001</v>
      </c>
      <c r="S374" s="218"/>
      <c r="T374" s="220">
        <f>SUM(T375:T386)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21" t="s">
        <v>85</v>
      </c>
      <c r="AT374" s="222" t="s">
        <v>75</v>
      </c>
      <c r="AU374" s="222" t="s">
        <v>83</v>
      </c>
      <c r="AY374" s="221" t="s">
        <v>163</v>
      </c>
      <c r="BK374" s="223">
        <f>SUM(BK375:BK386)</f>
        <v>0</v>
      </c>
    </row>
    <row r="375" s="2" customFormat="1" ht="24.15" customHeight="1">
      <c r="A375" s="38"/>
      <c r="B375" s="39"/>
      <c r="C375" s="226" t="s">
        <v>713</v>
      </c>
      <c r="D375" s="226" t="s">
        <v>165</v>
      </c>
      <c r="E375" s="227" t="s">
        <v>714</v>
      </c>
      <c r="F375" s="228" t="s">
        <v>715</v>
      </c>
      <c r="G375" s="229" t="s">
        <v>217</v>
      </c>
      <c r="H375" s="230">
        <v>67</v>
      </c>
      <c r="I375" s="231"/>
      <c r="J375" s="232">
        <f>ROUND(I375*H375,2)</f>
        <v>0</v>
      </c>
      <c r="K375" s="228" t="s">
        <v>169</v>
      </c>
      <c r="L375" s="44"/>
      <c r="M375" s="233" t="s">
        <v>1</v>
      </c>
      <c r="N375" s="234" t="s">
        <v>41</v>
      </c>
      <c r="O375" s="91"/>
      <c r="P375" s="235">
        <f>O375*H375</f>
        <v>0</v>
      </c>
      <c r="Q375" s="235">
        <v>0.014500000000000001</v>
      </c>
      <c r="R375" s="235">
        <f>Q375*H375</f>
        <v>0.97150000000000003</v>
      </c>
      <c r="S375" s="235">
        <v>0</v>
      </c>
      <c r="T375" s="236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7" t="s">
        <v>248</v>
      </c>
      <c r="AT375" s="237" t="s">
        <v>165</v>
      </c>
      <c r="AU375" s="237" t="s">
        <v>85</v>
      </c>
      <c r="AY375" s="17" t="s">
        <v>163</v>
      </c>
      <c r="BE375" s="238">
        <f>IF(N375="základní",J375,0)</f>
        <v>0</v>
      </c>
      <c r="BF375" s="238">
        <f>IF(N375="snížená",J375,0)</f>
        <v>0</v>
      </c>
      <c r="BG375" s="238">
        <f>IF(N375="zákl. přenesená",J375,0)</f>
        <v>0</v>
      </c>
      <c r="BH375" s="238">
        <f>IF(N375="sníž. přenesená",J375,0)</f>
        <v>0</v>
      </c>
      <c r="BI375" s="238">
        <f>IF(N375="nulová",J375,0)</f>
        <v>0</v>
      </c>
      <c r="BJ375" s="17" t="s">
        <v>83</v>
      </c>
      <c r="BK375" s="238">
        <f>ROUND(I375*H375,2)</f>
        <v>0</v>
      </c>
      <c r="BL375" s="17" t="s">
        <v>248</v>
      </c>
      <c r="BM375" s="237" t="s">
        <v>716</v>
      </c>
    </row>
    <row r="376" s="13" customFormat="1">
      <c r="A376" s="13"/>
      <c r="B376" s="249"/>
      <c r="C376" s="250"/>
      <c r="D376" s="251" t="s">
        <v>178</v>
      </c>
      <c r="E376" s="252" t="s">
        <v>1</v>
      </c>
      <c r="F376" s="253" t="s">
        <v>717</v>
      </c>
      <c r="G376" s="250"/>
      <c r="H376" s="254">
        <v>67</v>
      </c>
      <c r="I376" s="255"/>
      <c r="J376" s="250"/>
      <c r="K376" s="250"/>
      <c r="L376" s="256"/>
      <c r="M376" s="257"/>
      <c r="N376" s="258"/>
      <c r="O376" s="258"/>
      <c r="P376" s="258"/>
      <c r="Q376" s="258"/>
      <c r="R376" s="258"/>
      <c r="S376" s="258"/>
      <c r="T376" s="25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0" t="s">
        <v>178</v>
      </c>
      <c r="AU376" s="260" t="s">
        <v>85</v>
      </c>
      <c r="AV376" s="13" t="s">
        <v>85</v>
      </c>
      <c r="AW376" s="13" t="s">
        <v>32</v>
      </c>
      <c r="AX376" s="13" t="s">
        <v>83</v>
      </c>
      <c r="AY376" s="260" t="s">
        <v>163</v>
      </c>
    </row>
    <row r="377" s="2" customFormat="1" ht="24.15" customHeight="1">
      <c r="A377" s="38"/>
      <c r="B377" s="39"/>
      <c r="C377" s="226" t="s">
        <v>718</v>
      </c>
      <c r="D377" s="226" t="s">
        <v>165</v>
      </c>
      <c r="E377" s="227" t="s">
        <v>719</v>
      </c>
      <c r="F377" s="228" t="s">
        <v>720</v>
      </c>
      <c r="G377" s="229" t="s">
        <v>217</v>
      </c>
      <c r="H377" s="230">
        <v>140.56</v>
      </c>
      <c r="I377" s="231"/>
      <c r="J377" s="232">
        <f>ROUND(I377*H377,2)</f>
        <v>0</v>
      </c>
      <c r="K377" s="228" t="s">
        <v>1</v>
      </c>
      <c r="L377" s="44"/>
      <c r="M377" s="233" t="s">
        <v>1</v>
      </c>
      <c r="N377" s="234" t="s">
        <v>41</v>
      </c>
      <c r="O377" s="91"/>
      <c r="P377" s="235">
        <f>O377*H377</f>
        <v>0</v>
      </c>
      <c r="Q377" s="235">
        <v>0.012590000000000001</v>
      </c>
      <c r="R377" s="235">
        <f>Q377*H377</f>
        <v>1.7696504000000002</v>
      </c>
      <c r="S377" s="235">
        <v>0</v>
      </c>
      <c r="T377" s="236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7" t="s">
        <v>248</v>
      </c>
      <c r="AT377" s="237" t="s">
        <v>165</v>
      </c>
      <c r="AU377" s="237" t="s">
        <v>85</v>
      </c>
      <c r="AY377" s="17" t="s">
        <v>163</v>
      </c>
      <c r="BE377" s="238">
        <f>IF(N377="základní",J377,0)</f>
        <v>0</v>
      </c>
      <c r="BF377" s="238">
        <f>IF(N377="snížená",J377,0)</f>
        <v>0</v>
      </c>
      <c r="BG377" s="238">
        <f>IF(N377="zákl. přenesená",J377,0)</f>
        <v>0</v>
      </c>
      <c r="BH377" s="238">
        <f>IF(N377="sníž. přenesená",J377,0)</f>
        <v>0</v>
      </c>
      <c r="BI377" s="238">
        <f>IF(N377="nulová",J377,0)</f>
        <v>0</v>
      </c>
      <c r="BJ377" s="17" t="s">
        <v>83</v>
      </c>
      <c r="BK377" s="238">
        <f>ROUND(I377*H377,2)</f>
        <v>0</v>
      </c>
      <c r="BL377" s="17" t="s">
        <v>248</v>
      </c>
      <c r="BM377" s="237" t="s">
        <v>721</v>
      </c>
    </row>
    <row r="378" s="13" customFormat="1">
      <c r="A378" s="13"/>
      <c r="B378" s="249"/>
      <c r="C378" s="250"/>
      <c r="D378" s="251" t="s">
        <v>178</v>
      </c>
      <c r="E378" s="252" t="s">
        <v>1</v>
      </c>
      <c r="F378" s="253" t="s">
        <v>722</v>
      </c>
      <c r="G378" s="250"/>
      <c r="H378" s="254">
        <v>69.569999999999993</v>
      </c>
      <c r="I378" s="255"/>
      <c r="J378" s="250"/>
      <c r="K378" s="250"/>
      <c r="L378" s="256"/>
      <c r="M378" s="257"/>
      <c r="N378" s="258"/>
      <c r="O378" s="258"/>
      <c r="P378" s="258"/>
      <c r="Q378" s="258"/>
      <c r="R378" s="258"/>
      <c r="S378" s="258"/>
      <c r="T378" s="25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0" t="s">
        <v>178</v>
      </c>
      <c r="AU378" s="260" t="s">
        <v>85</v>
      </c>
      <c r="AV378" s="13" t="s">
        <v>85</v>
      </c>
      <c r="AW378" s="13" t="s">
        <v>32</v>
      </c>
      <c r="AX378" s="13" t="s">
        <v>76</v>
      </c>
      <c r="AY378" s="260" t="s">
        <v>163</v>
      </c>
    </row>
    <row r="379" s="13" customFormat="1">
      <c r="A379" s="13"/>
      <c r="B379" s="249"/>
      <c r="C379" s="250"/>
      <c r="D379" s="251" t="s">
        <v>178</v>
      </c>
      <c r="E379" s="252" t="s">
        <v>1</v>
      </c>
      <c r="F379" s="253" t="s">
        <v>723</v>
      </c>
      <c r="G379" s="250"/>
      <c r="H379" s="254">
        <v>70.989999999999995</v>
      </c>
      <c r="I379" s="255"/>
      <c r="J379" s="250"/>
      <c r="K379" s="250"/>
      <c r="L379" s="256"/>
      <c r="M379" s="257"/>
      <c r="N379" s="258"/>
      <c r="O379" s="258"/>
      <c r="P379" s="258"/>
      <c r="Q379" s="258"/>
      <c r="R379" s="258"/>
      <c r="S379" s="258"/>
      <c r="T379" s="25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0" t="s">
        <v>178</v>
      </c>
      <c r="AU379" s="260" t="s">
        <v>85</v>
      </c>
      <c r="AV379" s="13" t="s">
        <v>85</v>
      </c>
      <c r="AW379" s="13" t="s">
        <v>32</v>
      </c>
      <c r="AX379" s="13" t="s">
        <v>76</v>
      </c>
      <c r="AY379" s="260" t="s">
        <v>163</v>
      </c>
    </row>
    <row r="380" s="14" customFormat="1">
      <c r="A380" s="14"/>
      <c r="B380" s="261"/>
      <c r="C380" s="262"/>
      <c r="D380" s="251" t="s">
        <v>178</v>
      </c>
      <c r="E380" s="263" t="s">
        <v>1</v>
      </c>
      <c r="F380" s="264" t="s">
        <v>190</v>
      </c>
      <c r="G380" s="262"/>
      <c r="H380" s="265">
        <v>140.56</v>
      </c>
      <c r="I380" s="266"/>
      <c r="J380" s="262"/>
      <c r="K380" s="262"/>
      <c r="L380" s="267"/>
      <c r="M380" s="268"/>
      <c r="N380" s="269"/>
      <c r="O380" s="269"/>
      <c r="P380" s="269"/>
      <c r="Q380" s="269"/>
      <c r="R380" s="269"/>
      <c r="S380" s="269"/>
      <c r="T380" s="27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71" t="s">
        <v>178</v>
      </c>
      <c r="AU380" s="271" t="s">
        <v>85</v>
      </c>
      <c r="AV380" s="14" t="s">
        <v>170</v>
      </c>
      <c r="AW380" s="14" t="s">
        <v>32</v>
      </c>
      <c r="AX380" s="14" t="s">
        <v>83</v>
      </c>
      <c r="AY380" s="271" t="s">
        <v>163</v>
      </c>
    </row>
    <row r="381" s="2" customFormat="1" ht="24.15" customHeight="1">
      <c r="A381" s="38"/>
      <c r="B381" s="39"/>
      <c r="C381" s="226" t="s">
        <v>724</v>
      </c>
      <c r="D381" s="226" t="s">
        <v>165</v>
      </c>
      <c r="E381" s="227" t="s">
        <v>725</v>
      </c>
      <c r="F381" s="228" t="s">
        <v>726</v>
      </c>
      <c r="G381" s="229" t="s">
        <v>217</v>
      </c>
      <c r="H381" s="230">
        <v>19.359999999999999</v>
      </c>
      <c r="I381" s="231"/>
      <c r="J381" s="232">
        <f>ROUND(I381*H381,2)</f>
        <v>0</v>
      </c>
      <c r="K381" s="228" t="s">
        <v>1</v>
      </c>
      <c r="L381" s="44"/>
      <c r="M381" s="233" t="s">
        <v>1</v>
      </c>
      <c r="N381" s="234" t="s">
        <v>41</v>
      </c>
      <c r="O381" s="91"/>
      <c r="P381" s="235">
        <f>O381*H381</f>
        <v>0</v>
      </c>
      <c r="Q381" s="235">
        <v>0.012590000000000001</v>
      </c>
      <c r="R381" s="235">
        <f>Q381*H381</f>
        <v>0.2437424</v>
      </c>
      <c r="S381" s="235">
        <v>0</v>
      </c>
      <c r="T381" s="236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7" t="s">
        <v>248</v>
      </c>
      <c r="AT381" s="237" t="s">
        <v>165</v>
      </c>
      <c r="AU381" s="237" t="s">
        <v>85</v>
      </c>
      <c r="AY381" s="17" t="s">
        <v>163</v>
      </c>
      <c r="BE381" s="238">
        <f>IF(N381="základní",J381,0)</f>
        <v>0</v>
      </c>
      <c r="BF381" s="238">
        <f>IF(N381="snížená",J381,0)</f>
        <v>0</v>
      </c>
      <c r="BG381" s="238">
        <f>IF(N381="zákl. přenesená",J381,0)</f>
        <v>0</v>
      </c>
      <c r="BH381" s="238">
        <f>IF(N381="sníž. přenesená",J381,0)</f>
        <v>0</v>
      </c>
      <c r="BI381" s="238">
        <f>IF(N381="nulová",J381,0)</f>
        <v>0</v>
      </c>
      <c r="BJ381" s="17" t="s">
        <v>83</v>
      </c>
      <c r="BK381" s="238">
        <f>ROUND(I381*H381,2)</f>
        <v>0</v>
      </c>
      <c r="BL381" s="17" t="s">
        <v>248</v>
      </c>
      <c r="BM381" s="237" t="s">
        <v>727</v>
      </c>
    </row>
    <row r="382" s="13" customFormat="1">
      <c r="A382" s="13"/>
      <c r="B382" s="249"/>
      <c r="C382" s="250"/>
      <c r="D382" s="251" t="s">
        <v>178</v>
      </c>
      <c r="E382" s="252" t="s">
        <v>1</v>
      </c>
      <c r="F382" s="253" t="s">
        <v>728</v>
      </c>
      <c r="G382" s="250"/>
      <c r="H382" s="254">
        <v>15.890000000000001</v>
      </c>
      <c r="I382" s="255"/>
      <c r="J382" s="250"/>
      <c r="K382" s="250"/>
      <c r="L382" s="256"/>
      <c r="M382" s="257"/>
      <c r="N382" s="258"/>
      <c r="O382" s="258"/>
      <c r="P382" s="258"/>
      <c r="Q382" s="258"/>
      <c r="R382" s="258"/>
      <c r="S382" s="258"/>
      <c r="T382" s="25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0" t="s">
        <v>178</v>
      </c>
      <c r="AU382" s="260" t="s">
        <v>85</v>
      </c>
      <c r="AV382" s="13" t="s">
        <v>85</v>
      </c>
      <c r="AW382" s="13" t="s">
        <v>32</v>
      </c>
      <c r="AX382" s="13" t="s">
        <v>76</v>
      </c>
      <c r="AY382" s="260" t="s">
        <v>163</v>
      </c>
    </row>
    <row r="383" s="13" customFormat="1">
      <c r="A383" s="13"/>
      <c r="B383" s="249"/>
      <c r="C383" s="250"/>
      <c r="D383" s="251" t="s">
        <v>178</v>
      </c>
      <c r="E383" s="252" t="s">
        <v>1</v>
      </c>
      <c r="F383" s="253" t="s">
        <v>729</v>
      </c>
      <c r="G383" s="250"/>
      <c r="H383" s="254">
        <v>3.4700000000000002</v>
      </c>
      <c r="I383" s="255"/>
      <c r="J383" s="250"/>
      <c r="K383" s="250"/>
      <c r="L383" s="256"/>
      <c r="M383" s="257"/>
      <c r="N383" s="258"/>
      <c r="O383" s="258"/>
      <c r="P383" s="258"/>
      <c r="Q383" s="258"/>
      <c r="R383" s="258"/>
      <c r="S383" s="258"/>
      <c r="T383" s="25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0" t="s">
        <v>178</v>
      </c>
      <c r="AU383" s="260" t="s">
        <v>85</v>
      </c>
      <c r="AV383" s="13" t="s">
        <v>85</v>
      </c>
      <c r="AW383" s="13" t="s">
        <v>32</v>
      </c>
      <c r="AX383" s="13" t="s">
        <v>76</v>
      </c>
      <c r="AY383" s="260" t="s">
        <v>163</v>
      </c>
    </row>
    <row r="384" s="14" customFormat="1">
      <c r="A384" s="14"/>
      <c r="B384" s="261"/>
      <c r="C384" s="262"/>
      <c r="D384" s="251" t="s">
        <v>178</v>
      </c>
      <c r="E384" s="263" t="s">
        <v>1</v>
      </c>
      <c r="F384" s="264" t="s">
        <v>190</v>
      </c>
      <c r="G384" s="262"/>
      <c r="H384" s="265">
        <v>19.359999999999999</v>
      </c>
      <c r="I384" s="266"/>
      <c r="J384" s="262"/>
      <c r="K384" s="262"/>
      <c r="L384" s="267"/>
      <c r="M384" s="268"/>
      <c r="N384" s="269"/>
      <c r="O384" s="269"/>
      <c r="P384" s="269"/>
      <c r="Q384" s="269"/>
      <c r="R384" s="269"/>
      <c r="S384" s="269"/>
      <c r="T384" s="270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71" t="s">
        <v>178</v>
      </c>
      <c r="AU384" s="271" t="s">
        <v>85</v>
      </c>
      <c r="AV384" s="14" t="s">
        <v>170</v>
      </c>
      <c r="AW384" s="14" t="s">
        <v>32</v>
      </c>
      <c r="AX384" s="14" t="s">
        <v>83</v>
      </c>
      <c r="AY384" s="271" t="s">
        <v>163</v>
      </c>
    </row>
    <row r="385" s="2" customFormat="1" ht="16.5" customHeight="1">
      <c r="A385" s="38"/>
      <c r="B385" s="39"/>
      <c r="C385" s="226" t="s">
        <v>730</v>
      </c>
      <c r="D385" s="226" t="s">
        <v>165</v>
      </c>
      <c r="E385" s="227" t="s">
        <v>731</v>
      </c>
      <c r="F385" s="228" t="s">
        <v>732</v>
      </c>
      <c r="G385" s="229" t="s">
        <v>217</v>
      </c>
      <c r="H385" s="230">
        <v>226.91999999999999</v>
      </c>
      <c r="I385" s="231"/>
      <c r="J385" s="232">
        <f>ROUND(I385*H385,2)</f>
        <v>0</v>
      </c>
      <c r="K385" s="228" t="s">
        <v>169</v>
      </c>
      <c r="L385" s="44"/>
      <c r="M385" s="233" t="s">
        <v>1</v>
      </c>
      <c r="N385" s="234" t="s">
        <v>41</v>
      </c>
      <c r="O385" s="91"/>
      <c r="P385" s="235">
        <f>O385*H385</f>
        <v>0</v>
      </c>
      <c r="Q385" s="235">
        <v>0.00010000000000000001</v>
      </c>
      <c r="R385" s="235">
        <f>Q385*H385</f>
        <v>0.022692</v>
      </c>
      <c r="S385" s="235">
        <v>0</v>
      </c>
      <c r="T385" s="23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7" t="s">
        <v>248</v>
      </c>
      <c r="AT385" s="237" t="s">
        <v>165</v>
      </c>
      <c r="AU385" s="237" t="s">
        <v>85</v>
      </c>
      <c r="AY385" s="17" t="s">
        <v>163</v>
      </c>
      <c r="BE385" s="238">
        <f>IF(N385="základní",J385,0)</f>
        <v>0</v>
      </c>
      <c r="BF385" s="238">
        <f>IF(N385="snížená",J385,0)</f>
        <v>0</v>
      </c>
      <c r="BG385" s="238">
        <f>IF(N385="zákl. přenesená",J385,0)</f>
        <v>0</v>
      </c>
      <c r="BH385" s="238">
        <f>IF(N385="sníž. přenesená",J385,0)</f>
        <v>0</v>
      </c>
      <c r="BI385" s="238">
        <f>IF(N385="nulová",J385,0)</f>
        <v>0</v>
      </c>
      <c r="BJ385" s="17" t="s">
        <v>83</v>
      </c>
      <c r="BK385" s="238">
        <f>ROUND(I385*H385,2)</f>
        <v>0</v>
      </c>
      <c r="BL385" s="17" t="s">
        <v>248</v>
      </c>
      <c r="BM385" s="237" t="s">
        <v>733</v>
      </c>
    </row>
    <row r="386" s="2" customFormat="1" ht="24.15" customHeight="1">
      <c r="A386" s="38"/>
      <c r="B386" s="39"/>
      <c r="C386" s="226" t="s">
        <v>734</v>
      </c>
      <c r="D386" s="226" t="s">
        <v>165</v>
      </c>
      <c r="E386" s="227" t="s">
        <v>735</v>
      </c>
      <c r="F386" s="228" t="s">
        <v>736</v>
      </c>
      <c r="G386" s="229" t="s">
        <v>665</v>
      </c>
      <c r="H386" s="282"/>
      <c r="I386" s="231"/>
      <c r="J386" s="232">
        <f>ROUND(I386*H386,2)</f>
        <v>0</v>
      </c>
      <c r="K386" s="228" t="s">
        <v>169</v>
      </c>
      <c r="L386" s="44"/>
      <c r="M386" s="233" t="s">
        <v>1</v>
      </c>
      <c r="N386" s="234" t="s">
        <v>41</v>
      </c>
      <c r="O386" s="91"/>
      <c r="P386" s="235">
        <f>O386*H386</f>
        <v>0</v>
      </c>
      <c r="Q386" s="235">
        <v>0</v>
      </c>
      <c r="R386" s="235">
        <f>Q386*H386</f>
        <v>0</v>
      </c>
      <c r="S386" s="235">
        <v>0</v>
      </c>
      <c r="T386" s="236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7" t="s">
        <v>248</v>
      </c>
      <c r="AT386" s="237" t="s">
        <v>165</v>
      </c>
      <c r="AU386" s="237" t="s">
        <v>85</v>
      </c>
      <c r="AY386" s="17" t="s">
        <v>163</v>
      </c>
      <c r="BE386" s="238">
        <f>IF(N386="základní",J386,0)</f>
        <v>0</v>
      </c>
      <c r="BF386" s="238">
        <f>IF(N386="snížená",J386,0)</f>
        <v>0</v>
      </c>
      <c r="BG386" s="238">
        <f>IF(N386="zákl. přenesená",J386,0)</f>
        <v>0</v>
      </c>
      <c r="BH386" s="238">
        <f>IF(N386="sníž. přenesená",J386,0)</f>
        <v>0</v>
      </c>
      <c r="BI386" s="238">
        <f>IF(N386="nulová",J386,0)</f>
        <v>0</v>
      </c>
      <c r="BJ386" s="17" t="s">
        <v>83</v>
      </c>
      <c r="BK386" s="238">
        <f>ROUND(I386*H386,2)</f>
        <v>0</v>
      </c>
      <c r="BL386" s="17" t="s">
        <v>248</v>
      </c>
      <c r="BM386" s="237" t="s">
        <v>737</v>
      </c>
    </row>
    <row r="387" s="12" customFormat="1" ht="22.8" customHeight="1">
      <c r="A387" s="12"/>
      <c r="B387" s="210"/>
      <c r="C387" s="211"/>
      <c r="D387" s="212" t="s">
        <v>75</v>
      </c>
      <c r="E387" s="224" t="s">
        <v>738</v>
      </c>
      <c r="F387" s="224" t="s">
        <v>739</v>
      </c>
      <c r="G387" s="211"/>
      <c r="H387" s="211"/>
      <c r="I387" s="214"/>
      <c r="J387" s="225">
        <f>BK387</f>
        <v>0</v>
      </c>
      <c r="K387" s="211"/>
      <c r="L387" s="216"/>
      <c r="M387" s="217"/>
      <c r="N387" s="218"/>
      <c r="O387" s="218"/>
      <c r="P387" s="219">
        <f>SUM(P388:P449)</f>
        <v>0</v>
      </c>
      <c r="Q387" s="218"/>
      <c r="R387" s="219">
        <f>SUM(R388:R449)</f>
        <v>7.434845000000001</v>
      </c>
      <c r="S387" s="218"/>
      <c r="T387" s="220">
        <f>SUM(T388:T449)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21" t="s">
        <v>85</v>
      </c>
      <c r="AT387" s="222" t="s">
        <v>75</v>
      </c>
      <c r="AU387" s="222" t="s">
        <v>83</v>
      </c>
      <c r="AY387" s="221" t="s">
        <v>163</v>
      </c>
      <c r="BK387" s="223">
        <f>SUM(BK388:BK449)</f>
        <v>0</v>
      </c>
    </row>
    <row r="388" s="2" customFormat="1" ht="16.5" customHeight="1">
      <c r="A388" s="38"/>
      <c r="B388" s="39"/>
      <c r="C388" s="226" t="s">
        <v>740</v>
      </c>
      <c r="D388" s="226" t="s">
        <v>165</v>
      </c>
      <c r="E388" s="227" t="s">
        <v>741</v>
      </c>
      <c r="F388" s="228" t="s">
        <v>742</v>
      </c>
      <c r="G388" s="229" t="s">
        <v>743</v>
      </c>
      <c r="H388" s="230">
        <v>24</v>
      </c>
      <c r="I388" s="231"/>
      <c r="J388" s="232">
        <f>ROUND(I388*H388,2)</f>
        <v>0</v>
      </c>
      <c r="K388" s="228" t="s">
        <v>1</v>
      </c>
      <c r="L388" s="44"/>
      <c r="M388" s="233" t="s">
        <v>1</v>
      </c>
      <c r="N388" s="234" t="s">
        <v>41</v>
      </c>
      <c r="O388" s="91"/>
      <c r="P388" s="235">
        <f>O388*H388</f>
        <v>0</v>
      </c>
      <c r="Q388" s="235">
        <v>0</v>
      </c>
      <c r="R388" s="235">
        <f>Q388*H388</f>
        <v>0</v>
      </c>
      <c r="S388" s="235">
        <v>0</v>
      </c>
      <c r="T388" s="236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37" t="s">
        <v>248</v>
      </c>
      <c r="AT388" s="237" t="s">
        <v>165</v>
      </c>
      <c r="AU388" s="237" t="s">
        <v>85</v>
      </c>
      <c r="AY388" s="17" t="s">
        <v>163</v>
      </c>
      <c r="BE388" s="238">
        <f>IF(N388="základní",J388,0)</f>
        <v>0</v>
      </c>
      <c r="BF388" s="238">
        <f>IF(N388="snížená",J388,0)</f>
        <v>0</v>
      </c>
      <c r="BG388" s="238">
        <f>IF(N388="zákl. přenesená",J388,0)</f>
        <v>0</v>
      </c>
      <c r="BH388" s="238">
        <f>IF(N388="sníž. přenesená",J388,0)</f>
        <v>0</v>
      </c>
      <c r="BI388" s="238">
        <f>IF(N388="nulová",J388,0)</f>
        <v>0</v>
      </c>
      <c r="BJ388" s="17" t="s">
        <v>83</v>
      </c>
      <c r="BK388" s="238">
        <f>ROUND(I388*H388,2)</f>
        <v>0</v>
      </c>
      <c r="BL388" s="17" t="s">
        <v>248</v>
      </c>
      <c r="BM388" s="237" t="s">
        <v>744</v>
      </c>
    </row>
    <row r="389" s="13" customFormat="1">
      <c r="A389" s="13"/>
      <c r="B389" s="249"/>
      <c r="C389" s="250"/>
      <c r="D389" s="251" t="s">
        <v>178</v>
      </c>
      <c r="E389" s="252" t="s">
        <v>1</v>
      </c>
      <c r="F389" s="253" t="s">
        <v>745</v>
      </c>
      <c r="G389" s="250"/>
      <c r="H389" s="254">
        <v>24</v>
      </c>
      <c r="I389" s="255"/>
      <c r="J389" s="250"/>
      <c r="K389" s="250"/>
      <c r="L389" s="256"/>
      <c r="M389" s="257"/>
      <c r="N389" s="258"/>
      <c r="O389" s="258"/>
      <c r="P389" s="258"/>
      <c r="Q389" s="258"/>
      <c r="R389" s="258"/>
      <c r="S389" s="258"/>
      <c r="T389" s="25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0" t="s">
        <v>178</v>
      </c>
      <c r="AU389" s="260" t="s">
        <v>85</v>
      </c>
      <c r="AV389" s="13" t="s">
        <v>85</v>
      </c>
      <c r="AW389" s="13" t="s">
        <v>32</v>
      </c>
      <c r="AX389" s="13" t="s">
        <v>83</v>
      </c>
      <c r="AY389" s="260" t="s">
        <v>163</v>
      </c>
    </row>
    <row r="390" s="2" customFormat="1" ht="16.5" customHeight="1">
      <c r="A390" s="38"/>
      <c r="B390" s="39"/>
      <c r="C390" s="226" t="s">
        <v>746</v>
      </c>
      <c r="D390" s="226" t="s">
        <v>165</v>
      </c>
      <c r="E390" s="227" t="s">
        <v>747</v>
      </c>
      <c r="F390" s="228" t="s">
        <v>748</v>
      </c>
      <c r="G390" s="229" t="s">
        <v>743</v>
      </c>
      <c r="H390" s="230">
        <v>24</v>
      </c>
      <c r="I390" s="231"/>
      <c r="J390" s="232">
        <f>ROUND(I390*H390,2)</f>
        <v>0</v>
      </c>
      <c r="K390" s="228" t="s">
        <v>1</v>
      </c>
      <c r="L390" s="44"/>
      <c r="M390" s="233" t="s">
        <v>1</v>
      </c>
      <c r="N390" s="234" t="s">
        <v>41</v>
      </c>
      <c r="O390" s="91"/>
      <c r="P390" s="235">
        <f>O390*H390</f>
        <v>0</v>
      </c>
      <c r="Q390" s="235">
        <v>0</v>
      </c>
      <c r="R390" s="235">
        <f>Q390*H390</f>
        <v>0</v>
      </c>
      <c r="S390" s="235">
        <v>0</v>
      </c>
      <c r="T390" s="236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7" t="s">
        <v>248</v>
      </c>
      <c r="AT390" s="237" t="s">
        <v>165</v>
      </c>
      <c r="AU390" s="237" t="s">
        <v>85</v>
      </c>
      <c r="AY390" s="17" t="s">
        <v>163</v>
      </c>
      <c r="BE390" s="238">
        <f>IF(N390="základní",J390,0)</f>
        <v>0</v>
      </c>
      <c r="BF390" s="238">
        <f>IF(N390="snížená",J390,0)</f>
        <v>0</v>
      </c>
      <c r="BG390" s="238">
        <f>IF(N390="zákl. přenesená",J390,0)</f>
        <v>0</v>
      </c>
      <c r="BH390" s="238">
        <f>IF(N390="sníž. přenesená",J390,0)</f>
        <v>0</v>
      </c>
      <c r="BI390" s="238">
        <f>IF(N390="nulová",J390,0)</f>
        <v>0</v>
      </c>
      <c r="BJ390" s="17" t="s">
        <v>83</v>
      </c>
      <c r="BK390" s="238">
        <f>ROUND(I390*H390,2)</f>
        <v>0</v>
      </c>
      <c r="BL390" s="17" t="s">
        <v>248</v>
      </c>
      <c r="BM390" s="237" t="s">
        <v>749</v>
      </c>
    </row>
    <row r="391" s="13" customFormat="1">
      <c r="A391" s="13"/>
      <c r="B391" s="249"/>
      <c r="C391" s="250"/>
      <c r="D391" s="251" t="s">
        <v>178</v>
      </c>
      <c r="E391" s="252" t="s">
        <v>1</v>
      </c>
      <c r="F391" s="253" t="s">
        <v>750</v>
      </c>
      <c r="G391" s="250"/>
      <c r="H391" s="254">
        <v>24</v>
      </c>
      <c r="I391" s="255"/>
      <c r="J391" s="250"/>
      <c r="K391" s="250"/>
      <c r="L391" s="256"/>
      <c r="M391" s="257"/>
      <c r="N391" s="258"/>
      <c r="O391" s="258"/>
      <c r="P391" s="258"/>
      <c r="Q391" s="258"/>
      <c r="R391" s="258"/>
      <c r="S391" s="258"/>
      <c r="T391" s="259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0" t="s">
        <v>178</v>
      </c>
      <c r="AU391" s="260" t="s">
        <v>85</v>
      </c>
      <c r="AV391" s="13" t="s">
        <v>85</v>
      </c>
      <c r="AW391" s="13" t="s">
        <v>32</v>
      </c>
      <c r="AX391" s="13" t="s">
        <v>83</v>
      </c>
      <c r="AY391" s="260" t="s">
        <v>163</v>
      </c>
    </row>
    <row r="392" s="2" customFormat="1" ht="24.15" customHeight="1">
      <c r="A392" s="38"/>
      <c r="B392" s="39"/>
      <c r="C392" s="226" t="s">
        <v>751</v>
      </c>
      <c r="D392" s="226" t="s">
        <v>165</v>
      </c>
      <c r="E392" s="227" t="s">
        <v>752</v>
      </c>
      <c r="F392" s="228" t="s">
        <v>753</v>
      </c>
      <c r="G392" s="229" t="s">
        <v>294</v>
      </c>
      <c r="H392" s="230">
        <v>55</v>
      </c>
      <c r="I392" s="231"/>
      <c r="J392" s="232">
        <f>ROUND(I392*H392,2)</f>
        <v>0</v>
      </c>
      <c r="K392" s="228" t="s">
        <v>1</v>
      </c>
      <c r="L392" s="44"/>
      <c r="M392" s="233" t="s">
        <v>1</v>
      </c>
      <c r="N392" s="234" t="s">
        <v>41</v>
      </c>
      <c r="O392" s="91"/>
      <c r="P392" s="235">
        <f>O392*H392</f>
        <v>0</v>
      </c>
      <c r="Q392" s="235">
        <v>0.0022499999999999998</v>
      </c>
      <c r="R392" s="235">
        <f>Q392*H392</f>
        <v>0.12374999999999999</v>
      </c>
      <c r="S392" s="235">
        <v>0</v>
      </c>
      <c r="T392" s="236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7" t="s">
        <v>248</v>
      </c>
      <c r="AT392" s="237" t="s">
        <v>165</v>
      </c>
      <c r="AU392" s="237" t="s">
        <v>85</v>
      </c>
      <c r="AY392" s="17" t="s">
        <v>163</v>
      </c>
      <c r="BE392" s="238">
        <f>IF(N392="základní",J392,0)</f>
        <v>0</v>
      </c>
      <c r="BF392" s="238">
        <f>IF(N392="snížená",J392,0)</f>
        <v>0</v>
      </c>
      <c r="BG392" s="238">
        <f>IF(N392="zákl. přenesená",J392,0)</f>
        <v>0</v>
      </c>
      <c r="BH392" s="238">
        <f>IF(N392="sníž. přenesená",J392,0)</f>
        <v>0</v>
      </c>
      <c r="BI392" s="238">
        <f>IF(N392="nulová",J392,0)</f>
        <v>0</v>
      </c>
      <c r="BJ392" s="17" t="s">
        <v>83</v>
      </c>
      <c r="BK392" s="238">
        <f>ROUND(I392*H392,2)</f>
        <v>0</v>
      </c>
      <c r="BL392" s="17" t="s">
        <v>248</v>
      </c>
      <c r="BM392" s="237" t="s">
        <v>754</v>
      </c>
    </row>
    <row r="393" s="13" customFormat="1">
      <c r="A393" s="13"/>
      <c r="B393" s="249"/>
      <c r="C393" s="250"/>
      <c r="D393" s="251" t="s">
        <v>178</v>
      </c>
      <c r="E393" s="252" t="s">
        <v>1</v>
      </c>
      <c r="F393" s="253" t="s">
        <v>755</v>
      </c>
      <c r="G393" s="250"/>
      <c r="H393" s="254">
        <v>55</v>
      </c>
      <c r="I393" s="255"/>
      <c r="J393" s="250"/>
      <c r="K393" s="250"/>
      <c r="L393" s="256"/>
      <c r="M393" s="257"/>
      <c r="N393" s="258"/>
      <c r="O393" s="258"/>
      <c r="P393" s="258"/>
      <c r="Q393" s="258"/>
      <c r="R393" s="258"/>
      <c r="S393" s="258"/>
      <c r="T393" s="25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0" t="s">
        <v>178</v>
      </c>
      <c r="AU393" s="260" t="s">
        <v>85</v>
      </c>
      <c r="AV393" s="13" t="s">
        <v>85</v>
      </c>
      <c r="AW393" s="13" t="s">
        <v>32</v>
      </c>
      <c r="AX393" s="13" t="s">
        <v>83</v>
      </c>
      <c r="AY393" s="260" t="s">
        <v>163</v>
      </c>
    </row>
    <row r="394" s="2" customFormat="1" ht="24.15" customHeight="1">
      <c r="A394" s="38"/>
      <c r="B394" s="39"/>
      <c r="C394" s="226" t="s">
        <v>756</v>
      </c>
      <c r="D394" s="226" t="s">
        <v>165</v>
      </c>
      <c r="E394" s="227" t="s">
        <v>757</v>
      </c>
      <c r="F394" s="228" t="s">
        <v>758</v>
      </c>
      <c r="G394" s="229" t="s">
        <v>294</v>
      </c>
      <c r="H394" s="230">
        <v>106</v>
      </c>
      <c r="I394" s="231"/>
      <c r="J394" s="232">
        <f>ROUND(I394*H394,2)</f>
        <v>0</v>
      </c>
      <c r="K394" s="228" t="s">
        <v>1</v>
      </c>
      <c r="L394" s="44"/>
      <c r="M394" s="233" t="s">
        <v>1</v>
      </c>
      <c r="N394" s="234" t="s">
        <v>41</v>
      </c>
      <c r="O394" s="91"/>
      <c r="P394" s="235">
        <f>O394*H394</f>
        <v>0</v>
      </c>
      <c r="Q394" s="235">
        <v>0.00072999999999999996</v>
      </c>
      <c r="R394" s="235">
        <f>Q394*H394</f>
        <v>0.07737999999999999</v>
      </c>
      <c r="S394" s="235">
        <v>0</v>
      </c>
      <c r="T394" s="236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37" t="s">
        <v>248</v>
      </c>
      <c r="AT394" s="237" t="s">
        <v>165</v>
      </c>
      <c r="AU394" s="237" t="s">
        <v>85</v>
      </c>
      <c r="AY394" s="17" t="s">
        <v>163</v>
      </c>
      <c r="BE394" s="238">
        <f>IF(N394="základní",J394,0)</f>
        <v>0</v>
      </c>
      <c r="BF394" s="238">
        <f>IF(N394="snížená",J394,0)</f>
        <v>0</v>
      </c>
      <c r="BG394" s="238">
        <f>IF(N394="zákl. přenesená",J394,0)</f>
        <v>0</v>
      </c>
      <c r="BH394" s="238">
        <f>IF(N394="sníž. přenesená",J394,0)</f>
        <v>0</v>
      </c>
      <c r="BI394" s="238">
        <f>IF(N394="nulová",J394,0)</f>
        <v>0</v>
      </c>
      <c r="BJ394" s="17" t="s">
        <v>83</v>
      </c>
      <c r="BK394" s="238">
        <f>ROUND(I394*H394,2)</f>
        <v>0</v>
      </c>
      <c r="BL394" s="17" t="s">
        <v>248</v>
      </c>
      <c r="BM394" s="237" t="s">
        <v>759</v>
      </c>
    </row>
    <row r="395" s="13" customFormat="1">
      <c r="A395" s="13"/>
      <c r="B395" s="249"/>
      <c r="C395" s="250"/>
      <c r="D395" s="251" t="s">
        <v>178</v>
      </c>
      <c r="E395" s="252" t="s">
        <v>1</v>
      </c>
      <c r="F395" s="253" t="s">
        <v>760</v>
      </c>
      <c r="G395" s="250"/>
      <c r="H395" s="254">
        <v>106</v>
      </c>
      <c r="I395" s="255"/>
      <c r="J395" s="250"/>
      <c r="K395" s="250"/>
      <c r="L395" s="256"/>
      <c r="M395" s="257"/>
      <c r="N395" s="258"/>
      <c r="O395" s="258"/>
      <c r="P395" s="258"/>
      <c r="Q395" s="258"/>
      <c r="R395" s="258"/>
      <c r="S395" s="258"/>
      <c r="T395" s="259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0" t="s">
        <v>178</v>
      </c>
      <c r="AU395" s="260" t="s">
        <v>85</v>
      </c>
      <c r="AV395" s="13" t="s">
        <v>85</v>
      </c>
      <c r="AW395" s="13" t="s">
        <v>32</v>
      </c>
      <c r="AX395" s="13" t="s">
        <v>83</v>
      </c>
      <c r="AY395" s="260" t="s">
        <v>163</v>
      </c>
    </row>
    <row r="396" s="2" customFormat="1" ht="24.15" customHeight="1">
      <c r="A396" s="38"/>
      <c r="B396" s="39"/>
      <c r="C396" s="226" t="s">
        <v>761</v>
      </c>
      <c r="D396" s="226" t="s">
        <v>165</v>
      </c>
      <c r="E396" s="227" t="s">
        <v>762</v>
      </c>
      <c r="F396" s="228" t="s">
        <v>763</v>
      </c>
      <c r="G396" s="229" t="s">
        <v>294</v>
      </c>
      <c r="H396" s="230">
        <v>32</v>
      </c>
      <c r="I396" s="231"/>
      <c r="J396" s="232">
        <f>ROUND(I396*H396,2)</f>
        <v>0</v>
      </c>
      <c r="K396" s="228" t="s">
        <v>1</v>
      </c>
      <c r="L396" s="44"/>
      <c r="M396" s="233" t="s">
        <v>1</v>
      </c>
      <c r="N396" s="234" t="s">
        <v>41</v>
      </c>
      <c r="O396" s="91"/>
      <c r="P396" s="235">
        <f>O396*H396</f>
        <v>0</v>
      </c>
      <c r="Q396" s="235">
        <v>0.00131</v>
      </c>
      <c r="R396" s="235">
        <f>Q396*H396</f>
        <v>0.041919999999999999</v>
      </c>
      <c r="S396" s="235">
        <v>0</v>
      </c>
      <c r="T396" s="236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37" t="s">
        <v>248</v>
      </c>
      <c r="AT396" s="237" t="s">
        <v>165</v>
      </c>
      <c r="AU396" s="237" t="s">
        <v>85</v>
      </c>
      <c r="AY396" s="17" t="s">
        <v>163</v>
      </c>
      <c r="BE396" s="238">
        <f>IF(N396="základní",J396,0)</f>
        <v>0</v>
      </c>
      <c r="BF396" s="238">
        <f>IF(N396="snížená",J396,0)</f>
        <v>0</v>
      </c>
      <c r="BG396" s="238">
        <f>IF(N396="zákl. přenesená",J396,0)</f>
        <v>0</v>
      </c>
      <c r="BH396" s="238">
        <f>IF(N396="sníž. přenesená",J396,0)</f>
        <v>0</v>
      </c>
      <c r="BI396" s="238">
        <f>IF(N396="nulová",J396,0)</f>
        <v>0</v>
      </c>
      <c r="BJ396" s="17" t="s">
        <v>83</v>
      </c>
      <c r="BK396" s="238">
        <f>ROUND(I396*H396,2)</f>
        <v>0</v>
      </c>
      <c r="BL396" s="17" t="s">
        <v>248</v>
      </c>
      <c r="BM396" s="237" t="s">
        <v>764</v>
      </c>
    </row>
    <row r="397" s="13" customFormat="1">
      <c r="A397" s="13"/>
      <c r="B397" s="249"/>
      <c r="C397" s="250"/>
      <c r="D397" s="251" t="s">
        <v>178</v>
      </c>
      <c r="E397" s="252" t="s">
        <v>1</v>
      </c>
      <c r="F397" s="253" t="s">
        <v>765</v>
      </c>
      <c r="G397" s="250"/>
      <c r="H397" s="254">
        <v>32</v>
      </c>
      <c r="I397" s="255"/>
      <c r="J397" s="250"/>
      <c r="K397" s="250"/>
      <c r="L397" s="256"/>
      <c r="M397" s="257"/>
      <c r="N397" s="258"/>
      <c r="O397" s="258"/>
      <c r="P397" s="258"/>
      <c r="Q397" s="258"/>
      <c r="R397" s="258"/>
      <c r="S397" s="258"/>
      <c r="T397" s="25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60" t="s">
        <v>178</v>
      </c>
      <c r="AU397" s="260" t="s">
        <v>85</v>
      </c>
      <c r="AV397" s="13" t="s">
        <v>85</v>
      </c>
      <c r="AW397" s="13" t="s">
        <v>32</v>
      </c>
      <c r="AX397" s="13" t="s">
        <v>83</v>
      </c>
      <c r="AY397" s="260" t="s">
        <v>163</v>
      </c>
    </row>
    <row r="398" s="2" customFormat="1" ht="24.15" customHeight="1">
      <c r="A398" s="38"/>
      <c r="B398" s="39"/>
      <c r="C398" s="226" t="s">
        <v>766</v>
      </c>
      <c r="D398" s="226" t="s">
        <v>165</v>
      </c>
      <c r="E398" s="227" t="s">
        <v>767</v>
      </c>
      <c r="F398" s="228" t="s">
        <v>768</v>
      </c>
      <c r="G398" s="229" t="s">
        <v>294</v>
      </c>
      <c r="H398" s="230">
        <v>55</v>
      </c>
      <c r="I398" s="231"/>
      <c r="J398" s="232">
        <f>ROUND(I398*H398,2)</f>
        <v>0</v>
      </c>
      <c r="K398" s="228" t="s">
        <v>1</v>
      </c>
      <c r="L398" s="44"/>
      <c r="M398" s="233" t="s">
        <v>1</v>
      </c>
      <c r="N398" s="234" t="s">
        <v>41</v>
      </c>
      <c r="O398" s="91"/>
      <c r="P398" s="235">
        <f>O398*H398</f>
        <v>0</v>
      </c>
      <c r="Q398" s="235">
        <v>0.0049899999999999996</v>
      </c>
      <c r="R398" s="235">
        <f>Q398*H398</f>
        <v>0.27444999999999997</v>
      </c>
      <c r="S398" s="235">
        <v>0</v>
      </c>
      <c r="T398" s="236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37" t="s">
        <v>248</v>
      </c>
      <c r="AT398" s="237" t="s">
        <v>165</v>
      </c>
      <c r="AU398" s="237" t="s">
        <v>85</v>
      </c>
      <c r="AY398" s="17" t="s">
        <v>163</v>
      </c>
      <c r="BE398" s="238">
        <f>IF(N398="základní",J398,0)</f>
        <v>0</v>
      </c>
      <c r="BF398" s="238">
        <f>IF(N398="snížená",J398,0)</f>
        <v>0</v>
      </c>
      <c r="BG398" s="238">
        <f>IF(N398="zákl. přenesená",J398,0)</f>
        <v>0</v>
      </c>
      <c r="BH398" s="238">
        <f>IF(N398="sníž. přenesená",J398,0)</f>
        <v>0</v>
      </c>
      <c r="BI398" s="238">
        <f>IF(N398="nulová",J398,0)</f>
        <v>0</v>
      </c>
      <c r="BJ398" s="17" t="s">
        <v>83</v>
      </c>
      <c r="BK398" s="238">
        <f>ROUND(I398*H398,2)</f>
        <v>0</v>
      </c>
      <c r="BL398" s="17" t="s">
        <v>248</v>
      </c>
      <c r="BM398" s="237" t="s">
        <v>769</v>
      </c>
    </row>
    <row r="399" s="13" customFormat="1">
      <c r="A399" s="13"/>
      <c r="B399" s="249"/>
      <c r="C399" s="250"/>
      <c r="D399" s="251" t="s">
        <v>178</v>
      </c>
      <c r="E399" s="252" t="s">
        <v>1</v>
      </c>
      <c r="F399" s="253" t="s">
        <v>770</v>
      </c>
      <c r="G399" s="250"/>
      <c r="H399" s="254">
        <v>55</v>
      </c>
      <c r="I399" s="255"/>
      <c r="J399" s="250"/>
      <c r="K399" s="250"/>
      <c r="L399" s="256"/>
      <c r="M399" s="257"/>
      <c r="N399" s="258"/>
      <c r="O399" s="258"/>
      <c r="P399" s="258"/>
      <c r="Q399" s="258"/>
      <c r="R399" s="258"/>
      <c r="S399" s="258"/>
      <c r="T399" s="25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0" t="s">
        <v>178</v>
      </c>
      <c r="AU399" s="260" t="s">
        <v>85</v>
      </c>
      <c r="AV399" s="13" t="s">
        <v>85</v>
      </c>
      <c r="AW399" s="13" t="s">
        <v>32</v>
      </c>
      <c r="AX399" s="13" t="s">
        <v>83</v>
      </c>
      <c r="AY399" s="260" t="s">
        <v>163</v>
      </c>
    </row>
    <row r="400" s="2" customFormat="1" ht="24.15" customHeight="1">
      <c r="A400" s="38"/>
      <c r="B400" s="39"/>
      <c r="C400" s="226" t="s">
        <v>771</v>
      </c>
      <c r="D400" s="226" t="s">
        <v>165</v>
      </c>
      <c r="E400" s="227" t="s">
        <v>772</v>
      </c>
      <c r="F400" s="228" t="s">
        <v>773</v>
      </c>
      <c r="G400" s="229" t="s">
        <v>294</v>
      </c>
      <c r="H400" s="230">
        <v>110</v>
      </c>
      <c r="I400" s="231"/>
      <c r="J400" s="232">
        <f>ROUND(I400*H400,2)</f>
        <v>0</v>
      </c>
      <c r="K400" s="228" t="s">
        <v>1</v>
      </c>
      <c r="L400" s="44"/>
      <c r="M400" s="233" t="s">
        <v>1</v>
      </c>
      <c r="N400" s="234" t="s">
        <v>41</v>
      </c>
      <c r="O400" s="91"/>
      <c r="P400" s="235">
        <f>O400*H400</f>
        <v>0</v>
      </c>
      <c r="Q400" s="235">
        <v>0.00133</v>
      </c>
      <c r="R400" s="235">
        <f>Q400*H400</f>
        <v>0.14630000000000001</v>
      </c>
      <c r="S400" s="235">
        <v>0</v>
      </c>
      <c r="T400" s="236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7" t="s">
        <v>248</v>
      </c>
      <c r="AT400" s="237" t="s">
        <v>165</v>
      </c>
      <c r="AU400" s="237" t="s">
        <v>85</v>
      </c>
      <c r="AY400" s="17" t="s">
        <v>163</v>
      </c>
      <c r="BE400" s="238">
        <f>IF(N400="základní",J400,0)</f>
        <v>0</v>
      </c>
      <c r="BF400" s="238">
        <f>IF(N400="snížená",J400,0)</f>
        <v>0</v>
      </c>
      <c r="BG400" s="238">
        <f>IF(N400="zákl. přenesená",J400,0)</f>
        <v>0</v>
      </c>
      <c r="BH400" s="238">
        <f>IF(N400="sníž. přenesená",J400,0)</f>
        <v>0</v>
      </c>
      <c r="BI400" s="238">
        <f>IF(N400="nulová",J400,0)</f>
        <v>0</v>
      </c>
      <c r="BJ400" s="17" t="s">
        <v>83</v>
      </c>
      <c r="BK400" s="238">
        <f>ROUND(I400*H400,2)</f>
        <v>0</v>
      </c>
      <c r="BL400" s="17" t="s">
        <v>248</v>
      </c>
      <c r="BM400" s="237" t="s">
        <v>774</v>
      </c>
    </row>
    <row r="401" s="13" customFormat="1">
      <c r="A401" s="13"/>
      <c r="B401" s="249"/>
      <c r="C401" s="250"/>
      <c r="D401" s="251" t="s">
        <v>178</v>
      </c>
      <c r="E401" s="252" t="s">
        <v>1</v>
      </c>
      <c r="F401" s="253" t="s">
        <v>775</v>
      </c>
      <c r="G401" s="250"/>
      <c r="H401" s="254">
        <v>110</v>
      </c>
      <c r="I401" s="255"/>
      <c r="J401" s="250"/>
      <c r="K401" s="250"/>
      <c r="L401" s="256"/>
      <c r="M401" s="257"/>
      <c r="N401" s="258"/>
      <c r="O401" s="258"/>
      <c r="P401" s="258"/>
      <c r="Q401" s="258"/>
      <c r="R401" s="258"/>
      <c r="S401" s="258"/>
      <c r="T401" s="259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0" t="s">
        <v>178</v>
      </c>
      <c r="AU401" s="260" t="s">
        <v>85</v>
      </c>
      <c r="AV401" s="13" t="s">
        <v>85</v>
      </c>
      <c r="AW401" s="13" t="s">
        <v>32</v>
      </c>
      <c r="AX401" s="13" t="s">
        <v>83</v>
      </c>
      <c r="AY401" s="260" t="s">
        <v>163</v>
      </c>
    </row>
    <row r="402" s="2" customFormat="1" ht="24.15" customHeight="1">
      <c r="A402" s="38"/>
      <c r="B402" s="39"/>
      <c r="C402" s="226" t="s">
        <v>776</v>
      </c>
      <c r="D402" s="226" t="s">
        <v>165</v>
      </c>
      <c r="E402" s="227" t="s">
        <v>777</v>
      </c>
      <c r="F402" s="228" t="s">
        <v>778</v>
      </c>
      <c r="G402" s="229" t="s">
        <v>294</v>
      </c>
      <c r="H402" s="230">
        <v>110</v>
      </c>
      <c r="I402" s="231"/>
      <c r="J402" s="232">
        <f>ROUND(I402*H402,2)</f>
        <v>0</v>
      </c>
      <c r="K402" s="228" t="s">
        <v>1</v>
      </c>
      <c r="L402" s="44"/>
      <c r="M402" s="233" t="s">
        <v>1</v>
      </c>
      <c r="N402" s="234" t="s">
        <v>41</v>
      </c>
      <c r="O402" s="91"/>
      <c r="P402" s="235">
        <f>O402*H402</f>
        <v>0</v>
      </c>
      <c r="Q402" s="235">
        <v>0.0015900000000000001</v>
      </c>
      <c r="R402" s="235">
        <f>Q402*H402</f>
        <v>0.1749</v>
      </c>
      <c r="S402" s="235">
        <v>0</v>
      </c>
      <c r="T402" s="236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37" t="s">
        <v>248</v>
      </c>
      <c r="AT402" s="237" t="s">
        <v>165</v>
      </c>
      <c r="AU402" s="237" t="s">
        <v>85</v>
      </c>
      <c r="AY402" s="17" t="s">
        <v>163</v>
      </c>
      <c r="BE402" s="238">
        <f>IF(N402="základní",J402,0)</f>
        <v>0</v>
      </c>
      <c r="BF402" s="238">
        <f>IF(N402="snížená",J402,0)</f>
        <v>0</v>
      </c>
      <c r="BG402" s="238">
        <f>IF(N402="zákl. přenesená",J402,0)</f>
        <v>0</v>
      </c>
      <c r="BH402" s="238">
        <f>IF(N402="sníž. přenesená",J402,0)</f>
        <v>0</v>
      </c>
      <c r="BI402" s="238">
        <f>IF(N402="nulová",J402,0)</f>
        <v>0</v>
      </c>
      <c r="BJ402" s="17" t="s">
        <v>83</v>
      </c>
      <c r="BK402" s="238">
        <f>ROUND(I402*H402,2)</f>
        <v>0</v>
      </c>
      <c r="BL402" s="17" t="s">
        <v>248</v>
      </c>
      <c r="BM402" s="237" t="s">
        <v>779</v>
      </c>
    </row>
    <row r="403" s="13" customFormat="1">
      <c r="A403" s="13"/>
      <c r="B403" s="249"/>
      <c r="C403" s="250"/>
      <c r="D403" s="251" t="s">
        <v>178</v>
      </c>
      <c r="E403" s="252" t="s">
        <v>1</v>
      </c>
      <c r="F403" s="253" t="s">
        <v>780</v>
      </c>
      <c r="G403" s="250"/>
      <c r="H403" s="254">
        <v>110</v>
      </c>
      <c r="I403" s="255"/>
      <c r="J403" s="250"/>
      <c r="K403" s="250"/>
      <c r="L403" s="256"/>
      <c r="M403" s="257"/>
      <c r="N403" s="258"/>
      <c r="O403" s="258"/>
      <c r="P403" s="258"/>
      <c r="Q403" s="258"/>
      <c r="R403" s="258"/>
      <c r="S403" s="258"/>
      <c r="T403" s="25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0" t="s">
        <v>178</v>
      </c>
      <c r="AU403" s="260" t="s">
        <v>85</v>
      </c>
      <c r="AV403" s="13" t="s">
        <v>85</v>
      </c>
      <c r="AW403" s="13" t="s">
        <v>32</v>
      </c>
      <c r="AX403" s="13" t="s">
        <v>83</v>
      </c>
      <c r="AY403" s="260" t="s">
        <v>163</v>
      </c>
    </row>
    <row r="404" s="2" customFormat="1" ht="24.15" customHeight="1">
      <c r="A404" s="38"/>
      <c r="B404" s="39"/>
      <c r="C404" s="226" t="s">
        <v>781</v>
      </c>
      <c r="D404" s="226" t="s">
        <v>165</v>
      </c>
      <c r="E404" s="227" t="s">
        <v>782</v>
      </c>
      <c r="F404" s="228" t="s">
        <v>783</v>
      </c>
      <c r="G404" s="229" t="s">
        <v>294</v>
      </c>
      <c r="H404" s="230">
        <v>58</v>
      </c>
      <c r="I404" s="231"/>
      <c r="J404" s="232">
        <f>ROUND(I404*H404,2)</f>
        <v>0</v>
      </c>
      <c r="K404" s="228" t="s">
        <v>1</v>
      </c>
      <c r="L404" s="44"/>
      <c r="M404" s="233" t="s">
        <v>1</v>
      </c>
      <c r="N404" s="234" t="s">
        <v>41</v>
      </c>
      <c r="O404" s="91"/>
      <c r="P404" s="235">
        <f>O404*H404</f>
        <v>0</v>
      </c>
      <c r="Q404" s="235">
        <v>0.0057999999999999996</v>
      </c>
      <c r="R404" s="235">
        <f>Q404*H404</f>
        <v>0.33639999999999998</v>
      </c>
      <c r="S404" s="235">
        <v>0</v>
      </c>
      <c r="T404" s="236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7" t="s">
        <v>248</v>
      </c>
      <c r="AT404" s="237" t="s">
        <v>165</v>
      </c>
      <c r="AU404" s="237" t="s">
        <v>85</v>
      </c>
      <c r="AY404" s="17" t="s">
        <v>163</v>
      </c>
      <c r="BE404" s="238">
        <f>IF(N404="základní",J404,0)</f>
        <v>0</v>
      </c>
      <c r="BF404" s="238">
        <f>IF(N404="snížená",J404,0)</f>
        <v>0</v>
      </c>
      <c r="BG404" s="238">
        <f>IF(N404="zákl. přenesená",J404,0)</f>
        <v>0</v>
      </c>
      <c r="BH404" s="238">
        <f>IF(N404="sníž. přenesená",J404,0)</f>
        <v>0</v>
      </c>
      <c r="BI404" s="238">
        <f>IF(N404="nulová",J404,0)</f>
        <v>0</v>
      </c>
      <c r="BJ404" s="17" t="s">
        <v>83</v>
      </c>
      <c r="BK404" s="238">
        <f>ROUND(I404*H404,2)</f>
        <v>0</v>
      </c>
      <c r="BL404" s="17" t="s">
        <v>248</v>
      </c>
      <c r="BM404" s="237" t="s">
        <v>784</v>
      </c>
    </row>
    <row r="405" s="13" customFormat="1">
      <c r="A405" s="13"/>
      <c r="B405" s="249"/>
      <c r="C405" s="250"/>
      <c r="D405" s="251" t="s">
        <v>178</v>
      </c>
      <c r="E405" s="252" t="s">
        <v>1</v>
      </c>
      <c r="F405" s="253" t="s">
        <v>785</v>
      </c>
      <c r="G405" s="250"/>
      <c r="H405" s="254">
        <v>58</v>
      </c>
      <c r="I405" s="255"/>
      <c r="J405" s="250"/>
      <c r="K405" s="250"/>
      <c r="L405" s="256"/>
      <c r="M405" s="257"/>
      <c r="N405" s="258"/>
      <c r="O405" s="258"/>
      <c r="P405" s="258"/>
      <c r="Q405" s="258"/>
      <c r="R405" s="258"/>
      <c r="S405" s="258"/>
      <c r="T405" s="25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0" t="s">
        <v>178</v>
      </c>
      <c r="AU405" s="260" t="s">
        <v>85</v>
      </c>
      <c r="AV405" s="13" t="s">
        <v>85</v>
      </c>
      <c r="AW405" s="13" t="s">
        <v>32</v>
      </c>
      <c r="AX405" s="13" t="s">
        <v>83</v>
      </c>
      <c r="AY405" s="260" t="s">
        <v>163</v>
      </c>
    </row>
    <row r="406" s="2" customFormat="1" ht="24.15" customHeight="1">
      <c r="A406" s="38"/>
      <c r="B406" s="39"/>
      <c r="C406" s="226" t="s">
        <v>786</v>
      </c>
      <c r="D406" s="226" t="s">
        <v>165</v>
      </c>
      <c r="E406" s="227" t="s">
        <v>787</v>
      </c>
      <c r="F406" s="228" t="s">
        <v>788</v>
      </c>
      <c r="G406" s="229" t="s">
        <v>294</v>
      </c>
      <c r="H406" s="230">
        <v>165</v>
      </c>
      <c r="I406" s="231"/>
      <c r="J406" s="232">
        <f>ROUND(I406*H406,2)</f>
        <v>0</v>
      </c>
      <c r="K406" s="228" t="s">
        <v>1</v>
      </c>
      <c r="L406" s="44"/>
      <c r="M406" s="233" t="s">
        <v>1</v>
      </c>
      <c r="N406" s="234" t="s">
        <v>41</v>
      </c>
      <c r="O406" s="91"/>
      <c r="P406" s="235">
        <f>O406*H406</f>
        <v>0</v>
      </c>
      <c r="Q406" s="235">
        <v>0.0035799999999999998</v>
      </c>
      <c r="R406" s="235">
        <f>Q406*H406</f>
        <v>0.5907</v>
      </c>
      <c r="S406" s="235">
        <v>0</v>
      </c>
      <c r="T406" s="236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7" t="s">
        <v>248</v>
      </c>
      <c r="AT406" s="237" t="s">
        <v>165</v>
      </c>
      <c r="AU406" s="237" t="s">
        <v>85</v>
      </c>
      <c r="AY406" s="17" t="s">
        <v>163</v>
      </c>
      <c r="BE406" s="238">
        <f>IF(N406="základní",J406,0)</f>
        <v>0</v>
      </c>
      <c r="BF406" s="238">
        <f>IF(N406="snížená",J406,0)</f>
        <v>0</v>
      </c>
      <c r="BG406" s="238">
        <f>IF(N406="zákl. přenesená",J406,0)</f>
        <v>0</v>
      </c>
      <c r="BH406" s="238">
        <f>IF(N406="sníž. přenesená",J406,0)</f>
        <v>0</v>
      </c>
      <c r="BI406" s="238">
        <f>IF(N406="nulová",J406,0)</f>
        <v>0</v>
      </c>
      <c r="BJ406" s="17" t="s">
        <v>83</v>
      </c>
      <c r="BK406" s="238">
        <f>ROUND(I406*H406,2)</f>
        <v>0</v>
      </c>
      <c r="BL406" s="17" t="s">
        <v>248</v>
      </c>
      <c r="BM406" s="237" t="s">
        <v>789</v>
      </c>
    </row>
    <row r="407" s="13" customFormat="1">
      <c r="A407" s="13"/>
      <c r="B407" s="249"/>
      <c r="C407" s="250"/>
      <c r="D407" s="251" t="s">
        <v>178</v>
      </c>
      <c r="E407" s="252" t="s">
        <v>1</v>
      </c>
      <c r="F407" s="253" t="s">
        <v>790</v>
      </c>
      <c r="G407" s="250"/>
      <c r="H407" s="254">
        <v>165</v>
      </c>
      <c r="I407" s="255"/>
      <c r="J407" s="250"/>
      <c r="K407" s="250"/>
      <c r="L407" s="256"/>
      <c r="M407" s="257"/>
      <c r="N407" s="258"/>
      <c r="O407" s="258"/>
      <c r="P407" s="258"/>
      <c r="Q407" s="258"/>
      <c r="R407" s="258"/>
      <c r="S407" s="258"/>
      <c r="T407" s="25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0" t="s">
        <v>178</v>
      </c>
      <c r="AU407" s="260" t="s">
        <v>85</v>
      </c>
      <c r="AV407" s="13" t="s">
        <v>85</v>
      </c>
      <c r="AW407" s="13" t="s">
        <v>32</v>
      </c>
      <c r="AX407" s="13" t="s">
        <v>76</v>
      </c>
      <c r="AY407" s="260" t="s">
        <v>163</v>
      </c>
    </row>
    <row r="408" s="14" customFormat="1">
      <c r="A408" s="14"/>
      <c r="B408" s="261"/>
      <c r="C408" s="262"/>
      <c r="D408" s="251" t="s">
        <v>178</v>
      </c>
      <c r="E408" s="263" t="s">
        <v>1</v>
      </c>
      <c r="F408" s="264" t="s">
        <v>190</v>
      </c>
      <c r="G408" s="262"/>
      <c r="H408" s="265">
        <v>165</v>
      </c>
      <c r="I408" s="266"/>
      <c r="J408" s="262"/>
      <c r="K408" s="262"/>
      <c r="L408" s="267"/>
      <c r="M408" s="268"/>
      <c r="N408" s="269"/>
      <c r="O408" s="269"/>
      <c r="P408" s="269"/>
      <c r="Q408" s="269"/>
      <c r="R408" s="269"/>
      <c r="S408" s="269"/>
      <c r="T408" s="27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1" t="s">
        <v>178</v>
      </c>
      <c r="AU408" s="271" t="s">
        <v>85</v>
      </c>
      <c r="AV408" s="14" t="s">
        <v>170</v>
      </c>
      <c r="AW408" s="14" t="s">
        <v>32</v>
      </c>
      <c r="AX408" s="14" t="s">
        <v>83</v>
      </c>
      <c r="AY408" s="271" t="s">
        <v>163</v>
      </c>
    </row>
    <row r="409" s="2" customFormat="1" ht="24.15" customHeight="1">
      <c r="A409" s="38"/>
      <c r="B409" s="39"/>
      <c r="C409" s="226" t="s">
        <v>791</v>
      </c>
      <c r="D409" s="226" t="s">
        <v>165</v>
      </c>
      <c r="E409" s="227" t="s">
        <v>792</v>
      </c>
      <c r="F409" s="228" t="s">
        <v>793</v>
      </c>
      <c r="G409" s="229" t="s">
        <v>294</v>
      </c>
      <c r="H409" s="230">
        <v>134.5</v>
      </c>
      <c r="I409" s="231"/>
      <c r="J409" s="232">
        <f>ROUND(I409*H409,2)</f>
        <v>0</v>
      </c>
      <c r="K409" s="228" t="s">
        <v>1</v>
      </c>
      <c r="L409" s="44"/>
      <c r="M409" s="233" t="s">
        <v>1</v>
      </c>
      <c r="N409" s="234" t="s">
        <v>41</v>
      </c>
      <c r="O409" s="91"/>
      <c r="P409" s="235">
        <f>O409*H409</f>
        <v>0</v>
      </c>
      <c r="Q409" s="235">
        <v>0.0015900000000000001</v>
      </c>
      <c r="R409" s="235">
        <f>Q409*H409</f>
        <v>0.21385500000000002</v>
      </c>
      <c r="S409" s="235">
        <v>0</v>
      </c>
      <c r="T409" s="236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7" t="s">
        <v>248</v>
      </c>
      <c r="AT409" s="237" t="s">
        <v>165</v>
      </c>
      <c r="AU409" s="237" t="s">
        <v>85</v>
      </c>
      <c r="AY409" s="17" t="s">
        <v>163</v>
      </c>
      <c r="BE409" s="238">
        <f>IF(N409="základní",J409,0)</f>
        <v>0</v>
      </c>
      <c r="BF409" s="238">
        <f>IF(N409="snížená",J409,0)</f>
        <v>0</v>
      </c>
      <c r="BG409" s="238">
        <f>IF(N409="zákl. přenesená",J409,0)</f>
        <v>0</v>
      </c>
      <c r="BH409" s="238">
        <f>IF(N409="sníž. přenesená",J409,0)</f>
        <v>0</v>
      </c>
      <c r="BI409" s="238">
        <f>IF(N409="nulová",J409,0)</f>
        <v>0</v>
      </c>
      <c r="BJ409" s="17" t="s">
        <v>83</v>
      </c>
      <c r="BK409" s="238">
        <f>ROUND(I409*H409,2)</f>
        <v>0</v>
      </c>
      <c r="BL409" s="17" t="s">
        <v>248</v>
      </c>
      <c r="BM409" s="237" t="s">
        <v>794</v>
      </c>
    </row>
    <row r="410" s="13" customFormat="1">
      <c r="A410" s="13"/>
      <c r="B410" s="249"/>
      <c r="C410" s="250"/>
      <c r="D410" s="251" t="s">
        <v>178</v>
      </c>
      <c r="E410" s="252" t="s">
        <v>1</v>
      </c>
      <c r="F410" s="253" t="s">
        <v>795</v>
      </c>
      <c r="G410" s="250"/>
      <c r="H410" s="254">
        <v>134.5</v>
      </c>
      <c r="I410" s="255"/>
      <c r="J410" s="250"/>
      <c r="K410" s="250"/>
      <c r="L410" s="256"/>
      <c r="M410" s="257"/>
      <c r="N410" s="258"/>
      <c r="O410" s="258"/>
      <c r="P410" s="258"/>
      <c r="Q410" s="258"/>
      <c r="R410" s="258"/>
      <c r="S410" s="258"/>
      <c r="T410" s="259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0" t="s">
        <v>178</v>
      </c>
      <c r="AU410" s="260" t="s">
        <v>85</v>
      </c>
      <c r="AV410" s="13" t="s">
        <v>85</v>
      </c>
      <c r="AW410" s="13" t="s">
        <v>32</v>
      </c>
      <c r="AX410" s="13" t="s">
        <v>83</v>
      </c>
      <c r="AY410" s="260" t="s">
        <v>163</v>
      </c>
    </row>
    <row r="411" s="2" customFormat="1" ht="24.15" customHeight="1">
      <c r="A411" s="38"/>
      <c r="B411" s="39"/>
      <c r="C411" s="226" t="s">
        <v>796</v>
      </c>
      <c r="D411" s="226" t="s">
        <v>165</v>
      </c>
      <c r="E411" s="227" t="s">
        <v>797</v>
      </c>
      <c r="F411" s="228" t="s">
        <v>798</v>
      </c>
      <c r="G411" s="229" t="s">
        <v>294</v>
      </c>
      <c r="H411" s="230">
        <v>165</v>
      </c>
      <c r="I411" s="231"/>
      <c r="J411" s="232">
        <f>ROUND(I411*H411,2)</f>
        <v>0</v>
      </c>
      <c r="K411" s="228" t="s">
        <v>1</v>
      </c>
      <c r="L411" s="44"/>
      <c r="M411" s="233" t="s">
        <v>1</v>
      </c>
      <c r="N411" s="234" t="s">
        <v>41</v>
      </c>
      <c r="O411" s="91"/>
      <c r="P411" s="235">
        <f>O411*H411</f>
        <v>0</v>
      </c>
      <c r="Q411" s="235">
        <v>0.0018500000000000001</v>
      </c>
      <c r="R411" s="235">
        <f>Q411*H411</f>
        <v>0.30525000000000002</v>
      </c>
      <c r="S411" s="235">
        <v>0</v>
      </c>
      <c r="T411" s="236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37" t="s">
        <v>248</v>
      </c>
      <c r="AT411" s="237" t="s">
        <v>165</v>
      </c>
      <c r="AU411" s="237" t="s">
        <v>85</v>
      </c>
      <c r="AY411" s="17" t="s">
        <v>163</v>
      </c>
      <c r="BE411" s="238">
        <f>IF(N411="základní",J411,0)</f>
        <v>0</v>
      </c>
      <c r="BF411" s="238">
        <f>IF(N411="snížená",J411,0)</f>
        <v>0</v>
      </c>
      <c r="BG411" s="238">
        <f>IF(N411="zákl. přenesená",J411,0)</f>
        <v>0</v>
      </c>
      <c r="BH411" s="238">
        <f>IF(N411="sníž. přenesená",J411,0)</f>
        <v>0</v>
      </c>
      <c r="BI411" s="238">
        <f>IF(N411="nulová",J411,0)</f>
        <v>0</v>
      </c>
      <c r="BJ411" s="17" t="s">
        <v>83</v>
      </c>
      <c r="BK411" s="238">
        <f>ROUND(I411*H411,2)</f>
        <v>0</v>
      </c>
      <c r="BL411" s="17" t="s">
        <v>248</v>
      </c>
      <c r="BM411" s="237" t="s">
        <v>799</v>
      </c>
    </row>
    <row r="412" s="13" customFormat="1">
      <c r="A412" s="13"/>
      <c r="B412" s="249"/>
      <c r="C412" s="250"/>
      <c r="D412" s="251" t="s">
        <v>178</v>
      </c>
      <c r="E412" s="252" t="s">
        <v>1</v>
      </c>
      <c r="F412" s="253" t="s">
        <v>800</v>
      </c>
      <c r="G412" s="250"/>
      <c r="H412" s="254">
        <v>165</v>
      </c>
      <c r="I412" s="255"/>
      <c r="J412" s="250"/>
      <c r="K412" s="250"/>
      <c r="L412" s="256"/>
      <c r="M412" s="257"/>
      <c r="N412" s="258"/>
      <c r="O412" s="258"/>
      <c r="P412" s="258"/>
      <c r="Q412" s="258"/>
      <c r="R412" s="258"/>
      <c r="S412" s="258"/>
      <c r="T412" s="25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0" t="s">
        <v>178</v>
      </c>
      <c r="AU412" s="260" t="s">
        <v>85</v>
      </c>
      <c r="AV412" s="13" t="s">
        <v>85</v>
      </c>
      <c r="AW412" s="13" t="s">
        <v>32</v>
      </c>
      <c r="AX412" s="13" t="s">
        <v>83</v>
      </c>
      <c r="AY412" s="260" t="s">
        <v>163</v>
      </c>
    </row>
    <row r="413" s="2" customFormat="1" ht="24.15" customHeight="1">
      <c r="A413" s="38"/>
      <c r="B413" s="39"/>
      <c r="C413" s="226" t="s">
        <v>801</v>
      </c>
      <c r="D413" s="226" t="s">
        <v>165</v>
      </c>
      <c r="E413" s="227" t="s">
        <v>802</v>
      </c>
      <c r="F413" s="228" t="s">
        <v>803</v>
      </c>
      <c r="G413" s="229" t="s">
        <v>294</v>
      </c>
      <c r="H413" s="230">
        <v>165</v>
      </c>
      <c r="I413" s="231"/>
      <c r="J413" s="232">
        <f>ROUND(I413*H413,2)</f>
        <v>0</v>
      </c>
      <c r="K413" s="228" t="s">
        <v>1</v>
      </c>
      <c r="L413" s="44"/>
      <c r="M413" s="233" t="s">
        <v>1</v>
      </c>
      <c r="N413" s="234" t="s">
        <v>41</v>
      </c>
      <c r="O413" s="91"/>
      <c r="P413" s="235">
        <f>O413*H413</f>
        <v>0</v>
      </c>
      <c r="Q413" s="235">
        <v>0.0035799999999999998</v>
      </c>
      <c r="R413" s="235">
        <f>Q413*H413</f>
        <v>0.5907</v>
      </c>
      <c r="S413" s="235">
        <v>0</v>
      </c>
      <c r="T413" s="236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7" t="s">
        <v>248</v>
      </c>
      <c r="AT413" s="237" t="s">
        <v>165</v>
      </c>
      <c r="AU413" s="237" t="s">
        <v>85</v>
      </c>
      <c r="AY413" s="17" t="s">
        <v>163</v>
      </c>
      <c r="BE413" s="238">
        <f>IF(N413="základní",J413,0)</f>
        <v>0</v>
      </c>
      <c r="BF413" s="238">
        <f>IF(N413="snížená",J413,0)</f>
        <v>0</v>
      </c>
      <c r="BG413" s="238">
        <f>IF(N413="zákl. přenesená",J413,0)</f>
        <v>0</v>
      </c>
      <c r="BH413" s="238">
        <f>IF(N413="sníž. přenesená",J413,0)</f>
        <v>0</v>
      </c>
      <c r="BI413" s="238">
        <f>IF(N413="nulová",J413,0)</f>
        <v>0</v>
      </c>
      <c r="BJ413" s="17" t="s">
        <v>83</v>
      </c>
      <c r="BK413" s="238">
        <f>ROUND(I413*H413,2)</f>
        <v>0</v>
      </c>
      <c r="BL413" s="17" t="s">
        <v>248</v>
      </c>
      <c r="BM413" s="237" t="s">
        <v>804</v>
      </c>
    </row>
    <row r="414" s="13" customFormat="1">
      <c r="A414" s="13"/>
      <c r="B414" s="249"/>
      <c r="C414" s="250"/>
      <c r="D414" s="251" t="s">
        <v>178</v>
      </c>
      <c r="E414" s="252" t="s">
        <v>1</v>
      </c>
      <c r="F414" s="253" t="s">
        <v>805</v>
      </c>
      <c r="G414" s="250"/>
      <c r="H414" s="254">
        <v>165</v>
      </c>
      <c r="I414" s="255"/>
      <c r="J414" s="250"/>
      <c r="K414" s="250"/>
      <c r="L414" s="256"/>
      <c r="M414" s="257"/>
      <c r="N414" s="258"/>
      <c r="O414" s="258"/>
      <c r="P414" s="258"/>
      <c r="Q414" s="258"/>
      <c r="R414" s="258"/>
      <c r="S414" s="258"/>
      <c r="T414" s="25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0" t="s">
        <v>178</v>
      </c>
      <c r="AU414" s="260" t="s">
        <v>85</v>
      </c>
      <c r="AV414" s="13" t="s">
        <v>85</v>
      </c>
      <c r="AW414" s="13" t="s">
        <v>32</v>
      </c>
      <c r="AX414" s="13" t="s">
        <v>76</v>
      </c>
      <c r="AY414" s="260" t="s">
        <v>163</v>
      </c>
    </row>
    <row r="415" s="14" customFormat="1">
      <c r="A415" s="14"/>
      <c r="B415" s="261"/>
      <c r="C415" s="262"/>
      <c r="D415" s="251" t="s">
        <v>178</v>
      </c>
      <c r="E415" s="263" t="s">
        <v>1</v>
      </c>
      <c r="F415" s="264" t="s">
        <v>190</v>
      </c>
      <c r="G415" s="262"/>
      <c r="H415" s="265">
        <v>165</v>
      </c>
      <c r="I415" s="266"/>
      <c r="J415" s="262"/>
      <c r="K415" s="262"/>
      <c r="L415" s="267"/>
      <c r="M415" s="268"/>
      <c r="N415" s="269"/>
      <c r="O415" s="269"/>
      <c r="P415" s="269"/>
      <c r="Q415" s="269"/>
      <c r="R415" s="269"/>
      <c r="S415" s="269"/>
      <c r="T415" s="270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1" t="s">
        <v>178</v>
      </c>
      <c r="AU415" s="271" t="s">
        <v>85</v>
      </c>
      <c r="AV415" s="14" t="s">
        <v>170</v>
      </c>
      <c r="AW415" s="14" t="s">
        <v>32</v>
      </c>
      <c r="AX415" s="14" t="s">
        <v>83</v>
      </c>
      <c r="AY415" s="271" t="s">
        <v>163</v>
      </c>
    </row>
    <row r="416" s="2" customFormat="1" ht="24.15" customHeight="1">
      <c r="A416" s="38"/>
      <c r="B416" s="39"/>
      <c r="C416" s="226" t="s">
        <v>806</v>
      </c>
      <c r="D416" s="226" t="s">
        <v>165</v>
      </c>
      <c r="E416" s="227" t="s">
        <v>807</v>
      </c>
      <c r="F416" s="228" t="s">
        <v>808</v>
      </c>
      <c r="G416" s="229" t="s">
        <v>294</v>
      </c>
      <c r="H416" s="230">
        <v>286.80000000000001</v>
      </c>
      <c r="I416" s="231"/>
      <c r="J416" s="232">
        <f>ROUND(I416*H416,2)</f>
        <v>0</v>
      </c>
      <c r="K416" s="228" t="s">
        <v>1</v>
      </c>
      <c r="L416" s="44"/>
      <c r="M416" s="233" t="s">
        <v>1</v>
      </c>
      <c r="N416" s="234" t="s">
        <v>41</v>
      </c>
      <c r="O416" s="91"/>
      <c r="P416" s="235">
        <f>O416*H416</f>
        <v>0</v>
      </c>
      <c r="Q416" s="235">
        <v>0.0026900000000000001</v>
      </c>
      <c r="R416" s="235">
        <f>Q416*H416</f>
        <v>0.77149200000000007</v>
      </c>
      <c r="S416" s="235">
        <v>0</v>
      </c>
      <c r="T416" s="236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7" t="s">
        <v>248</v>
      </c>
      <c r="AT416" s="237" t="s">
        <v>165</v>
      </c>
      <c r="AU416" s="237" t="s">
        <v>85</v>
      </c>
      <c r="AY416" s="17" t="s">
        <v>163</v>
      </c>
      <c r="BE416" s="238">
        <f>IF(N416="základní",J416,0)</f>
        <v>0</v>
      </c>
      <c r="BF416" s="238">
        <f>IF(N416="snížená",J416,0)</f>
        <v>0</v>
      </c>
      <c r="BG416" s="238">
        <f>IF(N416="zákl. přenesená",J416,0)</f>
        <v>0</v>
      </c>
      <c r="BH416" s="238">
        <f>IF(N416="sníž. přenesená",J416,0)</f>
        <v>0</v>
      </c>
      <c r="BI416" s="238">
        <f>IF(N416="nulová",J416,0)</f>
        <v>0</v>
      </c>
      <c r="BJ416" s="17" t="s">
        <v>83</v>
      </c>
      <c r="BK416" s="238">
        <f>ROUND(I416*H416,2)</f>
        <v>0</v>
      </c>
      <c r="BL416" s="17" t="s">
        <v>248</v>
      </c>
      <c r="BM416" s="237" t="s">
        <v>809</v>
      </c>
    </row>
    <row r="417" s="13" customFormat="1">
      <c r="A417" s="13"/>
      <c r="B417" s="249"/>
      <c r="C417" s="250"/>
      <c r="D417" s="251" t="s">
        <v>178</v>
      </c>
      <c r="E417" s="252" t="s">
        <v>1</v>
      </c>
      <c r="F417" s="253" t="s">
        <v>810</v>
      </c>
      <c r="G417" s="250"/>
      <c r="H417" s="254">
        <v>286.80000000000001</v>
      </c>
      <c r="I417" s="255"/>
      <c r="J417" s="250"/>
      <c r="K417" s="250"/>
      <c r="L417" s="256"/>
      <c r="M417" s="257"/>
      <c r="N417" s="258"/>
      <c r="O417" s="258"/>
      <c r="P417" s="258"/>
      <c r="Q417" s="258"/>
      <c r="R417" s="258"/>
      <c r="S417" s="258"/>
      <c r="T417" s="259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0" t="s">
        <v>178</v>
      </c>
      <c r="AU417" s="260" t="s">
        <v>85</v>
      </c>
      <c r="AV417" s="13" t="s">
        <v>85</v>
      </c>
      <c r="AW417" s="13" t="s">
        <v>32</v>
      </c>
      <c r="AX417" s="13" t="s">
        <v>76</v>
      </c>
      <c r="AY417" s="260" t="s">
        <v>163</v>
      </c>
    </row>
    <row r="418" s="14" customFormat="1">
      <c r="A418" s="14"/>
      <c r="B418" s="261"/>
      <c r="C418" s="262"/>
      <c r="D418" s="251" t="s">
        <v>178</v>
      </c>
      <c r="E418" s="263" t="s">
        <v>1</v>
      </c>
      <c r="F418" s="264" t="s">
        <v>190</v>
      </c>
      <c r="G418" s="262"/>
      <c r="H418" s="265">
        <v>286.80000000000001</v>
      </c>
      <c r="I418" s="266"/>
      <c r="J418" s="262"/>
      <c r="K418" s="262"/>
      <c r="L418" s="267"/>
      <c r="M418" s="268"/>
      <c r="N418" s="269"/>
      <c r="O418" s="269"/>
      <c r="P418" s="269"/>
      <c r="Q418" s="269"/>
      <c r="R418" s="269"/>
      <c r="S418" s="269"/>
      <c r="T418" s="27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71" t="s">
        <v>178</v>
      </c>
      <c r="AU418" s="271" t="s">
        <v>85</v>
      </c>
      <c r="AV418" s="14" t="s">
        <v>170</v>
      </c>
      <c r="AW418" s="14" t="s">
        <v>32</v>
      </c>
      <c r="AX418" s="14" t="s">
        <v>83</v>
      </c>
      <c r="AY418" s="271" t="s">
        <v>163</v>
      </c>
    </row>
    <row r="419" s="2" customFormat="1" ht="24.15" customHeight="1">
      <c r="A419" s="38"/>
      <c r="B419" s="39"/>
      <c r="C419" s="226" t="s">
        <v>811</v>
      </c>
      <c r="D419" s="226" t="s">
        <v>165</v>
      </c>
      <c r="E419" s="227" t="s">
        <v>812</v>
      </c>
      <c r="F419" s="228" t="s">
        <v>813</v>
      </c>
      <c r="G419" s="229" t="s">
        <v>294</v>
      </c>
      <c r="H419" s="230">
        <v>18</v>
      </c>
      <c r="I419" s="231"/>
      <c r="J419" s="232">
        <f>ROUND(I419*H419,2)</f>
        <v>0</v>
      </c>
      <c r="K419" s="228" t="s">
        <v>1</v>
      </c>
      <c r="L419" s="44"/>
      <c r="M419" s="233" t="s">
        <v>1</v>
      </c>
      <c r="N419" s="234" t="s">
        <v>41</v>
      </c>
      <c r="O419" s="91"/>
      <c r="P419" s="235">
        <f>O419*H419</f>
        <v>0</v>
      </c>
      <c r="Q419" s="235">
        <v>0.0053499999999999997</v>
      </c>
      <c r="R419" s="235">
        <f>Q419*H419</f>
        <v>0.096299999999999997</v>
      </c>
      <c r="S419" s="235">
        <v>0</v>
      </c>
      <c r="T419" s="236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7" t="s">
        <v>248</v>
      </c>
      <c r="AT419" s="237" t="s">
        <v>165</v>
      </c>
      <c r="AU419" s="237" t="s">
        <v>85</v>
      </c>
      <c r="AY419" s="17" t="s">
        <v>163</v>
      </c>
      <c r="BE419" s="238">
        <f>IF(N419="základní",J419,0)</f>
        <v>0</v>
      </c>
      <c r="BF419" s="238">
        <f>IF(N419="snížená",J419,0)</f>
        <v>0</v>
      </c>
      <c r="BG419" s="238">
        <f>IF(N419="zákl. přenesená",J419,0)</f>
        <v>0</v>
      </c>
      <c r="BH419" s="238">
        <f>IF(N419="sníž. přenesená",J419,0)</f>
        <v>0</v>
      </c>
      <c r="BI419" s="238">
        <f>IF(N419="nulová",J419,0)</f>
        <v>0</v>
      </c>
      <c r="BJ419" s="17" t="s">
        <v>83</v>
      </c>
      <c r="BK419" s="238">
        <f>ROUND(I419*H419,2)</f>
        <v>0</v>
      </c>
      <c r="BL419" s="17" t="s">
        <v>248</v>
      </c>
      <c r="BM419" s="237" t="s">
        <v>814</v>
      </c>
    </row>
    <row r="420" s="13" customFormat="1">
      <c r="A420" s="13"/>
      <c r="B420" s="249"/>
      <c r="C420" s="250"/>
      <c r="D420" s="251" t="s">
        <v>178</v>
      </c>
      <c r="E420" s="252" t="s">
        <v>1</v>
      </c>
      <c r="F420" s="253" t="s">
        <v>815</v>
      </c>
      <c r="G420" s="250"/>
      <c r="H420" s="254">
        <v>18</v>
      </c>
      <c r="I420" s="255"/>
      <c r="J420" s="250"/>
      <c r="K420" s="250"/>
      <c r="L420" s="256"/>
      <c r="M420" s="257"/>
      <c r="N420" s="258"/>
      <c r="O420" s="258"/>
      <c r="P420" s="258"/>
      <c r="Q420" s="258"/>
      <c r="R420" s="258"/>
      <c r="S420" s="258"/>
      <c r="T420" s="25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0" t="s">
        <v>178</v>
      </c>
      <c r="AU420" s="260" t="s">
        <v>85</v>
      </c>
      <c r="AV420" s="13" t="s">
        <v>85</v>
      </c>
      <c r="AW420" s="13" t="s">
        <v>32</v>
      </c>
      <c r="AX420" s="13" t="s">
        <v>76</v>
      </c>
      <c r="AY420" s="260" t="s">
        <v>163</v>
      </c>
    </row>
    <row r="421" s="14" customFormat="1">
      <c r="A421" s="14"/>
      <c r="B421" s="261"/>
      <c r="C421" s="262"/>
      <c r="D421" s="251" t="s">
        <v>178</v>
      </c>
      <c r="E421" s="263" t="s">
        <v>1</v>
      </c>
      <c r="F421" s="264" t="s">
        <v>190</v>
      </c>
      <c r="G421" s="262"/>
      <c r="H421" s="265">
        <v>18</v>
      </c>
      <c r="I421" s="266"/>
      <c r="J421" s="262"/>
      <c r="K421" s="262"/>
      <c r="L421" s="267"/>
      <c r="M421" s="268"/>
      <c r="N421" s="269"/>
      <c r="O421" s="269"/>
      <c r="P421" s="269"/>
      <c r="Q421" s="269"/>
      <c r="R421" s="269"/>
      <c r="S421" s="269"/>
      <c r="T421" s="27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1" t="s">
        <v>178</v>
      </c>
      <c r="AU421" s="271" t="s">
        <v>85</v>
      </c>
      <c r="AV421" s="14" t="s">
        <v>170</v>
      </c>
      <c r="AW421" s="14" t="s">
        <v>32</v>
      </c>
      <c r="AX421" s="14" t="s">
        <v>83</v>
      </c>
      <c r="AY421" s="271" t="s">
        <v>163</v>
      </c>
    </row>
    <row r="422" s="2" customFormat="1" ht="24.15" customHeight="1">
      <c r="A422" s="38"/>
      <c r="B422" s="39"/>
      <c r="C422" s="226" t="s">
        <v>816</v>
      </c>
      <c r="D422" s="226" t="s">
        <v>165</v>
      </c>
      <c r="E422" s="227" t="s">
        <v>817</v>
      </c>
      <c r="F422" s="228" t="s">
        <v>818</v>
      </c>
      <c r="G422" s="229" t="s">
        <v>294</v>
      </c>
      <c r="H422" s="230">
        <v>18</v>
      </c>
      <c r="I422" s="231"/>
      <c r="J422" s="232">
        <f>ROUND(I422*H422,2)</f>
        <v>0</v>
      </c>
      <c r="K422" s="228" t="s">
        <v>1</v>
      </c>
      <c r="L422" s="44"/>
      <c r="M422" s="233" t="s">
        <v>1</v>
      </c>
      <c r="N422" s="234" t="s">
        <v>41</v>
      </c>
      <c r="O422" s="91"/>
      <c r="P422" s="235">
        <f>O422*H422</f>
        <v>0</v>
      </c>
      <c r="Q422" s="235">
        <v>0.0053499999999999997</v>
      </c>
      <c r="R422" s="235">
        <f>Q422*H422</f>
        <v>0.096299999999999997</v>
      </c>
      <c r="S422" s="235">
        <v>0</v>
      </c>
      <c r="T422" s="236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37" t="s">
        <v>248</v>
      </c>
      <c r="AT422" s="237" t="s">
        <v>165</v>
      </c>
      <c r="AU422" s="237" t="s">
        <v>85</v>
      </c>
      <c r="AY422" s="17" t="s">
        <v>163</v>
      </c>
      <c r="BE422" s="238">
        <f>IF(N422="základní",J422,0)</f>
        <v>0</v>
      </c>
      <c r="BF422" s="238">
        <f>IF(N422="snížená",J422,0)</f>
        <v>0</v>
      </c>
      <c r="BG422" s="238">
        <f>IF(N422="zákl. přenesená",J422,0)</f>
        <v>0</v>
      </c>
      <c r="BH422" s="238">
        <f>IF(N422="sníž. přenesená",J422,0)</f>
        <v>0</v>
      </c>
      <c r="BI422" s="238">
        <f>IF(N422="nulová",J422,0)</f>
        <v>0</v>
      </c>
      <c r="BJ422" s="17" t="s">
        <v>83</v>
      </c>
      <c r="BK422" s="238">
        <f>ROUND(I422*H422,2)</f>
        <v>0</v>
      </c>
      <c r="BL422" s="17" t="s">
        <v>248</v>
      </c>
      <c r="BM422" s="237" t="s">
        <v>819</v>
      </c>
    </row>
    <row r="423" s="13" customFormat="1">
      <c r="A423" s="13"/>
      <c r="B423" s="249"/>
      <c r="C423" s="250"/>
      <c r="D423" s="251" t="s">
        <v>178</v>
      </c>
      <c r="E423" s="252" t="s">
        <v>1</v>
      </c>
      <c r="F423" s="253" t="s">
        <v>820</v>
      </c>
      <c r="G423" s="250"/>
      <c r="H423" s="254">
        <v>18</v>
      </c>
      <c r="I423" s="255"/>
      <c r="J423" s="250"/>
      <c r="K423" s="250"/>
      <c r="L423" s="256"/>
      <c r="M423" s="257"/>
      <c r="N423" s="258"/>
      <c r="O423" s="258"/>
      <c r="P423" s="258"/>
      <c r="Q423" s="258"/>
      <c r="R423" s="258"/>
      <c r="S423" s="258"/>
      <c r="T423" s="259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0" t="s">
        <v>178</v>
      </c>
      <c r="AU423" s="260" t="s">
        <v>85</v>
      </c>
      <c r="AV423" s="13" t="s">
        <v>85</v>
      </c>
      <c r="AW423" s="13" t="s">
        <v>32</v>
      </c>
      <c r="AX423" s="13" t="s">
        <v>76</v>
      </c>
      <c r="AY423" s="260" t="s">
        <v>163</v>
      </c>
    </row>
    <row r="424" s="14" customFormat="1">
      <c r="A424" s="14"/>
      <c r="B424" s="261"/>
      <c r="C424" s="262"/>
      <c r="D424" s="251" t="s">
        <v>178</v>
      </c>
      <c r="E424" s="263" t="s">
        <v>1</v>
      </c>
      <c r="F424" s="264" t="s">
        <v>190</v>
      </c>
      <c r="G424" s="262"/>
      <c r="H424" s="265">
        <v>18</v>
      </c>
      <c r="I424" s="266"/>
      <c r="J424" s="262"/>
      <c r="K424" s="262"/>
      <c r="L424" s="267"/>
      <c r="M424" s="268"/>
      <c r="N424" s="269"/>
      <c r="O424" s="269"/>
      <c r="P424" s="269"/>
      <c r="Q424" s="269"/>
      <c r="R424" s="269"/>
      <c r="S424" s="269"/>
      <c r="T424" s="27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71" t="s">
        <v>178</v>
      </c>
      <c r="AU424" s="271" t="s">
        <v>85</v>
      </c>
      <c r="AV424" s="14" t="s">
        <v>170</v>
      </c>
      <c r="AW424" s="14" t="s">
        <v>32</v>
      </c>
      <c r="AX424" s="14" t="s">
        <v>83</v>
      </c>
      <c r="AY424" s="271" t="s">
        <v>163</v>
      </c>
    </row>
    <row r="425" s="2" customFormat="1" ht="24.15" customHeight="1">
      <c r="A425" s="38"/>
      <c r="B425" s="39"/>
      <c r="C425" s="226" t="s">
        <v>821</v>
      </c>
      <c r="D425" s="226" t="s">
        <v>165</v>
      </c>
      <c r="E425" s="227" t="s">
        <v>822</v>
      </c>
      <c r="F425" s="228" t="s">
        <v>823</v>
      </c>
      <c r="G425" s="229" t="s">
        <v>294</v>
      </c>
      <c r="H425" s="230">
        <v>225.19999999999999</v>
      </c>
      <c r="I425" s="231"/>
      <c r="J425" s="232">
        <f>ROUND(I425*H425,2)</f>
        <v>0</v>
      </c>
      <c r="K425" s="228" t="s">
        <v>1</v>
      </c>
      <c r="L425" s="44"/>
      <c r="M425" s="233" t="s">
        <v>1</v>
      </c>
      <c r="N425" s="234" t="s">
        <v>41</v>
      </c>
      <c r="O425" s="91"/>
      <c r="P425" s="235">
        <f>O425*H425</f>
        <v>0</v>
      </c>
      <c r="Q425" s="235">
        <v>0.00093000000000000005</v>
      </c>
      <c r="R425" s="235">
        <f>Q425*H425</f>
        <v>0.20943600000000001</v>
      </c>
      <c r="S425" s="235">
        <v>0</v>
      </c>
      <c r="T425" s="236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7" t="s">
        <v>248</v>
      </c>
      <c r="AT425" s="237" t="s">
        <v>165</v>
      </c>
      <c r="AU425" s="237" t="s">
        <v>85</v>
      </c>
      <c r="AY425" s="17" t="s">
        <v>163</v>
      </c>
      <c r="BE425" s="238">
        <f>IF(N425="základní",J425,0)</f>
        <v>0</v>
      </c>
      <c r="BF425" s="238">
        <f>IF(N425="snížená",J425,0)</f>
        <v>0</v>
      </c>
      <c r="BG425" s="238">
        <f>IF(N425="zákl. přenesená",J425,0)</f>
        <v>0</v>
      </c>
      <c r="BH425" s="238">
        <f>IF(N425="sníž. přenesená",J425,0)</f>
        <v>0</v>
      </c>
      <c r="BI425" s="238">
        <f>IF(N425="nulová",J425,0)</f>
        <v>0</v>
      </c>
      <c r="BJ425" s="17" t="s">
        <v>83</v>
      </c>
      <c r="BK425" s="238">
        <f>ROUND(I425*H425,2)</f>
        <v>0</v>
      </c>
      <c r="BL425" s="17" t="s">
        <v>248</v>
      </c>
      <c r="BM425" s="237" t="s">
        <v>824</v>
      </c>
    </row>
    <row r="426" s="13" customFormat="1">
      <c r="A426" s="13"/>
      <c r="B426" s="249"/>
      <c r="C426" s="250"/>
      <c r="D426" s="251" t="s">
        <v>178</v>
      </c>
      <c r="E426" s="252" t="s">
        <v>1</v>
      </c>
      <c r="F426" s="253" t="s">
        <v>825</v>
      </c>
      <c r="G426" s="250"/>
      <c r="H426" s="254">
        <v>225.19999999999999</v>
      </c>
      <c r="I426" s="255"/>
      <c r="J426" s="250"/>
      <c r="K426" s="250"/>
      <c r="L426" s="256"/>
      <c r="M426" s="257"/>
      <c r="N426" s="258"/>
      <c r="O426" s="258"/>
      <c r="P426" s="258"/>
      <c r="Q426" s="258"/>
      <c r="R426" s="258"/>
      <c r="S426" s="258"/>
      <c r="T426" s="259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0" t="s">
        <v>178</v>
      </c>
      <c r="AU426" s="260" t="s">
        <v>85</v>
      </c>
      <c r="AV426" s="13" t="s">
        <v>85</v>
      </c>
      <c r="AW426" s="13" t="s">
        <v>32</v>
      </c>
      <c r="AX426" s="13" t="s">
        <v>83</v>
      </c>
      <c r="AY426" s="260" t="s">
        <v>163</v>
      </c>
    </row>
    <row r="427" s="2" customFormat="1" ht="24.15" customHeight="1">
      <c r="A427" s="38"/>
      <c r="B427" s="39"/>
      <c r="C427" s="226" t="s">
        <v>826</v>
      </c>
      <c r="D427" s="226" t="s">
        <v>165</v>
      </c>
      <c r="E427" s="227" t="s">
        <v>827</v>
      </c>
      <c r="F427" s="228" t="s">
        <v>828</v>
      </c>
      <c r="G427" s="229" t="s">
        <v>294</v>
      </c>
      <c r="H427" s="230">
        <v>18</v>
      </c>
      <c r="I427" s="231"/>
      <c r="J427" s="232">
        <f>ROUND(I427*H427,2)</f>
        <v>0</v>
      </c>
      <c r="K427" s="228" t="s">
        <v>1</v>
      </c>
      <c r="L427" s="44"/>
      <c r="M427" s="233" t="s">
        <v>1</v>
      </c>
      <c r="N427" s="234" t="s">
        <v>41</v>
      </c>
      <c r="O427" s="91"/>
      <c r="P427" s="235">
        <f>O427*H427</f>
        <v>0</v>
      </c>
      <c r="Q427" s="235">
        <v>0.0013600000000000001</v>
      </c>
      <c r="R427" s="235">
        <f>Q427*H427</f>
        <v>0.024480000000000002</v>
      </c>
      <c r="S427" s="235">
        <v>0</v>
      </c>
      <c r="T427" s="236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37" t="s">
        <v>248</v>
      </c>
      <c r="AT427" s="237" t="s">
        <v>165</v>
      </c>
      <c r="AU427" s="237" t="s">
        <v>85</v>
      </c>
      <c r="AY427" s="17" t="s">
        <v>163</v>
      </c>
      <c r="BE427" s="238">
        <f>IF(N427="základní",J427,0)</f>
        <v>0</v>
      </c>
      <c r="BF427" s="238">
        <f>IF(N427="snížená",J427,0)</f>
        <v>0</v>
      </c>
      <c r="BG427" s="238">
        <f>IF(N427="zákl. přenesená",J427,0)</f>
        <v>0</v>
      </c>
      <c r="BH427" s="238">
        <f>IF(N427="sníž. přenesená",J427,0)</f>
        <v>0</v>
      </c>
      <c r="BI427" s="238">
        <f>IF(N427="nulová",J427,0)</f>
        <v>0</v>
      </c>
      <c r="BJ427" s="17" t="s">
        <v>83</v>
      </c>
      <c r="BK427" s="238">
        <f>ROUND(I427*H427,2)</f>
        <v>0</v>
      </c>
      <c r="BL427" s="17" t="s">
        <v>248</v>
      </c>
      <c r="BM427" s="237" t="s">
        <v>829</v>
      </c>
    </row>
    <row r="428" s="13" customFormat="1">
      <c r="A428" s="13"/>
      <c r="B428" s="249"/>
      <c r="C428" s="250"/>
      <c r="D428" s="251" t="s">
        <v>178</v>
      </c>
      <c r="E428" s="252" t="s">
        <v>1</v>
      </c>
      <c r="F428" s="253" t="s">
        <v>830</v>
      </c>
      <c r="G428" s="250"/>
      <c r="H428" s="254">
        <v>18</v>
      </c>
      <c r="I428" s="255"/>
      <c r="J428" s="250"/>
      <c r="K428" s="250"/>
      <c r="L428" s="256"/>
      <c r="M428" s="257"/>
      <c r="N428" s="258"/>
      <c r="O428" s="258"/>
      <c r="P428" s="258"/>
      <c r="Q428" s="258"/>
      <c r="R428" s="258"/>
      <c r="S428" s="258"/>
      <c r="T428" s="259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0" t="s">
        <v>178</v>
      </c>
      <c r="AU428" s="260" t="s">
        <v>85</v>
      </c>
      <c r="AV428" s="13" t="s">
        <v>85</v>
      </c>
      <c r="AW428" s="13" t="s">
        <v>32</v>
      </c>
      <c r="AX428" s="13" t="s">
        <v>83</v>
      </c>
      <c r="AY428" s="260" t="s">
        <v>163</v>
      </c>
    </row>
    <row r="429" s="2" customFormat="1" ht="24.15" customHeight="1">
      <c r="A429" s="38"/>
      <c r="B429" s="39"/>
      <c r="C429" s="226" t="s">
        <v>831</v>
      </c>
      <c r="D429" s="226" t="s">
        <v>165</v>
      </c>
      <c r="E429" s="227" t="s">
        <v>832</v>
      </c>
      <c r="F429" s="228" t="s">
        <v>833</v>
      </c>
      <c r="G429" s="229" t="s">
        <v>294</v>
      </c>
      <c r="H429" s="230">
        <v>210</v>
      </c>
      <c r="I429" s="231"/>
      <c r="J429" s="232">
        <f>ROUND(I429*H429,2)</f>
        <v>0</v>
      </c>
      <c r="K429" s="228" t="s">
        <v>1</v>
      </c>
      <c r="L429" s="44"/>
      <c r="M429" s="233" t="s">
        <v>1</v>
      </c>
      <c r="N429" s="234" t="s">
        <v>41</v>
      </c>
      <c r="O429" s="91"/>
      <c r="P429" s="235">
        <f>O429*H429</f>
        <v>0</v>
      </c>
      <c r="Q429" s="235">
        <v>0.0022200000000000002</v>
      </c>
      <c r="R429" s="235">
        <f>Q429*H429</f>
        <v>0.46620000000000006</v>
      </c>
      <c r="S429" s="235">
        <v>0</v>
      </c>
      <c r="T429" s="236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7" t="s">
        <v>248</v>
      </c>
      <c r="AT429" s="237" t="s">
        <v>165</v>
      </c>
      <c r="AU429" s="237" t="s">
        <v>85</v>
      </c>
      <c r="AY429" s="17" t="s">
        <v>163</v>
      </c>
      <c r="BE429" s="238">
        <f>IF(N429="základní",J429,0)</f>
        <v>0</v>
      </c>
      <c r="BF429" s="238">
        <f>IF(N429="snížená",J429,0)</f>
        <v>0</v>
      </c>
      <c r="BG429" s="238">
        <f>IF(N429="zákl. přenesená",J429,0)</f>
        <v>0</v>
      </c>
      <c r="BH429" s="238">
        <f>IF(N429="sníž. přenesená",J429,0)</f>
        <v>0</v>
      </c>
      <c r="BI429" s="238">
        <f>IF(N429="nulová",J429,0)</f>
        <v>0</v>
      </c>
      <c r="BJ429" s="17" t="s">
        <v>83</v>
      </c>
      <c r="BK429" s="238">
        <f>ROUND(I429*H429,2)</f>
        <v>0</v>
      </c>
      <c r="BL429" s="17" t="s">
        <v>248</v>
      </c>
      <c r="BM429" s="237" t="s">
        <v>834</v>
      </c>
    </row>
    <row r="430" s="13" customFormat="1">
      <c r="A430" s="13"/>
      <c r="B430" s="249"/>
      <c r="C430" s="250"/>
      <c r="D430" s="251" t="s">
        <v>178</v>
      </c>
      <c r="E430" s="252" t="s">
        <v>1</v>
      </c>
      <c r="F430" s="253" t="s">
        <v>835</v>
      </c>
      <c r="G430" s="250"/>
      <c r="H430" s="254">
        <v>210</v>
      </c>
      <c r="I430" s="255"/>
      <c r="J430" s="250"/>
      <c r="K430" s="250"/>
      <c r="L430" s="256"/>
      <c r="M430" s="257"/>
      <c r="N430" s="258"/>
      <c r="O430" s="258"/>
      <c r="P430" s="258"/>
      <c r="Q430" s="258"/>
      <c r="R430" s="258"/>
      <c r="S430" s="258"/>
      <c r="T430" s="25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0" t="s">
        <v>178</v>
      </c>
      <c r="AU430" s="260" t="s">
        <v>85</v>
      </c>
      <c r="AV430" s="13" t="s">
        <v>85</v>
      </c>
      <c r="AW430" s="13" t="s">
        <v>32</v>
      </c>
      <c r="AX430" s="13" t="s">
        <v>83</v>
      </c>
      <c r="AY430" s="260" t="s">
        <v>163</v>
      </c>
    </row>
    <row r="431" s="2" customFormat="1" ht="24.15" customHeight="1">
      <c r="A431" s="38"/>
      <c r="B431" s="39"/>
      <c r="C431" s="226" t="s">
        <v>836</v>
      </c>
      <c r="D431" s="226" t="s">
        <v>165</v>
      </c>
      <c r="E431" s="227" t="s">
        <v>837</v>
      </c>
      <c r="F431" s="228" t="s">
        <v>838</v>
      </c>
      <c r="G431" s="229" t="s">
        <v>294</v>
      </c>
      <c r="H431" s="230">
        <v>36</v>
      </c>
      <c r="I431" s="231"/>
      <c r="J431" s="232">
        <f>ROUND(I431*H431,2)</f>
        <v>0</v>
      </c>
      <c r="K431" s="228" t="s">
        <v>1</v>
      </c>
      <c r="L431" s="44"/>
      <c r="M431" s="233" t="s">
        <v>1</v>
      </c>
      <c r="N431" s="234" t="s">
        <v>41</v>
      </c>
      <c r="O431" s="91"/>
      <c r="P431" s="235">
        <f>O431*H431</f>
        <v>0</v>
      </c>
      <c r="Q431" s="235">
        <v>0.0035200000000000001</v>
      </c>
      <c r="R431" s="235">
        <f>Q431*H431</f>
        <v>0.12672</v>
      </c>
      <c r="S431" s="235">
        <v>0</v>
      </c>
      <c r="T431" s="236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37" t="s">
        <v>248</v>
      </c>
      <c r="AT431" s="237" t="s">
        <v>165</v>
      </c>
      <c r="AU431" s="237" t="s">
        <v>85</v>
      </c>
      <c r="AY431" s="17" t="s">
        <v>163</v>
      </c>
      <c r="BE431" s="238">
        <f>IF(N431="základní",J431,0)</f>
        <v>0</v>
      </c>
      <c r="BF431" s="238">
        <f>IF(N431="snížená",J431,0)</f>
        <v>0</v>
      </c>
      <c r="BG431" s="238">
        <f>IF(N431="zákl. přenesená",J431,0)</f>
        <v>0</v>
      </c>
      <c r="BH431" s="238">
        <f>IF(N431="sníž. přenesená",J431,0)</f>
        <v>0</v>
      </c>
      <c r="BI431" s="238">
        <f>IF(N431="nulová",J431,0)</f>
        <v>0</v>
      </c>
      <c r="BJ431" s="17" t="s">
        <v>83</v>
      </c>
      <c r="BK431" s="238">
        <f>ROUND(I431*H431,2)</f>
        <v>0</v>
      </c>
      <c r="BL431" s="17" t="s">
        <v>248</v>
      </c>
      <c r="BM431" s="237" t="s">
        <v>839</v>
      </c>
    </row>
    <row r="432" s="13" customFormat="1">
      <c r="A432" s="13"/>
      <c r="B432" s="249"/>
      <c r="C432" s="250"/>
      <c r="D432" s="251" t="s">
        <v>178</v>
      </c>
      <c r="E432" s="252" t="s">
        <v>1</v>
      </c>
      <c r="F432" s="253" t="s">
        <v>840</v>
      </c>
      <c r="G432" s="250"/>
      <c r="H432" s="254">
        <v>36</v>
      </c>
      <c r="I432" s="255"/>
      <c r="J432" s="250"/>
      <c r="K432" s="250"/>
      <c r="L432" s="256"/>
      <c r="M432" s="257"/>
      <c r="N432" s="258"/>
      <c r="O432" s="258"/>
      <c r="P432" s="258"/>
      <c r="Q432" s="258"/>
      <c r="R432" s="258"/>
      <c r="S432" s="258"/>
      <c r="T432" s="25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0" t="s">
        <v>178</v>
      </c>
      <c r="AU432" s="260" t="s">
        <v>85</v>
      </c>
      <c r="AV432" s="13" t="s">
        <v>85</v>
      </c>
      <c r="AW432" s="13" t="s">
        <v>32</v>
      </c>
      <c r="AX432" s="13" t="s">
        <v>83</v>
      </c>
      <c r="AY432" s="260" t="s">
        <v>163</v>
      </c>
    </row>
    <row r="433" s="2" customFormat="1" ht="33" customHeight="1">
      <c r="A433" s="38"/>
      <c r="B433" s="39"/>
      <c r="C433" s="226" t="s">
        <v>841</v>
      </c>
      <c r="D433" s="226" t="s">
        <v>165</v>
      </c>
      <c r="E433" s="227" t="s">
        <v>842</v>
      </c>
      <c r="F433" s="228" t="s">
        <v>843</v>
      </c>
      <c r="G433" s="229" t="s">
        <v>294</v>
      </c>
      <c r="H433" s="230">
        <v>210</v>
      </c>
      <c r="I433" s="231"/>
      <c r="J433" s="232">
        <f>ROUND(I433*H433,2)</f>
        <v>0</v>
      </c>
      <c r="K433" s="228" t="s">
        <v>1</v>
      </c>
      <c r="L433" s="44"/>
      <c r="M433" s="233" t="s">
        <v>1</v>
      </c>
      <c r="N433" s="234" t="s">
        <v>41</v>
      </c>
      <c r="O433" s="91"/>
      <c r="P433" s="235">
        <f>O433*H433</f>
        <v>0</v>
      </c>
      <c r="Q433" s="235">
        <v>0.0022200000000000002</v>
      </c>
      <c r="R433" s="235">
        <f>Q433*H433</f>
        <v>0.46620000000000006</v>
      </c>
      <c r="S433" s="235">
        <v>0</v>
      </c>
      <c r="T433" s="236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7" t="s">
        <v>248</v>
      </c>
      <c r="AT433" s="237" t="s">
        <v>165</v>
      </c>
      <c r="AU433" s="237" t="s">
        <v>85</v>
      </c>
      <c r="AY433" s="17" t="s">
        <v>163</v>
      </c>
      <c r="BE433" s="238">
        <f>IF(N433="základní",J433,0)</f>
        <v>0</v>
      </c>
      <c r="BF433" s="238">
        <f>IF(N433="snížená",J433,0)</f>
        <v>0</v>
      </c>
      <c r="BG433" s="238">
        <f>IF(N433="zákl. přenesená",J433,0)</f>
        <v>0</v>
      </c>
      <c r="BH433" s="238">
        <f>IF(N433="sníž. přenesená",J433,0)</f>
        <v>0</v>
      </c>
      <c r="BI433" s="238">
        <f>IF(N433="nulová",J433,0)</f>
        <v>0</v>
      </c>
      <c r="BJ433" s="17" t="s">
        <v>83</v>
      </c>
      <c r="BK433" s="238">
        <f>ROUND(I433*H433,2)</f>
        <v>0</v>
      </c>
      <c r="BL433" s="17" t="s">
        <v>248</v>
      </c>
      <c r="BM433" s="237" t="s">
        <v>844</v>
      </c>
    </row>
    <row r="434" s="13" customFormat="1">
      <c r="A434" s="13"/>
      <c r="B434" s="249"/>
      <c r="C434" s="250"/>
      <c r="D434" s="251" t="s">
        <v>178</v>
      </c>
      <c r="E434" s="252" t="s">
        <v>1</v>
      </c>
      <c r="F434" s="253" t="s">
        <v>845</v>
      </c>
      <c r="G434" s="250"/>
      <c r="H434" s="254">
        <v>210</v>
      </c>
      <c r="I434" s="255"/>
      <c r="J434" s="250"/>
      <c r="K434" s="250"/>
      <c r="L434" s="256"/>
      <c r="M434" s="257"/>
      <c r="N434" s="258"/>
      <c r="O434" s="258"/>
      <c r="P434" s="258"/>
      <c r="Q434" s="258"/>
      <c r="R434" s="258"/>
      <c r="S434" s="258"/>
      <c r="T434" s="259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0" t="s">
        <v>178</v>
      </c>
      <c r="AU434" s="260" t="s">
        <v>85</v>
      </c>
      <c r="AV434" s="13" t="s">
        <v>85</v>
      </c>
      <c r="AW434" s="13" t="s">
        <v>32</v>
      </c>
      <c r="AX434" s="13" t="s">
        <v>83</v>
      </c>
      <c r="AY434" s="260" t="s">
        <v>163</v>
      </c>
    </row>
    <row r="435" s="2" customFormat="1" ht="24.15" customHeight="1">
      <c r="A435" s="38"/>
      <c r="B435" s="39"/>
      <c r="C435" s="226" t="s">
        <v>846</v>
      </c>
      <c r="D435" s="226" t="s">
        <v>165</v>
      </c>
      <c r="E435" s="227" t="s">
        <v>847</v>
      </c>
      <c r="F435" s="228" t="s">
        <v>848</v>
      </c>
      <c r="G435" s="229" t="s">
        <v>294</v>
      </c>
      <c r="H435" s="230">
        <v>210</v>
      </c>
      <c r="I435" s="231"/>
      <c r="J435" s="232">
        <f>ROUND(I435*H435,2)</f>
        <v>0</v>
      </c>
      <c r="K435" s="228" t="s">
        <v>1</v>
      </c>
      <c r="L435" s="44"/>
      <c r="M435" s="233" t="s">
        <v>1</v>
      </c>
      <c r="N435" s="234" t="s">
        <v>41</v>
      </c>
      <c r="O435" s="91"/>
      <c r="P435" s="235">
        <f>O435*H435</f>
        <v>0</v>
      </c>
      <c r="Q435" s="235">
        <v>0.0022200000000000002</v>
      </c>
      <c r="R435" s="235">
        <f>Q435*H435</f>
        <v>0.46620000000000006</v>
      </c>
      <c r="S435" s="235">
        <v>0</v>
      </c>
      <c r="T435" s="236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37" t="s">
        <v>248</v>
      </c>
      <c r="AT435" s="237" t="s">
        <v>165</v>
      </c>
      <c r="AU435" s="237" t="s">
        <v>85</v>
      </c>
      <c r="AY435" s="17" t="s">
        <v>163</v>
      </c>
      <c r="BE435" s="238">
        <f>IF(N435="základní",J435,0)</f>
        <v>0</v>
      </c>
      <c r="BF435" s="238">
        <f>IF(N435="snížená",J435,0)</f>
        <v>0</v>
      </c>
      <c r="BG435" s="238">
        <f>IF(N435="zákl. přenesená",J435,0)</f>
        <v>0</v>
      </c>
      <c r="BH435" s="238">
        <f>IF(N435="sníž. přenesená",J435,0)</f>
        <v>0</v>
      </c>
      <c r="BI435" s="238">
        <f>IF(N435="nulová",J435,0)</f>
        <v>0</v>
      </c>
      <c r="BJ435" s="17" t="s">
        <v>83</v>
      </c>
      <c r="BK435" s="238">
        <f>ROUND(I435*H435,2)</f>
        <v>0</v>
      </c>
      <c r="BL435" s="17" t="s">
        <v>248</v>
      </c>
      <c r="BM435" s="237" t="s">
        <v>849</v>
      </c>
    </row>
    <row r="436" s="13" customFormat="1">
      <c r="A436" s="13"/>
      <c r="B436" s="249"/>
      <c r="C436" s="250"/>
      <c r="D436" s="251" t="s">
        <v>178</v>
      </c>
      <c r="E436" s="252" t="s">
        <v>1</v>
      </c>
      <c r="F436" s="253" t="s">
        <v>850</v>
      </c>
      <c r="G436" s="250"/>
      <c r="H436" s="254">
        <v>210</v>
      </c>
      <c r="I436" s="255"/>
      <c r="J436" s="250"/>
      <c r="K436" s="250"/>
      <c r="L436" s="256"/>
      <c r="M436" s="257"/>
      <c r="N436" s="258"/>
      <c r="O436" s="258"/>
      <c r="P436" s="258"/>
      <c r="Q436" s="258"/>
      <c r="R436" s="258"/>
      <c r="S436" s="258"/>
      <c r="T436" s="25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60" t="s">
        <v>178</v>
      </c>
      <c r="AU436" s="260" t="s">
        <v>85</v>
      </c>
      <c r="AV436" s="13" t="s">
        <v>85</v>
      </c>
      <c r="AW436" s="13" t="s">
        <v>32</v>
      </c>
      <c r="AX436" s="13" t="s">
        <v>83</v>
      </c>
      <c r="AY436" s="260" t="s">
        <v>163</v>
      </c>
    </row>
    <row r="437" s="2" customFormat="1" ht="24.15" customHeight="1">
      <c r="A437" s="38"/>
      <c r="B437" s="39"/>
      <c r="C437" s="226" t="s">
        <v>851</v>
      </c>
      <c r="D437" s="226" t="s">
        <v>165</v>
      </c>
      <c r="E437" s="227" t="s">
        <v>852</v>
      </c>
      <c r="F437" s="228" t="s">
        <v>853</v>
      </c>
      <c r="G437" s="229" t="s">
        <v>294</v>
      </c>
      <c r="H437" s="230">
        <v>286.60000000000002</v>
      </c>
      <c r="I437" s="231"/>
      <c r="J437" s="232">
        <f>ROUND(I437*H437,2)</f>
        <v>0</v>
      </c>
      <c r="K437" s="228" t="s">
        <v>1</v>
      </c>
      <c r="L437" s="44"/>
      <c r="M437" s="233" t="s">
        <v>1</v>
      </c>
      <c r="N437" s="234" t="s">
        <v>41</v>
      </c>
      <c r="O437" s="91"/>
      <c r="P437" s="235">
        <f>O437*H437</f>
        <v>0</v>
      </c>
      <c r="Q437" s="235">
        <v>0.0022200000000000002</v>
      </c>
      <c r="R437" s="235">
        <f>Q437*H437</f>
        <v>0.63625200000000015</v>
      </c>
      <c r="S437" s="235">
        <v>0</v>
      </c>
      <c r="T437" s="236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37" t="s">
        <v>248</v>
      </c>
      <c r="AT437" s="237" t="s">
        <v>165</v>
      </c>
      <c r="AU437" s="237" t="s">
        <v>85</v>
      </c>
      <c r="AY437" s="17" t="s">
        <v>163</v>
      </c>
      <c r="BE437" s="238">
        <f>IF(N437="základní",J437,0)</f>
        <v>0</v>
      </c>
      <c r="BF437" s="238">
        <f>IF(N437="snížená",J437,0)</f>
        <v>0</v>
      </c>
      <c r="BG437" s="238">
        <f>IF(N437="zákl. přenesená",J437,0)</f>
        <v>0</v>
      </c>
      <c r="BH437" s="238">
        <f>IF(N437="sníž. přenesená",J437,0)</f>
        <v>0</v>
      </c>
      <c r="BI437" s="238">
        <f>IF(N437="nulová",J437,0)</f>
        <v>0</v>
      </c>
      <c r="BJ437" s="17" t="s">
        <v>83</v>
      </c>
      <c r="BK437" s="238">
        <f>ROUND(I437*H437,2)</f>
        <v>0</v>
      </c>
      <c r="BL437" s="17" t="s">
        <v>248</v>
      </c>
      <c r="BM437" s="237" t="s">
        <v>854</v>
      </c>
    </row>
    <row r="438" s="13" customFormat="1">
      <c r="A438" s="13"/>
      <c r="B438" s="249"/>
      <c r="C438" s="250"/>
      <c r="D438" s="251" t="s">
        <v>178</v>
      </c>
      <c r="E438" s="252" t="s">
        <v>1</v>
      </c>
      <c r="F438" s="253" t="s">
        <v>855</v>
      </c>
      <c r="G438" s="250"/>
      <c r="H438" s="254">
        <v>286.60000000000002</v>
      </c>
      <c r="I438" s="255"/>
      <c r="J438" s="250"/>
      <c r="K438" s="250"/>
      <c r="L438" s="256"/>
      <c r="M438" s="257"/>
      <c r="N438" s="258"/>
      <c r="O438" s="258"/>
      <c r="P438" s="258"/>
      <c r="Q438" s="258"/>
      <c r="R438" s="258"/>
      <c r="S438" s="258"/>
      <c r="T438" s="25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60" t="s">
        <v>178</v>
      </c>
      <c r="AU438" s="260" t="s">
        <v>85</v>
      </c>
      <c r="AV438" s="13" t="s">
        <v>85</v>
      </c>
      <c r="AW438" s="13" t="s">
        <v>32</v>
      </c>
      <c r="AX438" s="13" t="s">
        <v>83</v>
      </c>
      <c r="AY438" s="260" t="s">
        <v>163</v>
      </c>
    </row>
    <row r="439" s="2" customFormat="1" ht="24.15" customHeight="1">
      <c r="A439" s="38"/>
      <c r="B439" s="39"/>
      <c r="C439" s="226" t="s">
        <v>856</v>
      </c>
      <c r="D439" s="226" t="s">
        <v>165</v>
      </c>
      <c r="E439" s="227" t="s">
        <v>857</v>
      </c>
      <c r="F439" s="228" t="s">
        <v>858</v>
      </c>
      <c r="G439" s="229" t="s">
        <v>294</v>
      </c>
      <c r="H439" s="230">
        <v>215</v>
      </c>
      <c r="I439" s="231"/>
      <c r="J439" s="232">
        <f>ROUND(I439*H439,2)</f>
        <v>0</v>
      </c>
      <c r="K439" s="228" t="s">
        <v>1</v>
      </c>
      <c r="L439" s="44"/>
      <c r="M439" s="233" t="s">
        <v>1</v>
      </c>
      <c r="N439" s="234" t="s">
        <v>41</v>
      </c>
      <c r="O439" s="91"/>
      <c r="P439" s="235">
        <f>O439*H439</f>
        <v>0</v>
      </c>
      <c r="Q439" s="235">
        <v>0.0026900000000000001</v>
      </c>
      <c r="R439" s="235">
        <f>Q439*H439</f>
        <v>0.57835000000000003</v>
      </c>
      <c r="S439" s="235">
        <v>0</v>
      </c>
      <c r="T439" s="236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37" t="s">
        <v>248</v>
      </c>
      <c r="AT439" s="237" t="s">
        <v>165</v>
      </c>
      <c r="AU439" s="237" t="s">
        <v>85</v>
      </c>
      <c r="AY439" s="17" t="s">
        <v>163</v>
      </c>
      <c r="BE439" s="238">
        <f>IF(N439="základní",J439,0)</f>
        <v>0</v>
      </c>
      <c r="BF439" s="238">
        <f>IF(N439="snížená",J439,0)</f>
        <v>0</v>
      </c>
      <c r="BG439" s="238">
        <f>IF(N439="zákl. přenesená",J439,0)</f>
        <v>0</v>
      </c>
      <c r="BH439" s="238">
        <f>IF(N439="sníž. přenesená",J439,0)</f>
        <v>0</v>
      </c>
      <c r="BI439" s="238">
        <f>IF(N439="nulová",J439,0)</f>
        <v>0</v>
      </c>
      <c r="BJ439" s="17" t="s">
        <v>83</v>
      </c>
      <c r="BK439" s="238">
        <f>ROUND(I439*H439,2)</f>
        <v>0</v>
      </c>
      <c r="BL439" s="17" t="s">
        <v>248</v>
      </c>
      <c r="BM439" s="237" t="s">
        <v>859</v>
      </c>
    </row>
    <row r="440" s="13" customFormat="1">
      <c r="A440" s="13"/>
      <c r="B440" s="249"/>
      <c r="C440" s="250"/>
      <c r="D440" s="251" t="s">
        <v>178</v>
      </c>
      <c r="E440" s="252" t="s">
        <v>1</v>
      </c>
      <c r="F440" s="253" t="s">
        <v>860</v>
      </c>
      <c r="G440" s="250"/>
      <c r="H440" s="254">
        <v>215</v>
      </c>
      <c r="I440" s="255"/>
      <c r="J440" s="250"/>
      <c r="K440" s="250"/>
      <c r="L440" s="256"/>
      <c r="M440" s="257"/>
      <c r="N440" s="258"/>
      <c r="O440" s="258"/>
      <c r="P440" s="258"/>
      <c r="Q440" s="258"/>
      <c r="R440" s="258"/>
      <c r="S440" s="258"/>
      <c r="T440" s="25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60" t="s">
        <v>178</v>
      </c>
      <c r="AU440" s="260" t="s">
        <v>85</v>
      </c>
      <c r="AV440" s="13" t="s">
        <v>85</v>
      </c>
      <c r="AW440" s="13" t="s">
        <v>32</v>
      </c>
      <c r="AX440" s="13" t="s">
        <v>76</v>
      </c>
      <c r="AY440" s="260" t="s">
        <v>163</v>
      </c>
    </row>
    <row r="441" s="14" customFormat="1">
      <c r="A441" s="14"/>
      <c r="B441" s="261"/>
      <c r="C441" s="262"/>
      <c r="D441" s="251" t="s">
        <v>178</v>
      </c>
      <c r="E441" s="263" t="s">
        <v>1</v>
      </c>
      <c r="F441" s="264" t="s">
        <v>190</v>
      </c>
      <c r="G441" s="262"/>
      <c r="H441" s="265">
        <v>215</v>
      </c>
      <c r="I441" s="266"/>
      <c r="J441" s="262"/>
      <c r="K441" s="262"/>
      <c r="L441" s="267"/>
      <c r="M441" s="268"/>
      <c r="N441" s="269"/>
      <c r="O441" s="269"/>
      <c r="P441" s="269"/>
      <c r="Q441" s="269"/>
      <c r="R441" s="269"/>
      <c r="S441" s="269"/>
      <c r="T441" s="270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71" t="s">
        <v>178</v>
      </c>
      <c r="AU441" s="271" t="s">
        <v>85</v>
      </c>
      <c r="AV441" s="14" t="s">
        <v>170</v>
      </c>
      <c r="AW441" s="14" t="s">
        <v>32</v>
      </c>
      <c r="AX441" s="14" t="s">
        <v>83</v>
      </c>
      <c r="AY441" s="271" t="s">
        <v>163</v>
      </c>
    </row>
    <row r="442" s="2" customFormat="1" ht="24.15" customHeight="1">
      <c r="A442" s="38"/>
      <c r="B442" s="39"/>
      <c r="C442" s="226" t="s">
        <v>861</v>
      </c>
      <c r="D442" s="226" t="s">
        <v>165</v>
      </c>
      <c r="E442" s="227" t="s">
        <v>862</v>
      </c>
      <c r="F442" s="228" t="s">
        <v>863</v>
      </c>
      <c r="G442" s="229" t="s">
        <v>294</v>
      </c>
      <c r="H442" s="230">
        <v>43.600000000000001</v>
      </c>
      <c r="I442" s="231"/>
      <c r="J442" s="232">
        <f>ROUND(I442*H442,2)</f>
        <v>0</v>
      </c>
      <c r="K442" s="228" t="s">
        <v>1</v>
      </c>
      <c r="L442" s="44"/>
      <c r="M442" s="233" t="s">
        <v>1</v>
      </c>
      <c r="N442" s="234" t="s">
        <v>41</v>
      </c>
      <c r="O442" s="91"/>
      <c r="P442" s="235">
        <f>O442*H442</f>
        <v>0</v>
      </c>
      <c r="Q442" s="235">
        <v>0.0053499999999999997</v>
      </c>
      <c r="R442" s="235">
        <f>Q442*H442</f>
        <v>0.23326</v>
      </c>
      <c r="S442" s="235">
        <v>0</v>
      </c>
      <c r="T442" s="236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37" t="s">
        <v>248</v>
      </c>
      <c r="AT442" s="237" t="s">
        <v>165</v>
      </c>
      <c r="AU442" s="237" t="s">
        <v>85</v>
      </c>
      <c r="AY442" s="17" t="s">
        <v>163</v>
      </c>
      <c r="BE442" s="238">
        <f>IF(N442="základní",J442,0)</f>
        <v>0</v>
      </c>
      <c r="BF442" s="238">
        <f>IF(N442="snížená",J442,0)</f>
        <v>0</v>
      </c>
      <c r="BG442" s="238">
        <f>IF(N442="zákl. přenesená",J442,0)</f>
        <v>0</v>
      </c>
      <c r="BH442" s="238">
        <f>IF(N442="sníž. přenesená",J442,0)</f>
        <v>0</v>
      </c>
      <c r="BI442" s="238">
        <f>IF(N442="nulová",J442,0)</f>
        <v>0</v>
      </c>
      <c r="BJ442" s="17" t="s">
        <v>83</v>
      </c>
      <c r="BK442" s="238">
        <f>ROUND(I442*H442,2)</f>
        <v>0</v>
      </c>
      <c r="BL442" s="17" t="s">
        <v>248</v>
      </c>
      <c r="BM442" s="237" t="s">
        <v>864</v>
      </c>
    </row>
    <row r="443" s="13" customFormat="1">
      <c r="A443" s="13"/>
      <c r="B443" s="249"/>
      <c r="C443" s="250"/>
      <c r="D443" s="251" t="s">
        <v>178</v>
      </c>
      <c r="E443" s="252" t="s">
        <v>1</v>
      </c>
      <c r="F443" s="253" t="s">
        <v>865</v>
      </c>
      <c r="G443" s="250"/>
      <c r="H443" s="254">
        <v>43.600000000000001</v>
      </c>
      <c r="I443" s="255"/>
      <c r="J443" s="250"/>
      <c r="K443" s="250"/>
      <c r="L443" s="256"/>
      <c r="M443" s="257"/>
      <c r="N443" s="258"/>
      <c r="O443" s="258"/>
      <c r="P443" s="258"/>
      <c r="Q443" s="258"/>
      <c r="R443" s="258"/>
      <c r="S443" s="258"/>
      <c r="T443" s="25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0" t="s">
        <v>178</v>
      </c>
      <c r="AU443" s="260" t="s">
        <v>85</v>
      </c>
      <c r="AV443" s="13" t="s">
        <v>85</v>
      </c>
      <c r="AW443" s="13" t="s">
        <v>32</v>
      </c>
      <c r="AX443" s="13" t="s">
        <v>76</v>
      </c>
      <c r="AY443" s="260" t="s">
        <v>163</v>
      </c>
    </row>
    <row r="444" s="14" customFormat="1">
      <c r="A444" s="14"/>
      <c r="B444" s="261"/>
      <c r="C444" s="262"/>
      <c r="D444" s="251" t="s">
        <v>178</v>
      </c>
      <c r="E444" s="263" t="s">
        <v>1</v>
      </c>
      <c r="F444" s="264" t="s">
        <v>190</v>
      </c>
      <c r="G444" s="262"/>
      <c r="H444" s="265">
        <v>43.600000000000001</v>
      </c>
      <c r="I444" s="266"/>
      <c r="J444" s="262"/>
      <c r="K444" s="262"/>
      <c r="L444" s="267"/>
      <c r="M444" s="268"/>
      <c r="N444" s="269"/>
      <c r="O444" s="269"/>
      <c r="P444" s="269"/>
      <c r="Q444" s="269"/>
      <c r="R444" s="269"/>
      <c r="S444" s="269"/>
      <c r="T444" s="27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71" t="s">
        <v>178</v>
      </c>
      <c r="AU444" s="271" t="s">
        <v>85</v>
      </c>
      <c r="AV444" s="14" t="s">
        <v>170</v>
      </c>
      <c r="AW444" s="14" t="s">
        <v>32</v>
      </c>
      <c r="AX444" s="14" t="s">
        <v>83</v>
      </c>
      <c r="AY444" s="271" t="s">
        <v>163</v>
      </c>
    </row>
    <row r="445" s="2" customFormat="1" ht="24.15" customHeight="1">
      <c r="A445" s="38"/>
      <c r="B445" s="39"/>
      <c r="C445" s="226" t="s">
        <v>866</v>
      </c>
      <c r="D445" s="226" t="s">
        <v>165</v>
      </c>
      <c r="E445" s="227" t="s">
        <v>867</v>
      </c>
      <c r="F445" s="228" t="s">
        <v>868</v>
      </c>
      <c r="G445" s="229" t="s">
        <v>294</v>
      </c>
      <c r="H445" s="230">
        <v>165</v>
      </c>
      <c r="I445" s="231"/>
      <c r="J445" s="232">
        <f>ROUND(I445*H445,2)</f>
        <v>0</v>
      </c>
      <c r="K445" s="228" t="s">
        <v>1</v>
      </c>
      <c r="L445" s="44"/>
      <c r="M445" s="233" t="s">
        <v>1</v>
      </c>
      <c r="N445" s="234" t="s">
        <v>41</v>
      </c>
      <c r="O445" s="91"/>
      <c r="P445" s="235">
        <f>O445*H445</f>
        <v>0</v>
      </c>
      <c r="Q445" s="235">
        <v>0.0016900000000000001</v>
      </c>
      <c r="R445" s="235">
        <f>Q445*H445</f>
        <v>0.27885000000000004</v>
      </c>
      <c r="S445" s="235">
        <v>0</v>
      </c>
      <c r="T445" s="236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37" t="s">
        <v>248</v>
      </c>
      <c r="AT445" s="237" t="s">
        <v>165</v>
      </c>
      <c r="AU445" s="237" t="s">
        <v>85</v>
      </c>
      <c r="AY445" s="17" t="s">
        <v>163</v>
      </c>
      <c r="BE445" s="238">
        <f>IF(N445="základní",J445,0)</f>
        <v>0</v>
      </c>
      <c r="BF445" s="238">
        <f>IF(N445="snížená",J445,0)</f>
        <v>0</v>
      </c>
      <c r="BG445" s="238">
        <f>IF(N445="zákl. přenesená",J445,0)</f>
        <v>0</v>
      </c>
      <c r="BH445" s="238">
        <f>IF(N445="sníž. přenesená",J445,0)</f>
        <v>0</v>
      </c>
      <c r="BI445" s="238">
        <f>IF(N445="nulová",J445,0)</f>
        <v>0</v>
      </c>
      <c r="BJ445" s="17" t="s">
        <v>83</v>
      </c>
      <c r="BK445" s="238">
        <f>ROUND(I445*H445,2)</f>
        <v>0</v>
      </c>
      <c r="BL445" s="17" t="s">
        <v>248</v>
      </c>
      <c r="BM445" s="237" t="s">
        <v>869</v>
      </c>
    </row>
    <row r="446" s="13" customFormat="1">
      <c r="A446" s="13"/>
      <c r="B446" s="249"/>
      <c r="C446" s="250"/>
      <c r="D446" s="251" t="s">
        <v>178</v>
      </c>
      <c r="E446" s="252" t="s">
        <v>1</v>
      </c>
      <c r="F446" s="253" t="s">
        <v>870</v>
      </c>
      <c r="G446" s="250"/>
      <c r="H446" s="254">
        <v>165</v>
      </c>
      <c r="I446" s="255"/>
      <c r="J446" s="250"/>
      <c r="K446" s="250"/>
      <c r="L446" s="256"/>
      <c r="M446" s="257"/>
      <c r="N446" s="258"/>
      <c r="O446" s="258"/>
      <c r="P446" s="258"/>
      <c r="Q446" s="258"/>
      <c r="R446" s="258"/>
      <c r="S446" s="258"/>
      <c r="T446" s="25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0" t="s">
        <v>178</v>
      </c>
      <c r="AU446" s="260" t="s">
        <v>85</v>
      </c>
      <c r="AV446" s="13" t="s">
        <v>85</v>
      </c>
      <c r="AW446" s="13" t="s">
        <v>32</v>
      </c>
      <c r="AX446" s="13" t="s">
        <v>83</v>
      </c>
      <c r="AY446" s="260" t="s">
        <v>163</v>
      </c>
    </row>
    <row r="447" s="2" customFormat="1" ht="24.15" customHeight="1">
      <c r="A447" s="38"/>
      <c r="B447" s="39"/>
      <c r="C447" s="226" t="s">
        <v>871</v>
      </c>
      <c r="D447" s="226" t="s">
        <v>165</v>
      </c>
      <c r="E447" s="227" t="s">
        <v>872</v>
      </c>
      <c r="F447" s="228" t="s">
        <v>873</v>
      </c>
      <c r="G447" s="229" t="s">
        <v>294</v>
      </c>
      <c r="H447" s="230">
        <v>52</v>
      </c>
      <c r="I447" s="231"/>
      <c r="J447" s="232">
        <f>ROUND(I447*H447,2)</f>
        <v>0</v>
      </c>
      <c r="K447" s="228" t="s">
        <v>1</v>
      </c>
      <c r="L447" s="44"/>
      <c r="M447" s="233" t="s">
        <v>1</v>
      </c>
      <c r="N447" s="234" t="s">
        <v>41</v>
      </c>
      <c r="O447" s="91"/>
      <c r="P447" s="235">
        <f>O447*H447</f>
        <v>0</v>
      </c>
      <c r="Q447" s="235">
        <v>0.0020999999999999999</v>
      </c>
      <c r="R447" s="235">
        <f>Q447*H447</f>
        <v>0.10919999999999999</v>
      </c>
      <c r="S447" s="235">
        <v>0</v>
      </c>
      <c r="T447" s="236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37" t="s">
        <v>248</v>
      </c>
      <c r="AT447" s="237" t="s">
        <v>165</v>
      </c>
      <c r="AU447" s="237" t="s">
        <v>85</v>
      </c>
      <c r="AY447" s="17" t="s">
        <v>163</v>
      </c>
      <c r="BE447" s="238">
        <f>IF(N447="základní",J447,0)</f>
        <v>0</v>
      </c>
      <c r="BF447" s="238">
        <f>IF(N447="snížená",J447,0)</f>
        <v>0</v>
      </c>
      <c r="BG447" s="238">
        <f>IF(N447="zákl. přenesená",J447,0)</f>
        <v>0</v>
      </c>
      <c r="BH447" s="238">
        <f>IF(N447="sníž. přenesená",J447,0)</f>
        <v>0</v>
      </c>
      <c r="BI447" s="238">
        <f>IF(N447="nulová",J447,0)</f>
        <v>0</v>
      </c>
      <c r="BJ447" s="17" t="s">
        <v>83</v>
      </c>
      <c r="BK447" s="238">
        <f>ROUND(I447*H447,2)</f>
        <v>0</v>
      </c>
      <c r="BL447" s="17" t="s">
        <v>248</v>
      </c>
      <c r="BM447" s="237" t="s">
        <v>874</v>
      </c>
    </row>
    <row r="448" s="13" customFormat="1">
      <c r="A448" s="13"/>
      <c r="B448" s="249"/>
      <c r="C448" s="250"/>
      <c r="D448" s="251" t="s">
        <v>178</v>
      </c>
      <c r="E448" s="252" t="s">
        <v>1</v>
      </c>
      <c r="F448" s="253" t="s">
        <v>875</v>
      </c>
      <c r="G448" s="250"/>
      <c r="H448" s="254">
        <v>52</v>
      </c>
      <c r="I448" s="255"/>
      <c r="J448" s="250"/>
      <c r="K448" s="250"/>
      <c r="L448" s="256"/>
      <c r="M448" s="257"/>
      <c r="N448" s="258"/>
      <c r="O448" s="258"/>
      <c r="P448" s="258"/>
      <c r="Q448" s="258"/>
      <c r="R448" s="258"/>
      <c r="S448" s="258"/>
      <c r="T448" s="259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0" t="s">
        <v>178</v>
      </c>
      <c r="AU448" s="260" t="s">
        <v>85</v>
      </c>
      <c r="AV448" s="13" t="s">
        <v>85</v>
      </c>
      <c r="AW448" s="13" t="s">
        <v>32</v>
      </c>
      <c r="AX448" s="13" t="s">
        <v>83</v>
      </c>
      <c r="AY448" s="260" t="s">
        <v>163</v>
      </c>
    </row>
    <row r="449" s="2" customFormat="1" ht="24.15" customHeight="1">
      <c r="A449" s="38"/>
      <c r="B449" s="39"/>
      <c r="C449" s="226" t="s">
        <v>876</v>
      </c>
      <c r="D449" s="226" t="s">
        <v>165</v>
      </c>
      <c r="E449" s="227" t="s">
        <v>877</v>
      </c>
      <c r="F449" s="228" t="s">
        <v>878</v>
      </c>
      <c r="G449" s="229" t="s">
        <v>665</v>
      </c>
      <c r="H449" s="282"/>
      <c r="I449" s="231"/>
      <c r="J449" s="232">
        <f>ROUND(I449*H449,2)</f>
        <v>0</v>
      </c>
      <c r="K449" s="228" t="s">
        <v>169</v>
      </c>
      <c r="L449" s="44"/>
      <c r="M449" s="233" t="s">
        <v>1</v>
      </c>
      <c r="N449" s="234" t="s">
        <v>41</v>
      </c>
      <c r="O449" s="91"/>
      <c r="P449" s="235">
        <f>O449*H449</f>
        <v>0</v>
      </c>
      <c r="Q449" s="235">
        <v>0</v>
      </c>
      <c r="R449" s="235">
        <f>Q449*H449</f>
        <v>0</v>
      </c>
      <c r="S449" s="235">
        <v>0</v>
      </c>
      <c r="T449" s="236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7" t="s">
        <v>248</v>
      </c>
      <c r="AT449" s="237" t="s">
        <v>165</v>
      </c>
      <c r="AU449" s="237" t="s">
        <v>85</v>
      </c>
      <c r="AY449" s="17" t="s">
        <v>163</v>
      </c>
      <c r="BE449" s="238">
        <f>IF(N449="základní",J449,0)</f>
        <v>0</v>
      </c>
      <c r="BF449" s="238">
        <f>IF(N449="snížená",J449,0)</f>
        <v>0</v>
      </c>
      <c r="BG449" s="238">
        <f>IF(N449="zákl. přenesená",J449,0)</f>
        <v>0</v>
      </c>
      <c r="BH449" s="238">
        <f>IF(N449="sníž. přenesená",J449,0)</f>
        <v>0</v>
      </c>
      <c r="BI449" s="238">
        <f>IF(N449="nulová",J449,0)</f>
        <v>0</v>
      </c>
      <c r="BJ449" s="17" t="s">
        <v>83</v>
      </c>
      <c r="BK449" s="238">
        <f>ROUND(I449*H449,2)</f>
        <v>0</v>
      </c>
      <c r="BL449" s="17" t="s">
        <v>248</v>
      </c>
      <c r="BM449" s="237" t="s">
        <v>879</v>
      </c>
    </row>
    <row r="450" s="12" customFormat="1" ht="22.8" customHeight="1">
      <c r="A450" s="12"/>
      <c r="B450" s="210"/>
      <c r="C450" s="211"/>
      <c r="D450" s="212" t="s">
        <v>75</v>
      </c>
      <c r="E450" s="224" t="s">
        <v>880</v>
      </c>
      <c r="F450" s="224" t="s">
        <v>881</v>
      </c>
      <c r="G450" s="211"/>
      <c r="H450" s="211"/>
      <c r="I450" s="214"/>
      <c r="J450" s="225">
        <f>BK450</f>
        <v>0</v>
      </c>
      <c r="K450" s="211"/>
      <c r="L450" s="216"/>
      <c r="M450" s="217"/>
      <c r="N450" s="218"/>
      <c r="O450" s="218"/>
      <c r="P450" s="219">
        <f>SUM(P451:P499)</f>
        <v>0</v>
      </c>
      <c r="Q450" s="218"/>
      <c r="R450" s="219">
        <f>SUM(R451:R499)</f>
        <v>0</v>
      </c>
      <c r="S450" s="218"/>
      <c r="T450" s="220">
        <f>SUM(T451:T499)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21" t="s">
        <v>85</v>
      </c>
      <c r="AT450" s="222" t="s">
        <v>75</v>
      </c>
      <c r="AU450" s="222" t="s">
        <v>83</v>
      </c>
      <c r="AY450" s="221" t="s">
        <v>163</v>
      </c>
      <c r="BK450" s="223">
        <f>SUM(BK451:BK499)</f>
        <v>0</v>
      </c>
    </row>
    <row r="451" s="2" customFormat="1" ht="33" customHeight="1">
      <c r="A451" s="38"/>
      <c r="B451" s="39"/>
      <c r="C451" s="226" t="s">
        <v>882</v>
      </c>
      <c r="D451" s="226" t="s">
        <v>165</v>
      </c>
      <c r="E451" s="227" t="s">
        <v>883</v>
      </c>
      <c r="F451" s="228" t="s">
        <v>884</v>
      </c>
      <c r="G451" s="229" t="s">
        <v>885</v>
      </c>
      <c r="H451" s="230">
        <v>4</v>
      </c>
      <c r="I451" s="231"/>
      <c r="J451" s="232">
        <f>ROUND(I451*H451,2)</f>
        <v>0</v>
      </c>
      <c r="K451" s="228" t="s">
        <v>1</v>
      </c>
      <c r="L451" s="44"/>
      <c r="M451" s="233" t="s">
        <v>1</v>
      </c>
      <c r="N451" s="234" t="s">
        <v>41</v>
      </c>
      <c r="O451" s="91"/>
      <c r="P451" s="235">
        <f>O451*H451</f>
        <v>0</v>
      </c>
      <c r="Q451" s="235">
        <v>0</v>
      </c>
      <c r="R451" s="235">
        <f>Q451*H451</f>
        <v>0</v>
      </c>
      <c r="S451" s="235">
        <v>0</v>
      </c>
      <c r="T451" s="236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37" t="s">
        <v>248</v>
      </c>
      <c r="AT451" s="237" t="s">
        <v>165</v>
      </c>
      <c r="AU451" s="237" t="s">
        <v>85</v>
      </c>
      <c r="AY451" s="17" t="s">
        <v>163</v>
      </c>
      <c r="BE451" s="238">
        <f>IF(N451="základní",J451,0)</f>
        <v>0</v>
      </c>
      <c r="BF451" s="238">
        <f>IF(N451="snížená",J451,0)</f>
        <v>0</v>
      </c>
      <c r="BG451" s="238">
        <f>IF(N451="zákl. přenesená",J451,0)</f>
        <v>0</v>
      </c>
      <c r="BH451" s="238">
        <f>IF(N451="sníž. přenesená",J451,0)</f>
        <v>0</v>
      </c>
      <c r="BI451" s="238">
        <f>IF(N451="nulová",J451,0)</f>
        <v>0</v>
      </c>
      <c r="BJ451" s="17" t="s">
        <v>83</v>
      </c>
      <c r="BK451" s="238">
        <f>ROUND(I451*H451,2)</f>
        <v>0</v>
      </c>
      <c r="BL451" s="17" t="s">
        <v>248</v>
      </c>
      <c r="BM451" s="237" t="s">
        <v>886</v>
      </c>
    </row>
    <row r="452" s="13" customFormat="1">
      <c r="A452" s="13"/>
      <c r="B452" s="249"/>
      <c r="C452" s="250"/>
      <c r="D452" s="251" t="s">
        <v>178</v>
      </c>
      <c r="E452" s="252" t="s">
        <v>1</v>
      </c>
      <c r="F452" s="253" t="s">
        <v>887</v>
      </c>
      <c r="G452" s="250"/>
      <c r="H452" s="254">
        <v>4</v>
      </c>
      <c r="I452" s="255"/>
      <c r="J452" s="250"/>
      <c r="K452" s="250"/>
      <c r="L452" s="256"/>
      <c r="M452" s="257"/>
      <c r="N452" s="258"/>
      <c r="O452" s="258"/>
      <c r="P452" s="258"/>
      <c r="Q452" s="258"/>
      <c r="R452" s="258"/>
      <c r="S452" s="258"/>
      <c r="T452" s="259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0" t="s">
        <v>178</v>
      </c>
      <c r="AU452" s="260" t="s">
        <v>85</v>
      </c>
      <c r="AV452" s="13" t="s">
        <v>85</v>
      </c>
      <c r="AW452" s="13" t="s">
        <v>32</v>
      </c>
      <c r="AX452" s="13" t="s">
        <v>83</v>
      </c>
      <c r="AY452" s="260" t="s">
        <v>163</v>
      </c>
    </row>
    <row r="453" s="2" customFormat="1" ht="33" customHeight="1">
      <c r="A453" s="38"/>
      <c r="B453" s="39"/>
      <c r="C453" s="226" t="s">
        <v>888</v>
      </c>
      <c r="D453" s="226" t="s">
        <v>165</v>
      </c>
      <c r="E453" s="227" t="s">
        <v>889</v>
      </c>
      <c r="F453" s="228" t="s">
        <v>884</v>
      </c>
      <c r="G453" s="229" t="s">
        <v>885</v>
      </c>
      <c r="H453" s="230">
        <v>2</v>
      </c>
      <c r="I453" s="231"/>
      <c r="J453" s="232">
        <f>ROUND(I453*H453,2)</f>
        <v>0</v>
      </c>
      <c r="K453" s="228" t="s">
        <v>1</v>
      </c>
      <c r="L453" s="44"/>
      <c r="M453" s="233" t="s">
        <v>1</v>
      </c>
      <c r="N453" s="234" t="s">
        <v>41</v>
      </c>
      <c r="O453" s="91"/>
      <c r="P453" s="235">
        <f>O453*H453</f>
        <v>0</v>
      </c>
      <c r="Q453" s="235">
        <v>0</v>
      </c>
      <c r="R453" s="235">
        <f>Q453*H453</f>
        <v>0</v>
      </c>
      <c r="S453" s="235">
        <v>0</v>
      </c>
      <c r="T453" s="23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37" t="s">
        <v>248</v>
      </c>
      <c r="AT453" s="237" t="s">
        <v>165</v>
      </c>
      <c r="AU453" s="237" t="s">
        <v>85</v>
      </c>
      <c r="AY453" s="17" t="s">
        <v>163</v>
      </c>
      <c r="BE453" s="238">
        <f>IF(N453="základní",J453,0)</f>
        <v>0</v>
      </c>
      <c r="BF453" s="238">
        <f>IF(N453="snížená",J453,0)</f>
        <v>0</v>
      </c>
      <c r="BG453" s="238">
        <f>IF(N453="zákl. přenesená",J453,0)</f>
        <v>0</v>
      </c>
      <c r="BH453" s="238">
        <f>IF(N453="sníž. přenesená",J453,0)</f>
        <v>0</v>
      </c>
      <c r="BI453" s="238">
        <f>IF(N453="nulová",J453,0)</f>
        <v>0</v>
      </c>
      <c r="BJ453" s="17" t="s">
        <v>83</v>
      </c>
      <c r="BK453" s="238">
        <f>ROUND(I453*H453,2)</f>
        <v>0</v>
      </c>
      <c r="BL453" s="17" t="s">
        <v>248</v>
      </c>
      <c r="BM453" s="237" t="s">
        <v>890</v>
      </c>
    </row>
    <row r="454" s="13" customFormat="1">
      <c r="A454" s="13"/>
      <c r="B454" s="249"/>
      <c r="C454" s="250"/>
      <c r="D454" s="251" t="s">
        <v>178</v>
      </c>
      <c r="E454" s="252" t="s">
        <v>1</v>
      </c>
      <c r="F454" s="253" t="s">
        <v>891</v>
      </c>
      <c r="G454" s="250"/>
      <c r="H454" s="254">
        <v>2</v>
      </c>
      <c r="I454" s="255"/>
      <c r="J454" s="250"/>
      <c r="K454" s="250"/>
      <c r="L454" s="256"/>
      <c r="M454" s="257"/>
      <c r="N454" s="258"/>
      <c r="O454" s="258"/>
      <c r="P454" s="258"/>
      <c r="Q454" s="258"/>
      <c r="R454" s="258"/>
      <c r="S454" s="258"/>
      <c r="T454" s="259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0" t="s">
        <v>178</v>
      </c>
      <c r="AU454" s="260" t="s">
        <v>85</v>
      </c>
      <c r="AV454" s="13" t="s">
        <v>85</v>
      </c>
      <c r="AW454" s="13" t="s">
        <v>32</v>
      </c>
      <c r="AX454" s="13" t="s">
        <v>83</v>
      </c>
      <c r="AY454" s="260" t="s">
        <v>163</v>
      </c>
    </row>
    <row r="455" s="2" customFormat="1" ht="33" customHeight="1">
      <c r="A455" s="38"/>
      <c r="B455" s="39"/>
      <c r="C455" s="226" t="s">
        <v>892</v>
      </c>
      <c r="D455" s="226" t="s">
        <v>165</v>
      </c>
      <c r="E455" s="227" t="s">
        <v>893</v>
      </c>
      <c r="F455" s="228" t="s">
        <v>894</v>
      </c>
      <c r="G455" s="229" t="s">
        <v>885</v>
      </c>
      <c r="H455" s="230">
        <v>1</v>
      </c>
      <c r="I455" s="231"/>
      <c r="J455" s="232">
        <f>ROUND(I455*H455,2)</f>
        <v>0</v>
      </c>
      <c r="K455" s="228" t="s">
        <v>1</v>
      </c>
      <c r="L455" s="44"/>
      <c r="M455" s="233" t="s">
        <v>1</v>
      </c>
      <c r="N455" s="234" t="s">
        <v>41</v>
      </c>
      <c r="O455" s="91"/>
      <c r="P455" s="235">
        <f>O455*H455</f>
        <v>0</v>
      </c>
      <c r="Q455" s="235">
        <v>0</v>
      </c>
      <c r="R455" s="235">
        <f>Q455*H455</f>
        <v>0</v>
      </c>
      <c r="S455" s="235">
        <v>0</v>
      </c>
      <c r="T455" s="236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37" t="s">
        <v>248</v>
      </c>
      <c r="AT455" s="237" t="s">
        <v>165</v>
      </c>
      <c r="AU455" s="237" t="s">
        <v>85</v>
      </c>
      <c r="AY455" s="17" t="s">
        <v>163</v>
      </c>
      <c r="BE455" s="238">
        <f>IF(N455="základní",J455,0)</f>
        <v>0</v>
      </c>
      <c r="BF455" s="238">
        <f>IF(N455="snížená",J455,0)</f>
        <v>0</v>
      </c>
      <c r="BG455" s="238">
        <f>IF(N455="zákl. přenesená",J455,0)</f>
        <v>0</v>
      </c>
      <c r="BH455" s="238">
        <f>IF(N455="sníž. přenesená",J455,0)</f>
        <v>0</v>
      </c>
      <c r="BI455" s="238">
        <f>IF(N455="nulová",J455,0)</f>
        <v>0</v>
      </c>
      <c r="BJ455" s="17" t="s">
        <v>83</v>
      </c>
      <c r="BK455" s="238">
        <f>ROUND(I455*H455,2)</f>
        <v>0</v>
      </c>
      <c r="BL455" s="17" t="s">
        <v>248</v>
      </c>
      <c r="BM455" s="237" t="s">
        <v>895</v>
      </c>
    </row>
    <row r="456" s="13" customFormat="1">
      <c r="A456" s="13"/>
      <c r="B456" s="249"/>
      <c r="C456" s="250"/>
      <c r="D456" s="251" t="s">
        <v>178</v>
      </c>
      <c r="E456" s="252" t="s">
        <v>1</v>
      </c>
      <c r="F456" s="253" t="s">
        <v>896</v>
      </c>
      <c r="G456" s="250"/>
      <c r="H456" s="254">
        <v>1</v>
      </c>
      <c r="I456" s="255"/>
      <c r="J456" s="250"/>
      <c r="K456" s="250"/>
      <c r="L456" s="256"/>
      <c r="M456" s="257"/>
      <c r="N456" s="258"/>
      <c r="O456" s="258"/>
      <c r="P456" s="258"/>
      <c r="Q456" s="258"/>
      <c r="R456" s="258"/>
      <c r="S456" s="258"/>
      <c r="T456" s="259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60" t="s">
        <v>178</v>
      </c>
      <c r="AU456" s="260" t="s">
        <v>85</v>
      </c>
      <c r="AV456" s="13" t="s">
        <v>85</v>
      </c>
      <c r="AW456" s="13" t="s">
        <v>32</v>
      </c>
      <c r="AX456" s="13" t="s">
        <v>83</v>
      </c>
      <c r="AY456" s="260" t="s">
        <v>163</v>
      </c>
    </row>
    <row r="457" s="2" customFormat="1" ht="33" customHeight="1">
      <c r="A457" s="38"/>
      <c r="B457" s="39"/>
      <c r="C457" s="226" t="s">
        <v>897</v>
      </c>
      <c r="D457" s="226" t="s">
        <v>165</v>
      </c>
      <c r="E457" s="227" t="s">
        <v>898</v>
      </c>
      <c r="F457" s="228" t="s">
        <v>894</v>
      </c>
      <c r="G457" s="229" t="s">
        <v>885</v>
      </c>
      <c r="H457" s="230">
        <v>5</v>
      </c>
      <c r="I457" s="231"/>
      <c r="J457" s="232">
        <f>ROUND(I457*H457,2)</f>
        <v>0</v>
      </c>
      <c r="K457" s="228" t="s">
        <v>1</v>
      </c>
      <c r="L457" s="44"/>
      <c r="M457" s="233" t="s">
        <v>1</v>
      </c>
      <c r="N457" s="234" t="s">
        <v>41</v>
      </c>
      <c r="O457" s="91"/>
      <c r="P457" s="235">
        <f>O457*H457</f>
        <v>0</v>
      </c>
      <c r="Q457" s="235">
        <v>0</v>
      </c>
      <c r="R457" s="235">
        <f>Q457*H457</f>
        <v>0</v>
      </c>
      <c r="S457" s="235">
        <v>0</v>
      </c>
      <c r="T457" s="236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37" t="s">
        <v>248</v>
      </c>
      <c r="AT457" s="237" t="s">
        <v>165</v>
      </c>
      <c r="AU457" s="237" t="s">
        <v>85</v>
      </c>
      <c r="AY457" s="17" t="s">
        <v>163</v>
      </c>
      <c r="BE457" s="238">
        <f>IF(N457="základní",J457,0)</f>
        <v>0</v>
      </c>
      <c r="BF457" s="238">
        <f>IF(N457="snížená",J457,0)</f>
        <v>0</v>
      </c>
      <c r="BG457" s="238">
        <f>IF(N457="zákl. přenesená",J457,0)</f>
        <v>0</v>
      </c>
      <c r="BH457" s="238">
        <f>IF(N457="sníž. přenesená",J457,0)</f>
        <v>0</v>
      </c>
      <c r="BI457" s="238">
        <f>IF(N457="nulová",J457,0)</f>
        <v>0</v>
      </c>
      <c r="BJ457" s="17" t="s">
        <v>83</v>
      </c>
      <c r="BK457" s="238">
        <f>ROUND(I457*H457,2)</f>
        <v>0</v>
      </c>
      <c r="BL457" s="17" t="s">
        <v>248</v>
      </c>
      <c r="BM457" s="237" t="s">
        <v>899</v>
      </c>
    </row>
    <row r="458" s="13" customFormat="1">
      <c r="A458" s="13"/>
      <c r="B458" s="249"/>
      <c r="C458" s="250"/>
      <c r="D458" s="251" t="s">
        <v>178</v>
      </c>
      <c r="E458" s="252" t="s">
        <v>1</v>
      </c>
      <c r="F458" s="253" t="s">
        <v>900</v>
      </c>
      <c r="G458" s="250"/>
      <c r="H458" s="254">
        <v>5</v>
      </c>
      <c r="I458" s="255"/>
      <c r="J458" s="250"/>
      <c r="K458" s="250"/>
      <c r="L458" s="256"/>
      <c r="M458" s="257"/>
      <c r="N458" s="258"/>
      <c r="O458" s="258"/>
      <c r="P458" s="258"/>
      <c r="Q458" s="258"/>
      <c r="R458" s="258"/>
      <c r="S458" s="258"/>
      <c r="T458" s="259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0" t="s">
        <v>178</v>
      </c>
      <c r="AU458" s="260" t="s">
        <v>85</v>
      </c>
      <c r="AV458" s="13" t="s">
        <v>85</v>
      </c>
      <c r="AW458" s="13" t="s">
        <v>32</v>
      </c>
      <c r="AX458" s="13" t="s">
        <v>83</v>
      </c>
      <c r="AY458" s="260" t="s">
        <v>163</v>
      </c>
    </row>
    <row r="459" s="2" customFormat="1" ht="33" customHeight="1">
      <c r="A459" s="38"/>
      <c r="B459" s="39"/>
      <c r="C459" s="226" t="s">
        <v>901</v>
      </c>
      <c r="D459" s="226" t="s">
        <v>165</v>
      </c>
      <c r="E459" s="227" t="s">
        <v>902</v>
      </c>
      <c r="F459" s="228" t="s">
        <v>903</v>
      </c>
      <c r="G459" s="229" t="s">
        <v>885</v>
      </c>
      <c r="H459" s="230">
        <v>7</v>
      </c>
      <c r="I459" s="231"/>
      <c r="J459" s="232">
        <f>ROUND(I459*H459,2)</f>
        <v>0</v>
      </c>
      <c r="K459" s="228" t="s">
        <v>1</v>
      </c>
      <c r="L459" s="44"/>
      <c r="M459" s="233" t="s">
        <v>1</v>
      </c>
      <c r="N459" s="234" t="s">
        <v>41</v>
      </c>
      <c r="O459" s="91"/>
      <c r="P459" s="235">
        <f>O459*H459</f>
        <v>0</v>
      </c>
      <c r="Q459" s="235">
        <v>0</v>
      </c>
      <c r="R459" s="235">
        <f>Q459*H459</f>
        <v>0</v>
      </c>
      <c r="S459" s="235">
        <v>0</v>
      </c>
      <c r="T459" s="236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37" t="s">
        <v>248</v>
      </c>
      <c r="AT459" s="237" t="s">
        <v>165</v>
      </c>
      <c r="AU459" s="237" t="s">
        <v>85</v>
      </c>
      <c r="AY459" s="17" t="s">
        <v>163</v>
      </c>
      <c r="BE459" s="238">
        <f>IF(N459="základní",J459,0)</f>
        <v>0</v>
      </c>
      <c r="BF459" s="238">
        <f>IF(N459="snížená",J459,0)</f>
        <v>0</v>
      </c>
      <c r="BG459" s="238">
        <f>IF(N459="zákl. přenesená",J459,0)</f>
        <v>0</v>
      </c>
      <c r="BH459" s="238">
        <f>IF(N459="sníž. přenesená",J459,0)</f>
        <v>0</v>
      </c>
      <c r="BI459" s="238">
        <f>IF(N459="nulová",J459,0)</f>
        <v>0</v>
      </c>
      <c r="BJ459" s="17" t="s">
        <v>83</v>
      </c>
      <c r="BK459" s="238">
        <f>ROUND(I459*H459,2)</f>
        <v>0</v>
      </c>
      <c r="BL459" s="17" t="s">
        <v>248</v>
      </c>
      <c r="BM459" s="237" t="s">
        <v>904</v>
      </c>
    </row>
    <row r="460" s="13" customFormat="1">
      <c r="A460" s="13"/>
      <c r="B460" s="249"/>
      <c r="C460" s="250"/>
      <c r="D460" s="251" t="s">
        <v>178</v>
      </c>
      <c r="E460" s="252" t="s">
        <v>1</v>
      </c>
      <c r="F460" s="253" t="s">
        <v>905</v>
      </c>
      <c r="G460" s="250"/>
      <c r="H460" s="254">
        <v>7</v>
      </c>
      <c r="I460" s="255"/>
      <c r="J460" s="250"/>
      <c r="K460" s="250"/>
      <c r="L460" s="256"/>
      <c r="M460" s="257"/>
      <c r="N460" s="258"/>
      <c r="O460" s="258"/>
      <c r="P460" s="258"/>
      <c r="Q460" s="258"/>
      <c r="R460" s="258"/>
      <c r="S460" s="258"/>
      <c r="T460" s="25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0" t="s">
        <v>178</v>
      </c>
      <c r="AU460" s="260" t="s">
        <v>85</v>
      </c>
      <c r="AV460" s="13" t="s">
        <v>85</v>
      </c>
      <c r="AW460" s="13" t="s">
        <v>32</v>
      </c>
      <c r="AX460" s="13" t="s">
        <v>83</v>
      </c>
      <c r="AY460" s="260" t="s">
        <v>163</v>
      </c>
    </row>
    <row r="461" s="2" customFormat="1" ht="33" customHeight="1">
      <c r="A461" s="38"/>
      <c r="B461" s="39"/>
      <c r="C461" s="226" t="s">
        <v>906</v>
      </c>
      <c r="D461" s="226" t="s">
        <v>165</v>
      </c>
      <c r="E461" s="227" t="s">
        <v>907</v>
      </c>
      <c r="F461" s="228" t="s">
        <v>903</v>
      </c>
      <c r="G461" s="229" t="s">
        <v>885</v>
      </c>
      <c r="H461" s="230">
        <v>6</v>
      </c>
      <c r="I461" s="231"/>
      <c r="J461" s="232">
        <f>ROUND(I461*H461,2)</f>
        <v>0</v>
      </c>
      <c r="K461" s="228" t="s">
        <v>1</v>
      </c>
      <c r="L461" s="44"/>
      <c r="M461" s="233" t="s">
        <v>1</v>
      </c>
      <c r="N461" s="234" t="s">
        <v>41</v>
      </c>
      <c r="O461" s="91"/>
      <c r="P461" s="235">
        <f>O461*H461</f>
        <v>0</v>
      </c>
      <c r="Q461" s="235">
        <v>0</v>
      </c>
      <c r="R461" s="235">
        <f>Q461*H461</f>
        <v>0</v>
      </c>
      <c r="S461" s="235">
        <v>0</v>
      </c>
      <c r="T461" s="236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37" t="s">
        <v>248</v>
      </c>
      <c r="AT461" s="237" t="s">
        <v>165</v>
      </c>
      <c r="AU461" s="237" t="s">
        <v>85</v>
      </c>
      <c r="AY461" s="17" t="s">
        <v>163</v>
      </c>
      <c r="BE461" s="238">
        <f>IF(N461="základní",J461,0)</f>
        <v>0</v>
      </c>
      <c r="BF461" s="238">
        <f>IF(N461="snížená",J461,0)</f>
        <v>0</v>
      </c>
      <c r="BG461" s="238">
        <f>IF(N461="zákl. přenesená",J461,0)</f>
        <v>0</v>
      </c>
      <c r="BH461" s="238">
        <f>IF(N461="sníž. přenesená",J461,0)</f>
        <v>0</v>
      </c>
      <c r="BI461" s="238">
        <f>IF(N461="nulová",J461,0)</f>
        <v>0</v>
      </c>
      <c r="BJ461" s="17" t="s">
        <v>83</v>
      </c>
      <c r="BK461" s="238">
        <f>ROUND(I461*H461,2)</f>
        <v>0</v>
      </c>
      <c r="BL461" s="17" t="s">
        <v>248</v>
      </c>
      <c r="BM461" s="237" t="s">
        <v>908</v>
      </c>
    </row>
    <row r="462" s="13" customFormat="1">
      <c r="A462" s="13"/>
      <c r="B462" s="249"/>
      <c r="C462" s="250"/>
      <c r="D462" s="251" t="s">
        <v>178</v>
      </c>
      <c r="E462" s="252" t="s">
        <v>1</v>
      </c>
      <c r="F462" s="253" t="s">
        <v>909</v>
      </c>
      <c r="G462" s="250"/>
      <c r="H462" s="254">
        <v>6</v>
      </c>
      <c r="I462" s="255"/>
      <c r="J462" s="250"/>
      <c r="K462" s="250"/>
      <c r="L462" s="256"/>
      <c r="M462" s="257"/>
      <c r="N462" s="258"/>
      <c r="O462" s="258"/>
      <c r="P462" s="258"/>
      <c r="Q462" s="258"/>
      <c r="R462" s="258"/>
      <c r="S462" s="258"/>
      <c r="T462" s="25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60" t="s">
        <v>178</v>
      </c>
      <c r="AU462" s="260" t="s">
        <v>85</v>
      </c>
      <c r="AV462" s="13" t="s">
        <v>85</v>
      </c>
      <c r="AW462" s="13" t="s">
        <v>32</v>
      </c>
      <c r="AX462" s="13" t="s">
        <v>83</v>
      </c>
      <c r="AY462" s="260" t="s">
        <v>163</v>
      </c>
    </row>
    <row r="463" s="2" customFormat="1" ht="33" customHeight="1">
      <c r="A463" s="38"/>
      <c r="B463" s="39"/>
      <c r="C463" s="226" t="s">
        <v>910</v>
      </c>
      <c r="D463" s="226" t="s">
        <v>165</v>
      </c>
      <c r="E463" s="227" t="s">
        <v>911</v>
      </c>
      <c r="F463" s="228" t="s">
        <v>912</v>
      </c>
      <c r="G463" s="229" t="s">
        <v>885</v>
      </c>
      <c r="H463" s="230">
        <v>8</v>
      </c>
      <c r="I463" s="231"/>
      <c r="J463" s="232">
        <f>ROUND(I463*H463,2)</f>
        <v>0</v>
      </c>
      <c r="K463" s="228" t="s">
        <v>1</v>
      </c>
      <c r="L463" s="44"/>
      <c r="M463" s="233" t="s">
        <v>1</v>
      </c>
      <c r="N463" s="234" t="s">
        <v>41</v>
      </c>
      <c r="O463" s="91"/>
      <c r="P463" s="235">
        <f>O463*H463</f>
        <v>0</v>
      </c>
      <c r="Q463" s="235">
        <v>0</v>
      </c>
      <c r="R463" s="235">
        <f>Q463*H463</f>
        <v>0</v>
      </c>
      <c r="S463" s="235">
        <v>0</v>
      </c>
      <c r="T463" s="236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37" t="s">
        <v>248</v>
      </c>
      <c r="AT463" s="237" t="s">
        <v>165</v>
      </c>
      <c r="AU463" s="237" t="s">
        <v>85</v>
      </c>
      <c r="AY463" s="17" t="s">
        <v>163</v>
      </c>
      <c r="BE463" s="238">
        <f>IF(N463="základní",J463,0)</f>
        <v>0</v>
      </c>
      <c r="BF463" s="238">
        <f>IF(N463="snížená",J463,0)</f>
        <v>0</v>
      </c>
      <c r="BG463" s="238">
        <f>IF(N463="zákl. přenesená",J463,0)</f>
        <v>0</v>
      </c>
      <c r="BH463" s="238">
        <f>IF(N463="sníž. přenesená",J463,0)</f>
        <v>0</v>
      </c>
      <c r="BI463" s="238">
        <f>IF(N463="nulová",J463,0)</f>
        <v>0</v>
      </c>
      <c r="BJ463" s="17" t="s">
        <v>83</v>
      </c>
      <c r="BK463" s="238">
        <f>ROUND(I463*H463,2)</f>
        <v>0</v>
      </c>
      <c r="BL463" s="17" t="s">
        <v>248</v>
      </c>
      <c r="BM463" s="237" t="s">
        <v>913</v>
      </c>
    </row>
    <row r="464" s="13" customFormat="1">
      <c r="A464" s="13"/>
      <c r="B464" s="249"/>
      <c r="C464" s="250"/>
      <c r="D464" s="251" t="s">
        <v>178</v>
      </c>
      <c r="E464" s="252" t="s">
        <v>1</v>
      </c>
      <c r="F464" s="253" t="s">
        <v>914</v>
      </c>
      <c r="G464" s="250"/>
      <c r="H464" s="254">
        <v>8</v>
      </c>
      <c r="I464" s="255"/>
      <c r="J464" s="250"/>
      <c r="K464" s="250"/>
      <c r="L464" s="256"/>
      <c r="M464" s="257"/>
      <c r="N464" s="258"/>
      <c r="O464" s="258"/>
      <c r="P464" s="258"/>
      <c r="Q464" s="258"/>
      <c r="R464" s="258"/>
      <c r="S464" s="258"/>
      <c r="T464" s="25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0" t="s">
        <v>178</v>
      </c>
      <c r="AU464" s="260" t="s">
        <v>85</v>
      </c>
      <c r="AV464" s="13" t="s">
        <v>85</v>
      </c>
      <c r="AW464" s="13" t="s">
        <v>32</v>
      </c>
      <c r="AX464" s="13" t="s">
        <v>83</v>
      </c>
      <c r="AY464" s="260" t="s">
        <v>163</v>
      </c>
    </row>
    <row r="465" s="2" customFormat="1" ht="24.15" customHeight="1">
      <c r="A465" s="38"/>
      <c r="B465" s="39"/>
      <c r="C465" s="226" t="s">
        <v>915</v>
      </c>
      <c r="D465" s="226" t="s">
        <v>165</v>
      </c>
      <c r="E465" s="227" t="s">
        <v>916</v>
      </c>
      <c r="F465" s="228" t="s">
        <v>917</v>
      </c>
      <c r="G465" s="229" t="s">
        <v>885</v>
      </c>
      <c r="H465" s="230">
        <v>7</v>
      </c>
      <c r="I465" s="231"/>
      <c r="J465" s="232">
        <f>ROUND(I465*H465,2)</f>
        <v>0</v>
      </c>
      <c r="K465" s="228" t="s">
        <v>1</v>
      </c>
      <c r="L465" s="44"/>
      <c r="M465" s="233" t="s">
        <v>1</v>
      </c>
      <c r="N465" s="234" t="s">
        <v>41</v>
      </c>
      <c r="O465" s="91"/>
      <c r="P465" s="235">
        <f>O465*H465</f>
        <v>0</v>
      </c>
      <c r="Q465" s="235">
        <v>0</v>
      </c>
      <c r="R465" s="235">
        <f>Q465*H465</f>
        <v>0</v>
      </c>
      <c r="S465" s="235">
        <v>0</v>
      </c>
      <c r="T465" s="236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37" t="s">
        <v>248</v>
      </c>
      <c r="AT465" s="237" t="s">
        <v>165</v>
      </c>
      <c r="AU465" s="237" t="s">
        <v>85</v>
      </c>
      <c r="AY465" s="17" t="s">
        <v>163</v>
      </c>
      <c r="BE465" s="238">
        <f>IF(N465="základní",J465,0)</f>
        <v>0</v>
      </c>
      <c r="BF465" s="238">
        <f>IF(N465="snížená",J465,0)</f>
        <v>0</v>
      </c>
      <c r="BG465" s="238">
        <f>IF(N465="zákl. přenesená",J465,0)</f>
        <v>0</v>
      </c>
      <c r="BH465" s="238">
        <f>IF(N465="sníž. přenesená",J465,0)</f>
        <v>0</v>
      </c>
      <c r="BI465" s="238">
        <f>IF(N465="nulová",J465,0)</f>
        <v>0</v>
      </c>
      <c r="BJ465" s="17" t="s">
        <v>83</v>
      </c>
      <c r="BK465" s="238">
        <f>ROUND(I465*H465,2)</f>
        <v>0</v>
      </c>
      <c r="BL465" s="17" t="s">
        <v>248</v>
      </c>
      <c r="BM465" s="237" t="s">
        <v>918</v>
      </c>
    </row>
    <row r="466" s="13" customFormat="1">
      <c r="A466" s="13"/>
      <c r="B466" s="249"/>
      <c r="C466" s="250"/>
      <c r="D466" s="251" t="s">
        <v>178</v>
      </c>
      <c r="E466" s="252" t="s">
        <v>1</v>
      </c>
      <c r="F466" s="253" t="s">
        <v>919</v>
      </c>
      <c r="G466" s="250"/>
      <c r="H466" s="254">
        <v>7</v>
      </c>
      <c r="I466" s="255"/>
      <c r="J466" s="250"/>
      <c r="K466" s="250"/>
      <c r="L466" s="256"/>
      <c r="M466" s="257"/>
      <c r="N466" s="258"/>
      <c r="O466" s="258"/>
      <c r="P466" s="258"/>
      <c r="Q466" s="258"/>
      <c r="R466" s="258"/>
      <c r="S466" s="258"/>
      <c r="T466" s="259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60" t="s">
        <v>178</v>
      </c>
      <c r="AU466" s="260" t="s">
        <v>85</v>
      </c>
      <c r="AV466" s="13" t="s">
        <v>85</v>
      </c>
      <c r="AW466" s="13" t="s">
        <v>32</v>
      </c>
      <c r="AX466" s="13" t="s">
        <v>83</v>
      </c>
      <c r="AY466" s="260" t="s">
        <v>163</v>
      </c>
    </row>
    <row r="467" s="2" customFormat="1" ht="44.25" customHeight="1">
      <c r="A467" s="38"/>
      <c r="B467" s="39"/>
      <c r="C467" s="226" t="s">
        <v>920</v>
      </c>
      <c r="D467" s="226" t="s">
        <v>165</v>
      </c>
      <c r="E467" s="227" t="s">
        <v>921</v>
      </c>
      <c r="F467" s="228" t="s">
        <v>922</v>
      </c>
      <c r="G467" s="229" t="s">
        <v>885</v>
      </c>
      <c r="H467" s="230">
        <v>2</v>
      </c>
      <c r="I467" s="231"/>
      <c r="J467" s="232">
        <f>ROUND(I467*H467,2)</f>
        <v>0</v>
      </c>
      <c r="K467" s="228" t="s">
        <v>1</v>
      </c>
      <c r="L467" s="44"/>
      <c r="M467" s="233" t="s">
        <v>1</v>
      </c>
      <c r="N467" s="234" t="s">
        <v>41</v>
      </c>
      <c r="O467" s="91"/>
      <c r="P467" s="235">
        <f>O467*H467</f>
        <v>0</v>
      </c>
      <c r="Q467" s="235">
        <v>0</v>
      </c>
      <c r="R467" s="235">
        <f>Q467*H467</f>
        <v>0</v>
      </c>
      <c r="S467" s="235">
        <v>0</v>
      </c>
      <c r="T467" s="236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37" t="s">
        <v>248</v>
      </c>
      <c r="AT467" s="237" t="s">
        <v>165</v>
      </c>
      <c r="AU467" s="237" t="s">
        <v>85</v>
      </c>
      <c r="AY467" s="17" t="s">
        <v>163</v>
      </c>
      <c r="BE467" s="238">
        <f>IF(N467="základní",J467,0)</f>
        <v>0</v>
      </c>
      <c r="BF467" s="238">
        <f>IF(N467="snížená",J467,0)</f>
        <v>0</v>
      </c>
      <c r="BG467" s="238">
        <f>IF(N467="zákl. přenesená",J467,0)</f>
        <v>0</v>
      </c>
      <c r="BH467" s="238">
        <f>IF(N467="sníž. přenesená",J467,0)</f>
        <v>0</v>
      </c>
      <c r="BI467" s="238">
        <f>IF(N467="nulová",J467,0)</f>
        <v>0</v>
      </c>
      <c r="BJ467" s="17" t="s">
        <v>83</v>
      </c>
      <c r="BK467" s="238">
        <f>ROUND(I467*H467,2)</f>
        <v>0</v>
      </c>
      <c r="BL467" s="17" t="s">
        <v>248</v>
      </c>
      <c r="BM467" s="237" t="s">
        <v>923</v>
      </c>
    </row>
    <row r="468" s="13" customFormat="1">
      <c r="A468" s="13"/>
      <c r="B468" s="249"/>
      <c r="C468" s="250"/>
      <c r="D468" s="251" t="s">
        <v>178</v>
      </c>
      <c r="E468" s="252" t="s">
        <v>1</v>
      </c>
      <c r="F468" s="253" t="s">
        <v>924</v>
      </c>
      <c r="G468" s="250"/>
      <c r="H468" s="254">
        <v>2</v>
      </c>
      <c r="I468" s="255"/>
      <c r="J468" s="250"/>
      <c r="K468" s="250"/>
      <c r="L468" s="256"/>
      <c r="M468" s="257"/>
      <c r="N468" s="258"/>
      <c r="O468" s="258"/>
      <c r="P468" s="258"/>
      <c r="Q468" s="258"/>
      <c r="R468" s="258"/>
      <c r="S468" s="258"/>
      <c r="T468" s="259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0" t="s">
        <v>178</v>
      </c>
      <c r="AU468" s="260" t="s">
        <v>85</v>
      </c>
      <c r="AV468" s="13" t="s">
        <v>85</v>
      </c>
      <c r="AW468" s="13" t="s">
        <v>32</v>
      </c>
      <c r="AX468" s="13" t="s">
        <v>83</v>
      </c>
      <c r="AY468" s="260" t="s">
        <v>163</v>
      </c>
    </row>
    <row r="469" s="2" customFormat="1" ht="37.8" customHeight="1">
      <c r="A469" s="38"/>
      <c r="B469" s="39"/>
      <c r="C469" s="226" t="s">
        <v>925</v>
      </c>
      <c r="D469" s="226" t="s">
        <v>165</v>
      </c>
      <c r="E469" s="227" t="s">
        <v>926</v>
      </c>
      <c r="F469" s="228" t="s">
        <v>927</v>
      </c>
      <c r="G469" s="229" t="s">
        <v>885</v>
      </c>
      <c r="H469" s="230">
        <v>1</v>
      </c>
      <c r="I469" s="231"/>
      <c r="J469" s="232">
        <f>ROUND(I469*H469,2)</f>
        <v>0</v>
      </c>
      <c r="K469" s="228" t="s">
        <v>1</v>
      </c>
      <c r="L469" s="44"/>
      <c r="M469" s="233" t="s">
        <v>1</v>
      </c>
      <c r="N469" s="234" t="s">
        <v>41</v>
      </c>
      <c r="O469" s="91"/>
      <c r="P469" s="235">
        <f>O469*H469</f>
        <v>0</v>
      </c>
      <c r="Q469" s="235">
        <v>0</v>
      </c>
      <c r="R469" s="235">
        <f>Q469*H469</f>
        <v>0</v>
      </c>
      <c r="S469" s="235">
        <v>0</v>
      </c>
      <c r="T469" s="236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37" t="s">
        <v>248</v>
      </c>
      <c r="AT469" s="237" t="s">
        <v>165</v>
      </c>
      <c r="AU469" s="237" t="s">
        <v>85</v>
      </c>
      <c r="AY469" s="17" t="s">
        <v>163</v>
      </c>
      <c r="BE469" s="238">
        <f>IF(N469="základní",J469,0)</f>
        <v>0</v>
      </c>
      <c r="BF469" s="238">
        <f>IF(N469="snížená",J469,0)</f>
        <v>0</v>
      </c>
      <c r="BG469" s="238">
        <f>IF(N469="zákl. přenesená",J469,0)</f>
        <v>0</v>
      </c>
      <c r="BH469" s="238">
        <f>IF(N469="sníž. přenesená",J469,0)</f>
        <v>0</v>
      </c>
      <c r="BI469" s="238">
        <f>IF(N469="nulová",J469,0)</f>
        <v>0</v>
      </c>
      <c r="BJ469" s="17" t="s">
        <v>83</v>
      </c>
      <c r="BK469" s="238">
        <f>ROUND(I469*H469,2)</f>
        <v>0</v>
      </c>
      <c r="BL469" s="17" t="s">
        <v>248</v>
      </c>
      <c r="BM469" s="237" t="s">
        <v>928</v>
      </c>
    </row>
    <row r="470" s="13" customFormat="1">
      <c r="A470" s="13"/>
      <c r="B470" s="249"/>
      <c r="C470" s="250"/>
      <c r="D470" s="251" t="s">
        <v>178</v>
      </c>
      <c r="E470" s="252" t="s">
        <v>1</v>
      </c>
      <c r="F470" s="253" t="s">
        <v>929</v>
      </c>
      <c r="G470" s="250"/>
      <c r="H470" s="254">
        <v>1</v>
      </c>
      <c r="I470" s="255"/>
      <c r="J470" s="250"/>
      <c r="K470" s="250"/>
      <c r="L470" s="256"/>
      <c r="M470" s="257"/>
      <c r="N470" s="258"/>
      <c r="O470" s="258"/>
      <c r="P470" s="258"/>
      <c r="Q470" s="258"/>
      <c r="R470" s="258"/>
      <c r="S470" s="258"/>
      <c r="T470" s="259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60" t="s">
        <v>178</v>
      </c>
      <c r="AU470" s="260" t="s">
        <v>85</v>
      </c>
      <c r="AV470" s="13" t="s">
        <v>85</v>
      </c>
      <c r="AW470" s="13" t="s">
        <v>32</v>
      </c>
      <c r="AX470" s="13" t="s">
        <v>83</v>
      </c>
      <c r="AY470" s="260" t="s">
        <v>163</v>
      </c>
    </row>
    <row r="471" s="2" customFormat="1" ht="44.25" customHeight="1">
      <c r="A471" s="38"/>
      <c r="B471" s="39"/>
      <c r="C471" s="226" t="s">
        <v>930</v>
      </c>
      <c r="D471" s="226" t="s">
        <v>165</v>
      </c>
      <c r="E471" s="227" t="s">
        <v>931</v>
      </c>
      <c r="F471" s="228" t="s">
        <v>932</v>
      </c>
      <c r="G471" s="229" t="s">
        <v>885</v>
      </c>
      <c r="H471" s="230">
        <v>2</v>
      </c>
      <c r="I471" s="231"/>
      <c r="J471" s="232">
        <f>ROUND(I471*H471,2)</f>
        <v>0</v>
      </c>
      <c r="K471" s="228" t="s">
        <v>1</v>
      </c>
      <c r="L471" s="44"/>
      <c r="M471" s="233" t="s">
        <v>1</v>
      </c>
      <c r="N471" s="234" t="s">
        <v>41</v>
      </c>
      <c r="O471" s="91"/>
      <c r="P471" s="235">
        <f>O471*H471</f>
        <v>0</v>
      </c>
      <c r="Q471" s="235">
        <v>0</v>
      </c>
      <c r="R471" s="235">
        <f>Q471*H471</f>
        <v>0</v>
      </c>
      <c r="S471" s="235">
        <v>0</v>
      </c>
      <c r="T471" s="236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37" t="s">
        <v>248</v>
      </c>
      <c r="AT471" s="237" t="s">
        <v>165</v>
      </c>
      <c r="AU471" s="237" t="s">
        <v>85</v>
      </c>
      <c r="AY471" s="17" t="s">
        <v>163</v>
      </c>
      <c r="BE471" s="238">
        <f>IF(N471="základní",J471,0)</f>
        <v>0</v>
      </c>
      <c r="BF471" s="238">
        <f>IF(N471="snížená",J471,0)</f>
        <v>0</v>
      </c>
      <c r="BG471" s="238">
        <f>IF(N471="zákl. přenesená",J471,0)</f>
        <v>0</v>
      </c>
      <c r="BH471" s="238">
        <f>IF(N471="sníž. přenesená",J471,0)</f>
        <v>0</v>
      </c>
      <c r="BI471" s="238">
        <f>IF(N471="nulová",J471,0)</f>
        <v>0</v>
      </c>
      <c r="BJ471" s="17" t="s">
        <v>83</v>
      </c>
      <c r="BK471" s="238">
        <f>ROUND(I471*H471,2)</f>
        <v>0</v>
      </c>
      <c r="BL471" s="17" t="s">
        <v>248</v>
      </c>
      <c r="BM471" s="237" t="s">
        <v>933</v>
      </c>
    </row>
    <row r="472" s="13" customFormat="1">
      <c r="A472" s="13"/>
      <c r="B472" s="249"/>
      <c r="C472" s="250"/>
      <c r="D472" s="251" t="s">
        <v>178</v>
      </c>
      <c r="E472" s="252" t="s">
        <v>1</v>
      </c>
      <c r="F472" s="253" t="s">
        <v>934</v>
      </c>
      <c r="G472" s="250"/>
      <c r="H472" s="254">
        <v>2</v>
      </c>
      <c r="I472" s="255"/>
      <c r="J472" s="250"/>
      <c r="K472" s="250"/>
      <c r="L472" s="256"/>
      <c r="M472" s="257"/>
      <c r="N472" s="258"/>
      <c r="O472" s="258"/>
      <c r="P472" s="258"/>
      <c r="Q472" s="258"/>
      <c r="R472" s="258"/>
      <c r="S472" s="258"/>
      <c r="T472" s="259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0" t="s">
        <v>178</v>
      </c>
      <c r="AU472" s="260" t="s">
        <v>85</v>
      </c>
      <c r="AV472" s="13" t="s">
        <v>85</v>
      </c>
      <c r="AW472" s="13" t="s">
        <v>32</v>
      </c>
      <c r="AX472" s="13" t="s">
        <v>83</v>
      </c>
      <c r="AY472" s="260" t="s">
        <v>163</v>
      </c>
    </row>
    <row r="473" s="2" customFormat="1" ht="24.15" customHeight="1">
      <c r="A473" s="38"/>
      <c r="B473" s="39"/>
      <c r="C473" s="226" t="s">
        <v>935</v>
      </c>
      <c r="D473" s="226" t="s">
        <v>165</v>
      </c>
      <c r="E473" s="227" t="s">
        <v>936</v>
      </c>
      <c r="F473" s="228" t="s">
        <v>937</v>
      </c>
      <c r="G473" s="229" t="s">
        <v>885</v>
      </c>
      <c r="H473" s="230">
        <v>4</v>
      </c>
      <c r="I473" s="231"/>
      <c r="J473" s="232">
        <f>ROUND(I473*H473,2)</f>
        <v>0</v>
      </c>
      <c r="K473" s="228" t="s">
        <v>1</v>
      </c>
      <c r="L473" s="44"/>
      <c r="M473" s="233" t="s">
        <v>1</v>
      </c>
      <c r="N473" s="234" t="s">
        <v>41</v>
      </c>
      <c r="O473" s="91"/>
      <c r="P473" s="235">
        <f>O473*H473</f>
        <v>0</v>
      </c>
      <c r="Q473" s="235">
        <v>0</v>
      </c>
      <c r="R473" s="235">
        <f>Q473*H473</f>
        <v>0</v>
      </c>
      <c r="S473" s="235">
        <v>0</v>
      </c>
      <c r="T473" s="23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37" t="s">
        <v>248</v>
      </c>
      <c r="AT473" s="237" t="s">
        <v>165</v>
      </c>
      <c r="AU473" s="237" t="s">
        <v>85</v>
      </c>
      <c r="AY473" s="17" t="s">
        <v>163</v>
      </c>
      <c r="BE473" s="238">
        <f>IF(N473="základní",J473,0)</f>
        <v>0</v>
      </c>
      <c r="BF473" s="238">
        <f>IF(N473="snížená",J473,0)</f>
        <v>0</v>
      </c>
      <c r="BG473" s="238">
        <f>IF(N473="zákl. přenesená",J473,0)</f>
        <v>0</v>
      </c>
      <c r="BH473" s="238">
        <f>IF(N473="sníž. přenesená",J473,0)</f>
        <v>0</v>
      </c>
      <c r="BI473" s="238">
        <f>IF(N473="nulová",J473,0)</f>
        <v>0</v>
      </c>
      <c r="BJ473" s="17" t="s">
        <v>83</v>
      </c>
      <c r="BK473" s="238">
        <f>ROUND(I473*H473,2)</f>
        <v>0</v>
      </c>
      <c r="BL473" s="17" t="s">
        <v>248</v>
      </c>
      <c r="BM473" s="237" t="s">
        <v>938</v>
      </c>
    </row>
    <row r="474" s="13" customFormat="1">
      <c r="A474" s="13"/>
      <c r="B474" s="249"/>
      <c r="C474" s="250"/>
      <c r="D474" s="251" t="s">
        <v>178</v>
      </c>
      <c r="E474" s="252" t="s">
        <v>1</v>
      </c>
      <c r="F474" s="253" t="s">
        <v>939</v>
      </c>
      <c r="G474" s="250"/>
      <c r="H474" s="254">
        <v>4</v>
      </c>
      <c r="I474" s="255"/>
      <c r="J474" s="250"/>
      <c r="K474" s="250"/>
      <c r="L474" s="256"/>
      <c r="M474" s="257"/>
      <c r="N474" s="258"/>
      <c r="O474" s="258"/>
      <c r="P474" s="258"/>
      <c r="Q474" s="258"/>
      <c r="R474" s="258"/>
      <c r="S474" s="258"/>
      <c r="T474" s="259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60" t="s">
        <v>178</v>
      </c>
      <c r="AU474" s="260" t="s">
        <v>85</v>
      </c>
      <c r="AV474" s="13" t="s">
        <v>85</v>
      </c>
      <c r="AW474" s="13" t="s">
        <v>32</v>
      </c>
      <c r="AX474" s="13" t="s">
        <v>83</v>
      </c>
      <c r="AY474" s="260" t="s">
        <v>163</v>
      </c>
    </row>
    <row r="475" s="2" customFormat="1" ht="24.15" customHeight="1">
      <c r="A475" s="38"/>
      <c r="B475" s="39"/>
      <c r="C475" s="226" t="s">
        <v>940</v>
      </c>
      <c r="D475" s="226" t="s">
        <v>165</v>
      </c>
      <c r="E475" s="227" t="s">
        <v>941</v>
      </c>
      <c r="F475" s="228" t="s">
        <v>937</v>
      </c>
      <c r="G475" s="229" t="s">
        <v>885</v>
      </c>
      <c r="H475" s="230">
        <v>8</v>
      </c>
      <c r="I475" s="231"/>
      <c r="J475" s="232">
        <f>ROUND(I475*H475,2)</f>
        <v>0</v>
      </c>
      <c r="K475" s="228" t="s">
        <v>1</v>
      </c>
      <c r="L475" s="44"/>
      <c r="M475" s="233" t="s">
        <v>1</v>
      </c>
      <c r="N475" s="234" t="s">
        <v>41</v>
      </c>
      <c r="O475" s="91"/>
      <c r="P475" s="235">
        <f>O475*H475</f>
        <v>0</v>
      </c>
      <c r="Q475" s="235">
        <v>0</v>
      </c>
      <c r="R475" s="235">
        <f>Q475*H475</f>
        <v>0</v>
      </c>
      <c r="S475" s="235">
        <v>0</v>
      </c>
      <c r="T475" s="236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37" t="s">
        <v>248</v>
      </c>
      <c r="AT475" s="237" t="s">
        <v>165</v>
      </c>
      <c r="AU475" s="237" t="s">
        <v>85</v>
      </c>
      <c r="AY475" s="17" t="s">
        <v>163</v>
      </c>
      <c r="BE475" s="238">
        <f>IF(N475="základní",J475,0)</f>
        <v>0</v>
      </c>
      <c r="BF475" s="238">
        <f>IF(N475="snížená",J475,0)</f>
        <v>0</v>
      </c>
      <c r="BG475" s="238">
        <f>IF(N475="zákl. přenesená",J475,0)</f>
        <v>0</v>
      </c>
      <c r="BH475" s="238">
        <f>IF(N475="sníž. přenesená",J475,0)</f>
        <v>0</v>
      </c>
      <c r="BI475" s="238">
        <f>IF(N475="nulová",J475,0)</f>
        <v>0</v>
      </c>
      <c r="BJ475" s="17" t="s">
        <v>83</v>
      </c>
      <c r="BK475" s="238">
        <f>ROUND(I475*H475,2)</f>
        <v>0</v>
      </c>
      <c r="BL475" s="17" t="s">
        <v>248</v>
      </c>
      <c r="BM475" s="237" t="s">
        <v>942</v>
      </c>
    </row>
    <row r="476" s="13" customFormat="1">
      <c r="A476" s="13"/>
      <c r="B476" s="249"/>
      <c r="C476" s="250"/>
      <c r="D476" s="251" t="s">
        <v>178</v>
      </c>
      <c r="E476" s="252" t="s">
        <v>1</v>
      </c>
      <c r="F476" s="253" t="s">
        <v>943</v>
      </c>
      <c r="G476" s="250"/>
      <c r="H476" s="254">
        <v>8</v>
      </c>
      <c r="I476" s="255"/>
      <c r="J476" s="250"/>
      <c r="K476" s="250"/>
      <c r="L476" s="256"/>
      <c r="M476" s="257"/>
      <c r="N476" s="258"/>
      <c r="O476" s="258"/>
      <c r="P476" s="258"/>
      <c r="Q476" s="258"/>
      <c r="R476" s="258"/>
      <c r="S476" s="258"/>
      <c r="T476" s="259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0" t="s">
        <v>178</v>
      </c>
      <c r="AU476" s="260" t="s">
        <v>85</v>
      </c>
      <c r="AV476" s="13" t="s">
        <v>85</v>
      </c>
      <c r="AW476" s="13" t="s">
        <v>32</v>
      </c>
      <c r="AX476" s="13" t="s">
        <v>83</v>
      </c>
      <c r="AY476" s="260" t="s">
        <v>163</v>
      </c>
    </row>
    <row r="477" s="2" customFormat="1" ht="24.15" customHeight="1">
      <c r="A477" s="38"/>
      <c r="B477" s="39"/>
      <c r="C477" s="226" t="s">
        <v>944</v>
      </c>
      <c r="D477" s="226" t="s">
        <v>165</v>
      </c>
      <c r="E477" s="227" t="s">
        <v>945</v>
      </c>
      <c r="F477" s="228" t="s">
        <v>946</v>
      </c>
      <c r="G477" s="229" t="s">
        <v>885</v>
      </c>
      <c r="H477" s="230">
        <v>1</v>
      </c>
      <c r="I477" s="231"/>
      <c r="J477" s="232">
        <f>ROUND(I477*H477,2)</f>
        <v>0</v>
      </c>
      <c r="K477" s="228" t="s">
        <v>1</v>
      </c>
      <c r="L477" s="44"/>
      <c r="M477" s="233" t="s">
        <v>1</v>
      </c>
      <c r="N477" s="234" t="s">
        <v>41</v>
      </c>
      <c r="O477" s="91"/>
      <c r="P477" s="235">
        <f>O477*H477</f>
        <v>0</v>
      </c>
      <c r="Q477" s="235">
        <v>0</v>
      </c>
      <c r="R477" s="235">
        <f>Q477*H477</f>
        <v>0</v>
      </c>
      <c r="S477" s="235">
        <v>0</v>
      </c>
      <c r="T477" s="236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37" t="s">
        <v>248</v>
      </c>
      <c r="AT477" s="237" t="s">
        <v>165</v>
      </c>
      <c r="AU477" s="237" t="s">
        <v>85</v>
      </c>
      <c r="AY477" s="17" t="s">
        <v>163</v>
      </c>
      <c r="BE477" s="238">
        <f>IF(N477="základní",J477,0)</f>
        <v>0</v>
      </c>
      <c r="BF477" s="238">
        <f>IF(N477="snížená",J477,0)</f>
        <v>0</v>
      </c>
      <c r="BG477" s="238">
        <f>IF(N477="zákl. přenesená",J477,0)</f>
        <v>0</v>
      </c>
      <c r="BH477" s="238">
        <f>IF(N477="sníž. přenesená",J477,0)</f>
        <v>0</v>
      </c>
      <c r="BI477" s="238">
        <f>IF(N477="nulová",J477,0)</f>
        <v>0</v>
      </c>
      <c r="BJ477" s="17" t="s">
        <v>83</v>
      </c>
      <c r="BK477" s="238">
        <f>ROUND(I477*H477,2)</f>
        <v>0</v>
      </c>
      <c r="BL477" s="17" t="s">
        <v>248</v>
      </c>
      <c r="BM477" s="237" t="s">
        <v>947</v>
      </c>
    </row>
    <row r="478" s="13" customFormat="1">
      <c r="A478" s="13"/>
      <c r="B478" s="249"/>
      <c r="C478" s="250"/>
      <c r="D478" s="251" t="s">
        <v>178</v>
      </c>
      <c r="E478" s="252" t="s">
        <v>1</v>
      </c>
      <c r="F478" s="253" t="s">
        <v>948</v>
      </c>
      <c r="G478" s="250"/>
      <c r="H478" s="254">
        <v>1</v>
      </c>
      <c r="I478" s="255"/>
      <c r="J478" s="250"/>
      <c r="K478" s="250"/>
      <c r="L478" s="256"/>
      <c r="M478" s="257"/>
      <c r="N478" s="258"/>
      <c r="O478" s="258"/>
      <c r="P478" s="258"/>
      <c r="Q478" s="258"/>
      <c r="R478" s="258"/>
      <c r="S478" s="258"/>
      <c r="T478" s="259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60" t="s">
        <v>178</v>
      </c>
      <c r="AU478" s="260" t="s">
        <v>85</v>
      </c>
      <c r="AV478" s="13" t="s">
        <v>85</v>
      </c>
      <c r="AW478" s="13" t="s">
        <v>32</v>
      </c>
      <c r="AX478" s="13" t="s">
        <v>83</v>
      </c>
      <c r="AY478" s="260" t="s">
        <v>163</v>
      </c>
    </row>
    <row r="479" s="2" customFormat="1" ht="37.8" customHeight="1">
      <c r="A479" s="38"/>
      <c r="B479" s="39"/>
      <c r="C479" s="226" t="s">
        <v>949</v>
      </c>
      <c r="D479" s="226" t="s">
        <v>165</v>
      </c>
      <c r="E479" s="227" t="s">
        <v>950</v>
      </c>
      <c r="F479" s="228" t="s">
        <v>951</v>
      </c>
      <c r="G479" s="229" t="s">
        <v>885</v>
      </c>
      <c r="H479" s="230">
        <v>1</v>
      </c>
      <c r="I479" s="231"/>
      <c r="J479" s="232">
        <f>ROUND(I479*H479,2)</f>
        <v>0</v>
      </c>
      <c r="K479" s="228" t="s">
        <v>1</v>
      </c>
      <c r="L479" s="44"/>
      <c r="M479" s="233" t="s">
        <v>1</v>
      </c>
      <c r="N479" s="234" t="s">
        <v>41</v>
      </c>
      <c r="O479" s="91"/>
      <c r="P479" s="235">
        <f>O479*H479</f>
        <v>0</v>
      </c>
      <c r="Q479" s="235">
        <v>0</v>
      </c>
      <c r="R479" s="235">
        <f>Q479*H479</f>
        <v>0</v>
      </c>
      <c r="S479" s="235">
        <v>0</v>
      </c>
      <c r="T479" s="236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37" t="s">
        <v>248</v>
      </c>
      <c r="AT479" s="237" t="s">
        <v>165</v>
      </c>
      <c r="AU479" s="237" t="s">
        <v>85</v>
      </c>
      <c r="AY479" s="17" t="s">
        <v>163</v>
      </c>
      <c r="BE479" s="238">
        <f>IF(N479="základní",J479,0)</f>
        <v>0</v>
      </c>
      <c r="BF479" s="238">
        <f>IF(N479="snížená",J479,0)</f>
        <v>0</v>
      </c>
      <c r="BG479" s="238">
        <f>IF(N479="zákl. přenesená",J479,0)</f>
        <v>0</v>
      </c>
      <c r="BH479" s="238">
        <f>IF(N479="sníž. přenesená",J479,0)</f>
        <v>0</v>
      </c>
      <c r="BI479" s="238">
        <f>IF(N479="nulová",J479,0)</f>
        <v>0</v>
      </c>
      <c r="BJ479" s="17" t="s">
        <v>83</v>
      </c>
      <c r="BK479" s="238">
        <f>ROUND(I479*H479,2)</f>
        <v>0</v>
      </c>
      <c r="BL479" s="17" t="s">
        <v>248</v>
      </c>
      <c r="BM479" s="237" t="s">
        <v>952</v>
      </c>
    </row>
    <row r="480" s="13" customFormat="1">
      <c r="A480" s="13"/>
      <c r="B480" s="249"/>
      <c r="C480" s="250"/>
      <c r="D480" s="251" t="s">
        <v>178</v>
      </c>
      <c r="E480" s="252" t="s">
        <v>1</v>
      </c>
      <c r="F480" s="253" t="s">
        <v>953</v>
      </c>
      <c r="G480" s="250"/>
      <c r="H480" s="254">
        <v>1</v>
      </c>
      <c r="I480" s="255"/>
      <c r="J480" s="250"/>
      <c r="K480" s="250"/>
      <c r="L480" s="256"/>
      <c r="M480" s="257"/>
      <c r="N480" s="258"/>
      <c r="O480" s="258"/>
      <c r="P480" s="258"/>
      <c r="Q480" s="258"/>
      <c r="R480" s="258"/>
      <c r="S480" s="258"/>
      <c r="T480" s="259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0" t="s">
        <v>178</v>
      </c>
      <c r="AU480" s="260" t="s">
        <v>85</v>
      </c>
      <c r="AV480" s="13" t="s">
        <v>85</v>
      </c>
      <c r="AW480" s="13" t="s">
        <v>32</v>
      </c>
      <c r="AX480" s="13" t="s">
        <v>83</v>
      </c>
      <c r="AY480" s="260" t="s">
        <v>163</v>
      </c>
    </row>
    <row r="481" s="2" customFormat="1" ht="44.25" customHeight="1">
      <c r="A481" s="38"/>
      <c r="B481" s="39"/>
      <c r="C481" s="226" t="s">
        <v>954</v>
      </c>
      <c r="D481" s="226" t="s">
        <v>165</v>
      </c>
      <c r="E481" s="227" t="s">
        <v>955</v>
      </c>
      <c r="F481" s="228" t="s">
        <v>956</v>
      </c>
      <c r="G481" s="229" t="s">
        <v>885</v>
      </c>
      <c r="H481" s="230">
        <v>1</v>
      </c>
      <c r="I481" s="231"/>
      <c r="J481" s="232">
        <f>ROUND(I481*H481,2)</f>
        <v>0</v>
      </c>
      <c r="K481" s="228" t="s">
        <v>1</v>
      </c>
      <c r="L481" s="44"/>
      <c r="M481" s="233" t="s">
        <v>1</v>
      </c>
      <c r="N481" s="234" t="s">
        <v>41</v>
      </c>
      <c r="O481" s="91"/>
      <c r="P481" s="235">
        <f>O481*H481</f>
        <v>0</v>
      </c>
      <c r="Q481" s="235">
        <v>0</v>
      </c>
      <c r="R481" s="235">
        <f>Q481*H481</f>
        <v>0</v>
      </c>
      <c r="S481" s="235">
        <v>0</v>
      </c>
      <c r="T481" s="236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37" t="s">
        <v>248</v>
      </c>
      <c r="AT481" s="237" t="s">
        <v>165</v>
      </c>
      <c r="AU481" s="237" t="s">
        <v>85</v>
      </c>
      <c r="AY481" s="17" t="s">
        <v>163</v>
      </c>
      <c r="BE481" s="238">
        <f>IF(N481="základní",J481,0)</f>
        <v>0</v>
      </c>
      <c r="BF481" s="238">
        <f>IF(N481="snížená",J481,0)</f>
        <v>0</v>
      </c>
      <c r="BG481" s="238">
        <f>IF(N481="zákl. přenesená",J481,0)</f>
        <v>0</v>
      </c>
      <c r="BH481" s="238">
        <f>IF(N481="sníž. přenesená",J481,0)</f>
        <v>0</v>
      </c>
      <c r="BI481" s="238">
        <f>IF(N481="nulová",J481,0)</f>
        <v>0</v>
      </c>
      <c r="BJ481" s="17" t="s">
        <v>83</v>
      </c>
      <c r="BK481" s="238">
        <f>ROUND(I481*H481,2)</f>
        <v>0</v>
      </c>
      <c r="BL481" s="17" t="s">
        <v>248</v>
      </c>
      <c r="BM481" s="237" t="s">
        <v>957</v>
      </c>
    </row>
    <row r="482" s="13" customFormat="1">
      <c r="A482" s="13"/>
      <c r="B482" s="249"/>
      <c r="C482" s="250"/>
      <c r="D482" s="251" t="s">
        <v>178</v>
      </c>
      <c r="E482" s="252" t="s">
        <v>1</v>
      </c>
      <c r="F482" s="253" t="s">
        <v>958</v>
      </c>
      <c r="G482" s="250"/>
      <c r="H482" s="254">
        <v>1</v>
      </c>
      <c r="I482" s="255"/>
      <c r="J482" s="250"/>
      <c r="K482" s="250"/>
      <c r="L482" s="256"/>
      <c r="M482" s="257"/>
      <c r="N482" s="258"/>
      <c r="O482" s="258"/>
      <c r="P482" s="258"/>
      <c r="Q482" s="258"/>
      <c r="R482" s="258"/>
      <c r="S482" s="258"/>
      <c r="T482" s="259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60" t="s">
        <v>178</v>
      </c>
      <c r="AU482" s="260" t="s">
        <v>85</v>
      </c>
      <c r="AV482" s="13" t="s">
        <v>85</v>
      </c>
      <c r="AW482" s="13" t="s">
        <v>32</v>
      </c>
      <c r="AX482" s="13" t="s">
        <v>83</v>
      </c>
      <c r="AY482" s="260" t="s">
        <v>163</v>
      </c>
    </row>
    <row r="483" s="2" customFormat="1" ht="33" customHeight="1">
      <c r="A483" s="38"/>
      <c r="B483" s="39"/>
      <c r="C483" s="226" t="s">
        <v>959</v>
      </c>
      <c r="D483" s="226" t="s">
        <v>165</v>
      </c>
      <c r="E483" s="227" t="s">
        <v>960</v>
      </c>
      <c r="F483" s="228" t="s">
        <v>961</v>
      </c>
      <c r="G483" s="229" t="s">
        <v>217</v>
      </c>
      <c r="H483" s="230">
        <v>345.95999999999998</v>
      </c>
      <c r="I483" s="231"/>
      <c r="J483" s="232">
        <f>ROUND(I483*H483,2)</f>
        <v>0</v>
      </c>
      <c r="K483" s="228" t="s">
        <v>1</v>
      </c>
      <c r="L483" s="44"/>
      <c r="M483" s="233" t="s">
        <v>1</v>
      </c>
      <c r="N483" s="234" t="s">
        <v>41</v>
      </c>
      <c r="O483" s="91"/>
      <c r="P483" s="235">
        <f>O483*H483</f>
        <v>0</v>
      </c>
      <c r="Q483" s="235">
        <v>0</v>
      </c>
      <c r="R483" s="235">
        <f>Q483*H483</f>
        <v>0</v>
      </c>
      <c r="S483" s="235">
        <v>0</v>
      </c>
      <c r="T483" s="236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37" t="s">
        <v>248</v>
      </c>
      <c r="AT483" s="237" t="s">
        <v>165</v>
      </c>
      <c r="AU483" s="237" t="s">
        <v>85</v>
      </c>
      <c r="AY483" s="17" t="s">
        <v>163</v>
      </c>
      <c r="BE483" s="238">
        <f>IF(N483="základní",J483,0)</f>
        <v>0</v>
      </c>
      <c r="BF483" s="238">
        <f>IF(N483="snížená",J483,0)</f>
        <v>0</v>
      </c>
      <c r="BG483" s="238">
        <f>IF(N483="zákl. přenesená",J483,0)</f>
        <v>0</v>
      </c>
      <c r="BH483" s="238">
        <f>IF(N483="sníž. přenesená",J483,0)</f>
        <v>0</v>
      </c>
      <c r="BI483" s="238">
        <f>IF(N483="nulová",J483,0)</f>
        <v>0</v>
      </c>
      <c r="BJ483" s="17" t="s">
        <v>83</v>
      </c>
      <c r="BK483" s="238">
        <f>ROUND(I483*H483,2)</f>
        <v>0</v>
      </c>
      <c r="BL483" s="17" t="s">
        <v>248</v>
      </c>
      <c r="BM483" s="237" t="s">
        <v>962</v>
      </c>
    </row>
    <row r="484" s="13" customFormat="1">
      <c r="A484" s="13"/>
      <c r="B484" s="249"/>
      <c r="C484" s="250"/>
      <c r="D484" s="251" t="s">
        <v>178</v>
      </c>
      <c r="E484" s="252" t="s">
        <v>1</v>
      </c>
      <c r="F484" s="253" t="s">
        <v>963</v>
      </c>
      <c r="G484" s="250"/>
      <c r="H484" s="254">
        <v>60.479999999999997</v>
      </c>
      <c r="I484" s="255"/>
      <c r="J484" s="250"/>
      <c r="K484" s="250"/>
      <c r="L484" s="256"/>
      <c r="M484" s="257"/>
      <c r="N484" s="258"/>
      <c r="O484" s="258"/>
      <c r="P484" s="258"/>
      <c r="Q484" s="258"/>
      <c r="R484" s="258"/>
      <c r="S484" s="258"/>
      <c r="T484" s="259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60" t="s">
        <v>178</v>
      </c>
      <c r="AU484" s="260" t="s">
        <v>85</v>
      </c>
      <c r="AV484" s="13" t="s">
        <v>85</v>
      </c>
      <c r="AW484" s="13" t="s">
        <v>32</v>
      </c>
      <c r="AX484" s="13" t="s">
        <v>76</v>
      </c>
      <c r="AY484" s="260" t="s">
        <v>163</v>
      </c>
    </row>
    <row r="485" s="13" customFormat="1">
      <c r="A485" s="13"/>
      <c r="B485" s="249"/>
      <c r="C485" s="250"/>
      <c r="D485" s="251" t="s">
        <v>178</v>
      </c>
      <c r="E485" s="252" t="s">
        <v>1</v>
      </c>
      <c r="F485" s="253" t="s">
        <v>964</v>
      </c>
      <c r="G485" s="250"/>
      <c r="H485" s="254">
        <v>70.379999999999995</v>
      </c>
      <c r="I485" s="255"/>
      <c r="J485" s="250"/>
      <c r="K485" s="250"/>
      <c r="L485" s="256"/>
      <c r="M485" s="257"/>
      <c r="N485" s="258"/>
      <c r="O485" s="258"/>
      <c r="P485" s="258"/>
      <c r="Q485" s="258"/>
      <c r="R485" s="258"/>
      <c r="S485" s="258"/>
      <c r="T485" s="259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60" t="s">
        <v>178</v>
      </c>
      <c r="AU485" s="260" t="s">
        <v>85</v>
      </c>
      <c r="AV485" s="13" t="s">
        <v>85</v>
      </c>
      <c r="AW485" s="13" t="s">
        <v>32</v>
      </c>
      <c r="AX485" s="13" t="s">
        <v>76</v>
      </c>
      <c r="AY485" s="260" t="s">
        <v>163</v>
      </c>
    </row>
    <row r="486" s="13" customFormat="1">
      <c r="A486" s="13"/>
      <c r="B486" s="249"/>
      <c r="C486" s="250"/>
      <c r="D486" s="251" t="s">
        <v>178</v>
      </c>
      <c r="E486" s="252" t="s">
        <v>1</v>
      </c>
      <c r="F486" s="253" t="s">
        <v>965</v>
      </c>
      <c r="G486" s="250"/>
      <c r="H486" s="254">
        <v>5.7599999999999998</v>
      </c>
      <c r="I486" s="255"/>
      <c r="J486" s="250"/>
      <c r="K486" s="250"/>
      <c r="L486" s="256"/>
      <c r="M486" s="257"/>
      <c r="N486" s="258"/>
      <c r="O486" s="258"/>
      <c r="P486" s="258"/>
      <c r="Q486" s="258"/>
      <c r="R486" s="258"/>
      <c r="S486" s="258"/>
      <c r="T486" s="259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0" t="s">
        <v>178</v>
      </c>
      <c r="AU486" s="260" t="s">
        <v>85</v>
      </c>
      <c r="AV486" s="13" t="s">
        <v>85</v>
      </c>
      <c r="AW486" s="13" t="s">
        <v>32</v>
      </c>
      <c r="AX486" s="13" t="s">
        <v>76</v>
      </c>
      <c r="AY486" s="260" t="s">
        <v>163</v>
      </c>
    </row>
    <row r="487" s="13" customFormat="1">
      <c r="A487" s="13"/>
      <c r="B487" s="249"/>
      <c r="C487" s="250"/>
      <c r="D487" s="251" t="s">
        <v>178</v>
      </c>
      <c r="E487" s="252" t="s">
        <v>1</v>
      </c>
      <c r="F487" s="253" t="s">
        <v>966</v>
      </c>
      <c r="G487" s="250"/>
      <c r="H487" s="254">
        <v>4.1399999999999997</v>
      </c>
      <c r="I487" s="255"/>
      <c r="J487" s="250"/>
      <c r="K487" s="250"/>
      <c r="L487" s="256"/>
      <c r="M487" s="257"/>
      <c r="N487" s="258"/>
      <c r="O487" s="258"/>
      <c r="P487" s="258"/>
      <c r="Q487" s="258"/>
      <c r="R487" s="258"/>
      <c r="S487" s="258"/>
      <c r="T487" s="259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0" t="s">
        <v>178</v>
      </c>
      <c r="AU487" s="260" t="s">
        <v>85</v>
      </c>
      <c r="AV487" s="13" t="s">
        <v>85</v>
      </c>
      <c r="AW487" s="13" t="s">
        <v>32</v>
      </c>
      <c r="AX487" s="13" t="s">
        <v>76</v>
      </c>
      <c r="AY487" s="260" t="s">
        <v>163</v>
      </c>
    </row>
    <row r="488" s="13" customFormat="1">
      <c r="A488" s="13"/>
      <c r="B488" s="249"/>
      <c r="C488" s="250"/>
      <c r="D488" s="251" t="s">
        <v>178</v>
      </c>
      <c r="E488" s="252" t="s">
        <v>1</v>
      </c>
      <c r="F488" s="253" t="s">
        <v>967</v>
      </c>
      <c r="G488" s="250"/>
      <c r="H488" s="254">
        <v>1.3799999999999999</v>
      </c>
      <c r="I488" s="255"/>
      <c r="J488" s="250"/>
      <c r="K488" s="250"/>
      <c r="L488" s="256"/>
      <c r="M488" s="257"/>
      <c r="N488" s="258"/>
      <c r="O488" s="258"/>
      <c r="P488" s="258"/>
      <c r="Q488" s="258"/>
      <c r="R488" s="258"/>
      <c r="S488" s="258"/>
      <c r="T488" s="259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60" t="s">
        <v>178</v>
      </c>
      <c r="AU488" s="260" t="s">
        <v>85</v>
      </c>
      <c r="AV488" s="13" t="s">
        <v>85</v>
      </c>
      <c r="AW488" s="13" t="s">
        <v>32</v>
      </c>
      <c r="AX488" s="13" t="s">
        <v>76</v>
      </c>
      <c r="AY488" s="260" t="s">
        <v>163</v>
      </c>
    </row>
    <row r="489" s="13" customFormat="1">
      <c r="A489" s="13"/>
      <c r="B489" s="249"/>
      <c r="C489" s="250"/>
      <c r="D489" s="251" t="s">
        <v>178</v>
      </c>
      <c r="E489" s="252" t="s">
        <v>1</v>
      </c>
      <c r="F489" s="253" t="s">
        <v>968</v>
      </c>
      <c r="G489" s="250"/>
      <c r="H489" s="254">
        <v>2.1600000000000001</v>
      </c>
      <c r="I489" s="255"/>
      <c r="J489" s="250"/>
      <c r="K489" s="250"/>
      <c r="L489" s="256"/>
      <c r="M489" s="257"/>
      <c r="N489" s="258"/>
      <c r="O489" s="258"/>
      <c r="P489" s="258"/>
      <c r="Q489" s="258"/>
      <c r="R489" s="258"/>
      <c r="S489" s="258"/>
      <c r="T489" s="259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60" t="s">
        <v>178</v>
      </c>
      <c r="AU489" s="260" t="s">
        <v>85</v>
      </c>
      <c r="AV489" s="13" t="s">
        <v>85</v>
      </c>
      <c r="AW489" s="13" t="s">
        <v>32</v>
      </c>
      <c r="AX489" s="13" t="s">
        <v>76</v>
      </c>
      <c r="AY489" s="260" t="s">
        <v>163</v>
      </c>
    </row>
    <row r="490" s="13" customFormat="1">
      <c r="A490" s="13"/>
      <c r="B490" s="249"/>
      <c r="C490" s="250"/>
      <c r="D490" s="251" t="s">
        <v>178</v>
      </c>
      <c r="E490" s="252" t="s">
        <v>1</v>
      </c>
      <c r="F490" s="253" t="s">
        <v>969</v>
      </c>
      <c r="G490" s="250"/>
      <c r="H490" s="254">
        <v>60.479999999999997</v>
      </c>
      <c r="I490" s="255"/>
      <c r="J490" s="250"/>
      <c r="K490" s="250"/>
      <c r="L490" s="256"/>
      <c r="M490" s="257"/>
      <c r="N490" s="258"/>
      <c r="O490" s="258"/>
      <c r="P490" s="258"/>
      <c r="Q490" s="258"/>
      <c r="R490" s="258"/>
      <c r="S490" s="258"/>
      <c r="T490" s="259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0" t="s">
        <v>178</v>
      </c>
      <c r="AU490" s="260" t="s">
        <v>85</v>
      </c>
      <c r="AV490" s="13" t="s">
        <v>85</v>
      </c>
      <c r="AW490" s="13" t="s">
        <v>32</v>
      </c>
      <c r="AX490" s="13" t="s">
        <v>76</v>
      </c>
      <c r="AY490" s="260" t="s">
        <v>163</v>
      </c>
    </row>
    <row r="491" s="13" customFormat="1">
      <c r="A491" s="13"/>
      <c r="B491" s="249"/>
      <c r="C491" s="250"/>
      <c r="D491" s="251" t="s">
        <v>178</v>
      </c>
      <c r="E491" s="252" t="s">
        <v>1</v>
      </c>
      <c r="F491" s="253" t="s">
        <v>970</v>
      </c>
      <c r="G491" s="250"/>
      <c r="H491" s="254">
        <v>78.659999999999997</v>
      </c>
      <c r="I491" s="255"/>
      <c r="J491" s="250"/>
      <c r="K491" s="250"/>
      <c r="L491" s="256"/>
      <c r="M491" s="257"/>
      <c r="N491" s="258"/>
      <c r="O491" s="258"/>
      <c r="P491" s="258"/>
      <c r="Q491" s="258"/>
      <c r="R491" s="258"/>
      <c r="S491" s="258"/>
      <c r="T491" s="259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60" t="s">
        <v>178</v>
      </c>
      <c r="AU491" s="260" t="s">
        <v>85</v>
      </c>
      <c r="AV491" s="13" t="s">
        <v>85</v>
      </c>
      <c r="AW491" s="13" t="s">
        <v>32</v>
      </c>
      <c r="AX491" s="13" t="s">
        <v>76</v>
      </c>
      <c r="AY491" s="260" t="s">
        <v>163</v>
      </c>
    </row>
    <row r="492" s="13" customFormat="1">
      <c r="A492" s="13"/>
      <c r="B492" s="249"/>
      <c r="C492" s="250"/>
      <c r="D492" s="251" t="s">
        <v>178</v>
      </c>
      <c r="E492" s="252" t="s">
        <v>1</v>
      </c>
      <c r="F492" s="253" t="s">
        <v>971</v>
      </c>
      <c r="G492" s="250"/>
      <c r="H492" s="254">
        <v>5.7599999999999998</v>
      </c>
      <c r="I492" s="255"/>
      <c r="J492" s="250"/>
      <c r="K492" s="250"/>
      <c r="L492" s="256"/>
      <c r="M492" s="257"/>
      <c r="N492" s="258"/>
      <c r="O492" s="258"/>
      <c r="P492" s="258"/>
      <c r="Q492" s="258"/>
      <c r="R492" s="258"/>
      <c r="S492" s="258"/>
      <c r="T492" s="259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60" t="s">
        <v>178</v>
      </c>
      <c r="AU492" s="260" t="s">
        <v>85</v>
      </c>
      <c r="AV492" s="13" t="s">
        <v>85</v>
      </c>
      <c r="AW492" s="13" t="s">
        <v>32</v>
      </c>
      <c r="AX492" s="13" t="s">
        <v>76</v>
      </c>
      <c r="AY492" s="260" t="s">
        <v>163</v>
      </c>
    </row>
    <row r="493" s="13" customFormat="1">
      <c r="A493" s="13"/>
      <c r="B493" s="249"/>
      <c r="C493" s="250"/>
      <c r="D493" s="251" t="s">
        <v>178</v>
      </c>
      <c r="E493" s="252" t="s">
        <v>1</v>
      </c>
      <c r="F493" s="253" t="s">
        <v>972</v>
      </c>
      <c r="G493" s="250"/>
      <c r="H493" s="254">
        <v>5.5199999999999996</v>
      </c>
      <c r="I493" s="255"/>
      <c r="J493" s="250"/>
      <c r="K493" s="250"/>
      <c r="L493" s="256"/>
      <c r="M493" s="257"/>
      <c r="N493" s="258"/>
      <c r="O493" s="258"/>
      <c r="P493" s="258"/>
      <c r="Q493" s="258"/>
      <c r="R493" s="258"/>
      <c r="S493" s="258"/>
      <c r="T493" s="259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60" t="s">
        <v>178</v>
      </c>
      <c r="AU493" s="260" t="s">
        <v>85</v>
      </c>
      <c r="AV493" s="13" t="s">
        <v>85</v>
      </c>
      <c r="AW493" s="13" t="s">
        <v>32</v>
      </c>
      <c r="AX493" s="13" t="s">
        <v>76</v>
      </c>
      <c r="AY493" s="260" t="s">
        <v>163</v>
      </c>
    </row>
    <row r="494" s="13" customFormat="1">
      <c r="A494" s="13"/>
      <c r="B494" s="249"/>
      <c r="C494" s="250"/>
      <c r="D494" s="251" t="s">
        <v>178</v>
      </c>
      <c r="E494" s="252" t="s">
        <v>1</v>
      </c>
      <c r="F494" s="253" t="s">
        <v>973</v>
      </c>
      <c r="G494" s="250"/>
      <c r="H494" s="254">
        <v>21.870000000000001</v>
      </c>
      <c r="I494" s="255"/>
      <c r="J494" s="250"/>
      <c r="K494" s="250"/>
      <c r="L494" s="256"/>
      <c r="M494" s="257"/>
      <c r="N494" s="258"/>
      <c r="O494" s="258"/>
      <c r="P494" s="258"/>
      <c r="Q494" s="258"/>
      <c r="R494" s="258"/>
      <c r="S494" s="258"/>
      <c r="T494" s="259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60" t="s">
        <v>178</v>
      </c>
      <c r="AU494" s="260" t="s">
        <v>85</v>
      </c>
      <c r="AV494" s="13" t="s">
        <v>85</v>
      </c>
      <c r="AW494" s="13" t="s">
        <v>32</v>
      </c>
      <c r="AX494" s="13" t="s">
        <v>76</v>
      </c>
      <c r="AY494" s="260" t="s">
        <v>163</v>
      </c>
    </row>
    <row r="495" s="13" customFormat="1">
      <c r="A495" s="13"/>
      <c r="B495" s="249"/>
      <c r="C495" s="250"/>
      <c r="D495" s="251" t="s">
        <v>178</v>
      </c>
      <c r="E495" s="252" t="s">
        <v>1</v>
      </c>
      <c r="F495" s="253" t="s">
        <v>974</v>
      </c>
      <c r="G495" s="250"/>
      <c r="H495" s="254">
        <v>5.5800000000000001</v>
      </c>
      <c r="I495" s="255"/>
      <c r="J495" s="250"/>
      <c r="K495" s="250"/>
      <c r="L495" s="256"/>
      <c r="M495" s="257"/>
      <c r="N495" s="258"/>
      <c r="O495" s="258"/>
      <c r="P495" s="258"/>
      <c r="Q495" s="258"/>
      <c r="R495" s="258"/>
      <c r="S495" s="258"/>
      <c r="T495" s="259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60" t="s">
        <v>178</v>
      </c>
      <c r="AU495" s="260" t="s">
        <v>85</v>
      </c>
      <c r="AV495" s="13" t="s">
        <v>85</v>
      </c>
      <c r="AW495" s="13" t="s">
        <v>32</v>
      </c>
      <c r="AX495" s="13" t="s">
        <v>76</v>
      </c>
      <c r="AY495" s="260" t="s">
        <v>163</v>
      </c>
    </row>
    <row r="496" s="13" customFormat="1">
      <c r="A496" s="13"/>
      <c r="B496" s="249"/>
      <c r="C496" s="250"/>
      <c r="D496" s="251" t="s">
        <v>178</v>
      </c>
      <c r="E496" s="252" t="s">
        <v>1</v>
      </c>
      <c r="F496" s="253" t="s">
        <v>975</v>
      </c>
      <c r="G496" s="250"/>
      <c r="H496" s="254">
        <v>1.9199999999999999</v>
      </c>
      <c r="I496" s="255"/>
      <c r="J496" s="250"/>
      <c r="K496" s="250"/>
      <c r="L496" s="256"/>
      <c r="M496" s="257"/>
      <c r="N496" s="258"/>
      <c r="O496" s="258"/>
      <c r="P496" s="258"/>
      <c r="Q496" s="258"/>
      <c r="R496" s="258"/>
      <c r="S496" s="258"/>
      <c r="T496" s="259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60" t="s">
        <v>178</v>
      </c>
      <c r="AU496" s="260" t="s">
        <v>85</v>
      </c>
      <c r="AV496" s="13" t="s">
        <v>85</v>
      </c>
      <c r="AW496" s="13" t="s">
        <v>32</v>
      </c>
      <c r="AX496" s="13" t="s">
        <v>76</v>
      </c>
      <c r="AY496" s="260" t="s">
        <v>163</v>
      </c>
    </row>
    <row r="497" s="13" customFormat="1">
      <c r="A497" s="13"/>
      <c r="B497" s="249"/>
      <c r="C497" s="250"/>
      <c r="D497" s="251" t="s">
        <v>178</v>
      </c>
      <c r="E497" s="252" t="s">
        <v>1</v>
      </c>
      <c r="F497" s="253" t="s">
        <v>976</v>
      </c>
      <c r="G497" s="250"/>
      <c r="H497" s="254">
        <v>21.870000000000001</v>
      </c>
      <c r="I497" s="255"/>
      <c r="J497" s="250"/>
      <c r="K497" s="250"/>
      <c r="L497" s="256"/>
      <c r="M497" s="257"/>
      <c r="N497" s="258"/>
      <c r="O497" s="258"/>
      <c r="P497" s="258"/>
      <c r="Q497" s="258"/>
      <c r="R497" s="258"/>
      <c r="S497" s="258"/>
      <c r="T497" s="259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60" t="s">
        <v>178</v>
      </c>
      <c r="AU497" s="260" t="s">
        <v>85</v>
      </c>
      <c r="AV497" s="13" t="s">
        <v>85</v>
      </c>
      <c r="AW497" s="13" t="s">
        <v>32</v>
      </c>
      <c r="AX497" s="13" t="s">
        <v>76</v>
      </c>
      <c r="AY497" s="260" t="s">
        <v>163</v>
      </c>
    </row>
    <row r="498" s="14" customFormat="1">
      <c r="A498" s="14"/>
      <c r="B498" s="261"/>
      <c r="C498" s="262"/>
      <c r="D498" s="251" t="s">
        <v>178</v>
      </c>
      <c r="E498" s="263" t="s">
        <v>1</v>
      </c>
      <c r="F498" s="264" t="s">
        <v>190</v>
      </c>
      <c r="G498" s="262"/>
      <c r="H498" s="265">
        <v>345.95999999999998</v>
      </c>
      <c r="I498" s="266"/>
      <c r="J498" s="262"/>
      <c r="K498" s="262"/>
      <c r="L498" s="267"/>
      <c r="M498" s="268"/>
      <c r="N498" s="269"/>
      <c r="O498" s="269"/>
      <c r="P498" s="269"/>
      <c r="Q498" s="269"/>
      <c r="R498" s="269"/>
      <c r="S498" s="269"/>
      <c r="T498" s="270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71" t="s">
        <v>178</v>
      </c>
      <c r="AU498" s="271" t="s">
        <v>85</v>
      </c>
      <c r="AV498" s="14" t="s">
        <v>170</v>
      </c>
      <c r="AW498" s="14" t="s">
        <v>32</v>
      </c>
      <c r="AX498" s="14" t="s">
        <v>83</v>
      </c>
      <c r="AY498" s="271" t="s">
        <v>163</v>
      </c>
    </row>
    <row r="499" s="2" customFormat="1" ht="24.15" customHeight="1">
      <c r="A499" s="38"/>
      <c r="B499" s="39"/>
      <c r="C499" s="226" t="s">
        <v>977</v>
      </c>
      <c r="D499" s="226" t="s">
        <v>165</v>
      </c>
      <c r="E499" s="227" t="s">
        <v>978</v>
      </c>
      <c r="F499" s="228" t="s">
        <v>979</v>
      </c>
      <c r="G499" s="229" t="s">
        <v>665</v>
      </c>
      <c r="H499" s="282"/>
      <c r="I499" s="231"/>
      <c r="J499" s="232">
        <f>ROUND(I499*H499,2)</f>
        <v>0</v>
      </c>
      <c r="K499" s="228" t="s">
        <v>169</v>
      </c>
      <c r="L499" s="44"/>
      <c r="M499" s="233" t="s">
        <v>1</v>
      </c>
      <c r="N499" s="234" t="s">
        <v>41</v>
      </c>
      <c r="O499" s="91"/>
      <c r="P499" s="235">
        <f>O499*H499</f>
        <v>0</v>
      </c>
      <c r="Q499" s="235">
        <v>0</v>
      </c>
      <c r="R499" s="235">
        <f>Q499*H499</f>
        <v>0</v>
      </c>
      <c r="S499" s="235">
        <v>0</v>
      </c>
      <c r="T499" s="236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37" t="s">
        <v>248</v>
      </c>
      <c r="AT499" s="237" t="s">
        <v>165</v>
      </c>
      <c r="AU499" s="237" t="s">
        <v>85</v>
      </c>
      <c r="AY499" s="17" t="s">
        <v>163</v>
      </c>
      <c r="BE499" s="238">
        <f>IF(N499="základní",J499,0)</f>
        <v>0</v>
      </c>
      <c r="BF499" s="238">
        <f>IF(N499="snížená",J499,0)</f>
        <v>0</v>
      </c>
      <c r="BG499" s="238">
        <f>IF(N499="zákl. přenesená",J499,0)</f>
        <v>0</v>
      </c>
      <c r="BH499" s="238">
        <f>IF(N499="sníž. přenesená",J499,0)</f>
        <v>0</v>
      </c>
      <c r="BI499" s="238">
        <f>IF(N499="nulová",J499,0)</f>
        <v>0</v>
      </c>
      <c r="BJ499" s="17" t="s">
        <v>83</v>
      </c>
      <c r="BK499" s="238">
        <f>ROUND(I499*H499,2)</f>
        <v>0</v>
      </c>
      <c r="BL499" s="17" t="s">
        <v>248</v>
      </c>
      <c r="BM499" s="237" t="s">
        <v>980</v>
      </c>
    </row>
    <row r="500" s="12" customFormat="1" ht="22.8" customHeight="1">
      <c r="A500" s="12"/>
      <c r="B500" s="210"/>
      <c r="C500" s="211"/>
      <c r="D500" s="212" t="s">
        <v>75</v>
      </c>
      <c r="E500" s="224" t="s">
        <v>981</v>
      </c>
      <c r="F500" s="224" t="s">
        <v>982</v>
      </c>
      <c r="G500" s="211"/>
      <c r="H500" s="211"/>
      <c r="I500" s="214"/>
      <c r="J500" s="225">
        <f>BK500</f>
        <v>0</v>
      </c>
      <c r="K500" s="211"/>
      <c r="L500" s="216"/>
      <c r="M500" s="217"/>
      <c r="N500" s="218"/>
      <c r="O500" s="218"/>
      <c r="P500" s="219">
        <f>SUM(P501:P537)</f>
        <v>0</v>
      </c>
      <c r="Q500" s="218"/>
      <c r="R500" s="219">
        <f>SUM(R501:R537)</f>
        <v>0</v>
      </c>
      <c r="S500" s="218"/>
      <c r="T500" s="220">
        <f>SUM(T501:T537)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21" t="s">
        <v>85</v>
      </c>
      <c r="AT500" s="222" t="s">
        <v>75</v>
      </c>
      <c r="AU500" s="222" t="s">
        <v>83</v>
      </c>
      <c r="AY500" s="221" t="s">
        <v>163</v>
      </c>
      <c r="BK500" s="223">
        <f>SUM(BK501:BK537)</f>
        <v>0</v>
      </c>
    </row>
    <row r="501" s="2" customFormat="1" ht="16.5" customHeight="1">
      <c r="A501" s="38"/>
      <c r="B501" s="39"/>
      <c r="C501" s="226" t="s">
        <v>983</v>
      </c>
      <c r="D501" s="226" t="s">
        <v>165</v>
      </c>
      <c r="E501" s="227" t="s">
        <v>984</v>
      </c>
      <c r="F501" s="228" t="s">
        <v>985</v>
      </c>
      <c r="G501" s="229" t="s">
        <v>217</v>
      </c>
      <c r="H501" s="230">
        <v>621.97000000000003</v>
      </c>
      <c r="I501" s="231"/>
      <c r="J501" s="232">
        <f>ROUND(I501*H501,2)</f>
        <v>0</v>
      </c>
      <c r="K501" s="228" t="s">
        <v>1</v>
      </c>
      <c r="L501" s="44"/>
      <c r="M501" s="233" t="s">
        <v>1</v>
      </c>
      <c r="N501" s="234" t="s">
        <v>41</v>
      </c>
      <c r="O501" s="91"/>
      <c r="P501" s="235">
        <f>O501*H501</f>
        <v>0</v>
      </c>
      <c r="Q501" s="235">
        <v>0</v>
      </c>
      <c r="R501" s="235">
        <f>Q501*H501</f>
        <v>0</v>
      </c>
      <c r="S501" s="235">
        <v>0</v>
      </c>
      <c r="T501" s="236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37" t="s">
        <v>248</v>
      </c>
      <c r="AT501" s="237" t="s">
        <v>165</v>
      </c>
      <c r="AU501" s="237" t="s">
        <v>85</v>
      </c>
      <c r="AY501" s="17" t="s">
        <v>163</v>
      </c>
      <c r="BE501" s="238">
        <f>IF(N501="základní",J501,0)</f>
        <v>0</v>
      </c>
      <c r="BF501" s="238">
        <f>IF(N501="snížená",J501,0)</f>
        <v>0</v>
      </c>
      <c r="BG501" s="238">
        <f>IF(N501="zákl. přenesená",J501,0)</f>
        <v>0</v>
      </c>
      <c r="BH501" s="238">
        <f>IF(N501="sníž. přenesená",J501,0)</f>
        <v>0</v>
      </c>
      <c r="BI501" s="238">
        <f>IF(N501="nulová",J501,0)</f>
        <v>0</v>
      </c>
      <c r="BJ501" s="17" t="s">
        <v>83</v>
      </c>
      <c r="BK501" s="238">
        <f>ROUND(I501*H501,2)</f>
        <v>0</v>
      </c>
      <c r="BL501" s="17" t="s">
        <v>248</v>
      </c>
      <c r="BM501" s="237" t="s">
        <v>986</v>
      </c>
    </row>
    <row r="502" s="2" customFormat="1" ht="33" customHeight="1">
      <c r="A502" s="38"/>
      <c r="B502" s="39"/>
      <c r="C502" s="226" t="s">
        <v>987</v>
      </c>
      <c r="D502" s="226" t="s">
        <v>165</v>
      </c>
      <c r="E502" s="227" t="s">
        <v>988</v>
      </c>
      <c r="F502" s="228" t="s">
        <v>989</v>
      </c>
      <c r="G502" s="229" t="s">
        <v>885</v>
      </c>
      <c r="H502" s="230">
        <v>1</v>
      </c>
      <c r="I502" s="231"/>
      <c r="J502" s="232">
        <f>ROUND(I502*H502,2)</f>
        <v>0</v>
      </c>
      <c r="K502" s="228" t="s">
        <v>1</v>
      </c>
      <c r="L502" s="44"/>
      <c r="M502" s="233" t="s">
        <v>1</v>
      </c>
      <c r="N502" s="234" t="s">
        <v>41</v>
      </c>
      <c r="O502" s="91"/>
      <c r="P502" s="235">
        <f>O502*H502</f>
        <v>0</v>
      </c>
      <c r="Q502" s="235">
        <v>0</v>
      </c>
      <c r="R502" s="235">
        <f>Q502*H502</f>
        <v>0</v>
      </c>
      <c r="S502" s="235">
        <v>0</v>
      </c>
      <c r="T502" s="236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37" t="s">
        <v>248</v>
      </c>
      <c r="AT502" s="237" t="s">
        <v>165</v>
      </c>
      <c r="AU502" s="237" t="s">
        <v>85</v>
      </c>
      <c r="AY502" s="17" t="s">
        <v>163</v>
      </c>
      <c r="BE502" s="238">
        <f>IF(N502="základní",J502,0)</f>
        <v>0</v>
      </c>
      <c r="BF502" s="238">
        <f>IF(N502="snížená",J502,0)</f>
        <v>0</v>
      </c>
      <c r="BG502" s="238">
        <f>IF(N502="zákl. přenesená",J502,0)</f>
        <v>0</v>
      </c>
      <c r="BH502" s="238">
        <f>IF(N502="sníž. přenesená",J502,0)</f>
        <v>0</v>
      </c>
      <c r="BI502" s="238">
        <f>IF(N502="nulová",J502,0)</f>
        <v>0</v>
      </c>
      <c r="BJ502" s="17" t="s">
        <v>83</v>
      </c>
      <c r="BK502" s="238">
        <f>ROUND(I502*H502,2)</f>
        <v>0</v>
      </c>
      <c r="BL502" s="17" t="s">
        <v>248</v>
      </c>
      <c r="BM502" s="237" t="s">
        <v>990</v>
      </c>
    </row>
    <row r="503" s="13" customFormat="1">
      <c r="A503" s="13"/>
      <c r="B503" s="249"/>
      <c r="C503" s="250"/>
      <c r="D503" s="251" t="s">
        <v>178</v>
      </c>
      <c r="E503" s="252" t="s">
        <v>1</v>
      </c>
      <c r="F503" s="253" t="s">
        <v>991</v>
      </c>
      <c r="G503" s="250"/>
      <c r="H503" s="254">
        <v>1</v>
      </c>
      <c r="I503" s="255"/>
      <c r="J503" s="250"/>
      <c r="K503" s="250"/>
      <c r="L503" s="256"/>
      <c r="M503" s="257"/>
      <c r="N503" s="258"/>
      <c r="O503" s="258"/>
      <c r="P503" s="258"/>
      <c r="Q503" s="258"/>
      <c r="R503" s="258"/>
      <c r="S503" s="258"/>
      <c r="T503" s="259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60" t="s">
        <v>178</v>
      </c>
      <c r="AU503" s="260" t="s">
        <v>85</v>
      </c>
      <c r="AV503" s="13" t="s">
        <v>85</v>
      </c>
      <c r="AW503" s="13" t="s">
        <v>32</v>
      </c>
      <c r="AX503" s="13" t="s">
        <v>83</v>
      </c>
      <c r="AY503" s="260" t="s">
        <v>163</v>
      </c>
    </row>
    <row r="504" s="2" customFormat="1" ht="33" customHeight="1">
      <c r="A504" s="38"/>
      <c r="B504" s="39"/>
      <c r="C504" s="226" t="s">
        <v>992</v>
      </c>
      <c r="D504" s="226" t="s">
        <v>165</v>
      </c>
      <c r="E504" s="227" t="s">
        <v>993</v>
      </c>
      <c r="F504" s="228" t="s">
        <v>989</v>
      </c>
      <c r="G504" s="229" t="s">
        <v>885</v>
      </c>
      <c r="H504" s="230">
        <v>1</v>
      </c>
      <c r="I504" s="231"/>
      <c r="J504" s="232">
        <f>ROUND(I504*H504,2)</f>
        <v>0</v>
      </c>
      <c r="K504" s="228" t="s">
        <v>1</v>
      </c>
      <c r="L504" s="44"/>
      <c r="M504" s="233" t="s">
        <v>1</v>
      </c>
      <c r="N504" s="234" t="s">
        <v>41</v>
      </c>
      <c r="O504" s="91"/>
      <c r="P504" s="235">
        <f>O504*H504</f>
        <v>0</v>
      </c>
      <c r="Q504" s="235">
        <v>0</v>
      </c>
      <c r="R504" s="235">
        <f>Q504*H504</f>
        <v>0</v>
      </c>
      <c r="S504" s="235">
        <v>0</v>
      </c>
      <c r="T504" s="236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37" t="s">
        <v>248</v>
      </c>
      <c r="AT504" s="237" t="s">
        <v>165</v>
      </c>
      <c r="AU504" s="237" t="s">
        <v>85</v>
      </c>
      <c r="AY504" s="17" t="s">
        <v>163</v>
      </c>
      <c r="BE504" s="238">
        <f>IF(N504="základní",J504,0)</f>
        <v>0</v>
      </c>
      <c r="BF504" s="238">
        <f>IF(N504="snížená",J504,0)</f>
        <v>0</v>
      </c>
      <c r="BG504" s="238">
        <f>IF(N504="zákl. přenesená",J504,0)</f>
        <v>0</v>
      </c>
      <c r="BH504" s="238">
        <f>IF(N504="sníž. přenesená",J504,0)</f>
        <v>0</v>
      </c>
      <c r="BI504" s="238">
        <f>IF(N504="nulová",J504,0)</f>
        <v>0</v>
      </c>
      <c r="BJ504" s="17" t="s">
        <v>83</v>
      </c>
      <c r="BK504" s="238">
        <f>ROUND(I504*H504,2)</f>
        <v>0</v>
      </c>
      <c r="BL504" s="17" t="s">
        <v>248</v>
      </c>
      <c r="BM504" s="237" t="s">
        <v>994</v>
      </c>
    </row>
    <row r="505" s="13" customFormat="1">
      <c r="A505" s="13"/>
      <c r="B505" s="249"/>
      <c r="C505" s="250"/>
      <c r="D505" s="251" t="s">
        <v>178</v>
      </c>
      <c r="E505" s="252" t="s">
        <v>1</v>
      </c>
      <c r="F505" s="253" t="s">
        <v>995</v>
      </c>
      <c r="G505" s="250"/>
      <c r="H505" s="254">
        <v>1</v>
      </c>
      <c r="I505" s="255"/>
      <c r="J505" s="250"/>
      <c r="K505" s="250"/>
      <c r="L505" s="256"/>
      <c r="M505" s="257"/>
      <c r="N505" s="258"/>
      <c r="O505" s="258"/>
      <c r="P505" s="258"/>
      <c r="Q505" s="258"/>
      <c r="R505" s="258"/>
      <c r="S505" s="258"/>
      <c r="T505" s="259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60" t="s">
        <v>178</v>
      </c>
      <c r="AU505" s="260" t="s">
        <v>85</v>
      </c>
      <c r="AV505" s="13" t="s">
        <v>85</v>
      </c>
      <c r="AW505" s="13" t="s">
        <v>32</v>
      </c>
      <c r="AX505" s="13" t="s">
        <v>83</v>
      </c>
      <c r="AY505" s="260" t="s">
        <v>163</v>
      </c>
    </row>
    <row r="506" s="2" customFormat="1" ht="24.15" customHeight="1">
      <c r="A506" s="38"/>
      <c r="B506" s="39"/>
      <c r="C506" s="226" t="s">
        <v>996</v>
      </c>
      <c r="D506" s="226" t="s">
        <v>165</v>
      </c>
      <c r="E506" s="227" t="s">
        <v>997</v>
      </c>
      <c r="F506" s="228" t="s">
        <v>998</v>
      </c>
      <c r="G506" s="229" t="s">
        <v>885</v>
      </c>
      <c r="H506" s="230">
        <v>5</v>
      </c>
      <c r="I506" s="231"/>
      <c r="J506" s="232">
        <f>ROUND(I506*H506,2)</f>
        <v>0</v>
      </c>
      <c r="K506" s="228" t="s">
        <v>1</v>
      </c>
      <c r="L506" s="44"/>
      <c r="M506" s="233" t="s">
        <v>1</v>
      </c>
      <c r="N506" s="234" t="s">
        <v>41</v>
      </c>
      <c r="O506" s="91"/>
      <c r="P506" s="235">
        <f>O506*H506</f>
        <v>0</v>
      </c>
      <c r="Q506" s="235">
        <v>0</v>
      </c>
      <c r="R506" s="235">
        <f>Q506*H506</f>
        <v>0</v>
      </c>
      <c r="S506" s="235">
        <v>0</v>
      </c>
      <c r="T506" s="236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37" t="s">
        <v>248</v>
      </c>
      <c r="AT506" s="237" t="s">
        <v>165</v>
      </c>
      <c r="AU506" s="237" t="s">
        <v>85</v>
      </c>
      <c r="AY506" s="17" t="s">
        <v>163</v>
      </c>
      <c r="BE506" s="238">
        <f>IF(N506="základní",J506,0)</f>
        <v>0</v>
      </c>
      <c r="BF506" s="238">
        <f>IF(N506="snížená",J506,0)</f>
        <v>0</v>
      </c>
      <c r="BG506" s="238">
        <f>IF(N506="zákl. přenesená",J506,0)</f>
        <v>0</v>
      </c>
      <c r="BH506" s="238">
        <f>IF(N506="sníž. přenesená",J506,0)</f>
        <v>0</v>
      </c>
      <c r="BI506" s="238">
        <f>IF(N506="nulová",J506,0)</f>
        <v>0</v>
      </c>
      <c r="BJ506" s="17" t="s">
        <v>83</v>
      </c>
      <c r="BK506" s="238">
        <f>ROUND(I506*H506,2)</f>
        <v>0</v>
      </c>
      <c r="BL506" s="17" t="s">
        <v>248</v>
      </c>
      <c r="BM506" s="237" t="s">
        <v>999</v>
      </c>
    </row>
    <row r="507" s="13" customFormat="1">
      <c r="A507" s="13"/>
      <c r="B507" s="249"/>
      <c r="C507" s="250"/>
      <c r="D507" s="251" t="s">
        <v>178</v>
      </c>
      <c r="E507" s="252" t="s">
        <v>1</v>
      </c>
      <c r="F507" s="253" t="s">
        <v>1000</v>
      </c>
      <c r="G507" s="250"/>
      <c r="H507" s="254">
        <v>5</v>
      </c>
      <c r="I507" s="255"/>
      <c r="J507" s="250"/>
      <c r="K507" s="250"/>
      <c r="L507" s="256"/>
      <c r="M507" s="257"/>
      <c r="N507" s="258"/>
      <c r="O507" s="258"/>
      <c r="P507" s="258"/>
      <c r="Q507" s="258"/>
      <c r="R507" s="258"/>
      <c r="S507" s="258"/>
      <c r="T507" s="259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60" t="s">
        <v>178</v>
      </c>
      <c r="AU507" s="260" t="s">
        <v>85</v>
      </c>
      <c r="AV507" s="13" t="s">
        <v>85</v>
      </c>
      <c r="AW507" s="13" t="s">
        <v>32</v>
      </c>
      <c r="AX507" s="13" t="s">
        <v>83</v>
      </c>
      <c r="AY507" s="260" t="s">
        <v>163</v>
      </c>
    </row>
    <row r="508" s="2" customFormat="1" ht="24.15" customHeight="1">
      <c r="A508" s="38"/>
      <c r="B508" s="39"/>
      <c r="C508" s="226" t="s">
        <v>1001</v>
      </c>
      <c r="D508" s="226" t="s">
        <v>165</v>
      </c>
      <c r="E508" s="227" t="s">
        <v>1002</v>
      </c>
      <c r="F508" s="228" t="s">
        <v>998</v>
      </c>
      <c r="G508" s="229" t="s">
        <v>885</v>
      </c>
      <c r="H508" s="230">
        <v>2</v>
      </c>
      <c r="I508" s="231"/>
      <c r="J508" s="232">
        <f>ROUND(I508*H508,2)</f>
        <v>0</v>
      </c>
      <c r="K508" s="228" t="s">
        <v>1</v>
      </c>
      <c r="L508" s="44"/>
      <c r="M508" s="233" t="s">
        <v>1</v>
      </c>
      <c r="N508" s="234" t="s">
        <v>41</v>
      </c>
      <c r="O508" s="91"/>
      <c r="P508" s="235">
        <f>O508*H508</f>
        <v>0</v>
      </c>
      <c r="Q508" s="235">
        <v>0</v>
      </c>
      <c r="R508" s="235">
        <f>Q508*H508</f>
        <v>0</v>
      </c>
      <c r="S508" s="235">
        <v>0</v>
      </c>
      <c r="T508" s="236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37" t="s">
        <v>248</v>
      </c>
      <c r="AT508" s="237" t="s">
        <v>165</v>
      </c>
      <c r="AU508" s="237" t="s">
        <v>85</v>
      </c>
      <c r="AY508" s="17" t="s">
        <v>163</v>
      </c>
      <c r="BE508" s="238">
        <f>IF(N508="základní",J508,0)</f>
        <v>0</v>
      </c>
      <c r="BF508" s="238">
        <f>IF(N508="snížená",J508,0)</f>
        <v>0</v>
      </c>
      <c r="BG508" s="238">
        <f>IF(N508="zákl. přenesená",J508,0)</f>
        <v>0</v>
      </c>
      <c r="BH508" s="238">
        <f>IF(N508="sníž. přenesená",J508,0)</f>
        <v>0</v>
      </c>
      <c r="BI508" s="238">
        <f>IF(N508="nulová",J508,0)</f>
        <v>0</v>
      </c>
      <c r="BJ508" s="17" t="s">
        <v>83</v>
      </c>
      <c r="BK508" s="238">
        <f>ROUND(I508*H508,2)</f>
        <v>0</v>
      </c>
      <c r="BL508" s="17" t="s">
        <v>248</v>
      </c>
      <c r="BM508" s="237" t="s">
        <v>1003</v>
      </c>
    </row>
    <row r="509" s="13" customFormat="1">
      <c r="A509" s="13"/>
      <c r="B509" s="249"/>
      <c r="C509" s="250"/>
      <c r="D509" s="251" t="s">
        <v>178</v>
      </c>
      <c r="E509" s="252" t="s">
        <v>1</v>
      </c>
      <c r="F509" s="253" t="s">
        <v>1004</v>
      </c>
      <c r="G509" s="250"/>
      <c r="H509" s="254">
        <v>2</v>
      </c>
      <c r="I509" s="255"/>
      <c r="J509" s="250"/>
      <c r="K509" s="250"/>
      <c r="L509" s="256"/>
      <c r="M509" s="257"/>
      <c r="N509" s="258"/>
      <c r="O509" s="258"/>
      <c r="P509" s="258"/>
      <c r="Q509" s="258"/>
      <c r="R509" s="258"/>
      <c r="S509" s="258"/>
      <c r="T509" s="259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60" t="s">
        <v>178</v>
      </c>
      <c r="AU509" s="260" t="s">
        <v>85</v>
      </c>
      <c r="AV509" s="13" t="s">
        <v>85</v>
      </c>
      <c r="AW509" s="13" t="s">
        <v>32</v>
      </c>
      <c r="AX509" s="13" t="s">
        <v>83</v>
      </c>
      <c r="AY509" s="260" t="s">
        <v>163</v>
      </c>
    </row>
    <row r="510" s="2" customFormat="1" ht="24.15" customHeight="1">
      <c r="A510" s="38"/>
      <c r="B510" s="39"/>
      <c r="C510" s="226" t="s">
        <v>1005</v>
      </c>
      <c r="D510" s="226" t="s">
        <v>165</v>
      </c>
      <c r="E510" s="227" t="s">
        <v>1006</v>
      </c>
      <c r="F510" s="228" t="s">
        <v>1007</v>
      </c>
      <c r="G510" s="229" t="s">
        <v>885</v>
      </c>
      <c r="H510" s="230">
        <v>2</v>
      </c>
      <c r="I510" s="231"/>
      <c r="J510" s="232">
        <f>ROUND(I510*H510,2)</f>
        <v>0</v>
      </c>
      <c r="K510" s="228" t="s">
        <v>1</v>
      </c>
      <c r="L510" s="44"/>
      <c r="M510" s="233" t="s">
        <v>1</v>
      </c>
      <c r="N510" s="234" t="s">
        <v>41</v>
      </c>
      <c r="O510" s="91"/>
      <c r="P510" s="235">
        <f>O510*H510</f>
        <v>0</v>
      </c>
      <c r="Q510" s="235">
        <v>0</v>
      </c>
      <c r="R510" s="235">
        <f>Q510*H510</f>
        <v>0</v>
      </c>
      <c r="S510" s="235">
        <v>0</v>
      </c>
      <c r="T510" s="236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37" t="s">
        <v>248</v>
      </c>
      <c r="AT510" s="237" t="s">
        <v>165</v>
      </c>
      <c r="AU510" s="237" t="s">
        <v>85</v>
      </c>
      <c r="AY510" s="17" t="s">
        <v>163</v>
      </c>
      <c r="BE510" s="238">
        <f>IF(N510="základní",J510,0)</f>
        <v>0</v>
      </c>
      <c r="BF510" s="238">
        <f>IF(N510="snížená",J510,0)</f>
        <v>0</v>
      </c>
      <c r="BG510" s="238">
        <f>IF(N510="zákl. přenesená",J510,0)</f>
        <v>0</v>
      </c>
      <c r="BH510" s="238">
        <f>IF(N510="sníž. přenesená",J510,0)</f>
        <v>0</v>
      </c>
      <c r="BI510" s="238">
        <f>IF(N510="nulová",J510,0)</f>
        <v>0</v>
      </c>
      <c r="BJ510" s="17" t="s">
        <v>83</v>
      </c>
      <c r="BK510" s="238">
        <f>ROUND(I510*H510,2)</f>
        <v>0</v>
      </c>
      <c r="BL510" s="17" t="s">
        <v>248</v>
      </c>
      <c r="BM510" s="237" t="s">
        <v>1008</v>
      </c>
    </row>
    <row r="511" s="13" customFormat="1">
      <c r="A511" s="13"/>
      <c r="B511" s="249"/>
      <c r="C511" s="250"/>
      <c r="D511" s="251" t="s">
        <v>178</v>
      </c>
      <c r="E511" s="252" t="s">
        <v>1</v>
      </c>
      <c r="F511" s="253" t="s">
        <v>1009</v>
      </c>
      <c r="G511" s="250"/>
      <c r="H511" s="254">
        <v>2</v>
      </c>
      <c r="I511" s="255"/>
      <c r="J511" s="250"/>
      <c r="K511" s="250"/>
      <c r="L511" s="256"/>
      <c r="M511" s="257"/>
      <c r="N511" s="258"/>
      <c r="O511" s="258"/>
      <c r="P511" s="258"/>
      <c r="Q511" s="258"/>
      <c r="R511" s="258"/>
      <c r="S511" s="258"/>
      <c r="T511" s="259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60" t="s">
        <v>178</v>
      </c>
      <c r="AU511" s="260" t="s">
        <v>85</v>
      </c>
      <c r="AV511" s="13" t="s">
        <v>85</v>
      </c>
      <c r="AW511" s="13" t="s">
        <v>32</v>
      </c>
      <c r="AX511" s="13" t="s">
        <v>83</v>
      </c>
      <c r="AY511" s="260" t="s">
        <v>163</v>
      </c>
    </row>
    <row r="512" s="2" customFormat="1" ht="24.15" customHeight="1">
      <c r="A512" s="38"/>
      <c r="B512" s="39"/>
      <c r="C512" s="226" t="s">
        <v>1010</v>
      </c>
      <c r="D512" s="226" t="s">
        <v>165</v>
      </c>
      <c r="E512" s="227" t="s">
        <v>1011</v>
      </c>
      <c r="F512" s="228" t="s">
        <v>1012</v>
      </c>
      <c r="G512" s="229" t="s">
        <v>885</v>
      </c>
      <c r="H512" s="230">
        <v>1</v>
      </c>
      <c r="I512" s="231"/>
      <c r="J512" s="232">
        <f>ROUND(I512*H512,2)</f>
        <v>0</v>
      </c>
      <c r="K512" s="228" t="s">
        <v>1</v>
      </c>
      <c r="L512" s="44"/>
      <c r="M512" s="233" t="s">
        <v>1</v>
      </c>
      <c r="N512" s="234" t="s">
        <v>41</v>
      </c>
      <c r="O512" s="91"/>
      <c r="P512" s="235">
        <f>O512*H512</f>
        <v>0</v>
      </c>
      <c r="Q512" s="235">
        <v>0</v>
      </c>
      <c r="R512" s="235">
        <f>Q512*H512</f>
        <v>0</v>
      </c>
      <c r="S512" s="235">
        <v>0</v>
      </c>
      <c r="T512" s="236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37" t="s">
        <v>248</v>
      </c>
      <c r="AT512" s="237" t="s">
        <v>165</v>
      </c>
      <c r="AU512" s="237" t="s">
        <v>85</v>
      </c>
      <c r="AY512" s="17" t="s">
        <v>163</v>
      </c>
      <c r="BE512" s="238">
        <f>IF(N512="základní",J512,0)</f>
        <v>0</v>
      </c>
      <c r="BF512" s="238">
        <f>IF(N512="snížená",J512,0)</f>
        <v>0</v>
      </c>
      <c r="BG512" s="238">
        <f>IF(N512="zákl. přenesená",J512,0)</f>
        <v>0</v>
      </c>
      <c r="BH512" s="238">
        <f>IF(N512="sníž. přenesená",J512,0)</f>
        <v>0</v>
      </c>
      <c r="BI512" s="238">
        <f>IF(N512="nulová",J512,0)</f>
        <v>0</v>
      </c>
      <c r="BJ512" s="17" t="s">
        <v>83</v>
      </c>
      <c r="BK512" s="238">
        <f>ROUND(I512*H512,2)</f>
        <v>0</v>
      </c>
      <c r="BL512" s="17" t="s">
        <v>248</v>
      </c>
      <c r="BM512" s="237" t="s">
        <v>1013</v>
      </c>
    </row>
    <row r="513" s="13" customFormat="1">
      <c r="A513" s="13"/>
      <c r="B513" s="249"/>
      <c r="C513" s="250"/>
      <c r="D513" s="251" t="s">
        <v>178</v>
      </c>
      <c r="E513" s="252" t="s">
        <v>1</v>
      </c>
      <c r="F513" s="253" t="s">
        <v>1014</v>
      </c>
      <c r="G513" s="250"/>
      <c r="H513" s="254">
        <v>1</v>
      </c>
      <c r="I513" s="255"/>
      <c r="J513" s="250"/>
      <c r="K513" s="250"/>
      <c r="L513" s="256"/>
      <c r="M513" s="257"/>
      <c r="N513" s="258"/>
      <c r="O513" s="258"/>
      <c r="P513" s="258"/>
      <c r="Q513" s="258"/>
      <c r="R513" s="258"/>
      <c r="S513" s="258"/>
      <c r="T513" s="259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60" t="s">
        <v>178</v>
      </c>
      <c r="AU513" s="260" t="s">
        <v>85</v>
      </c>
      <c r="AV513" s="13" t="s">
        <v>85</v>
      </c>
      <c r="AW513" s="13" t="s">
        <v>32</v>
      </c>
      <c r="AX513" s="13" t="s">
        <v>83</v>
      </c>
      <c r="AY513" s="260" t="s">
        <v>163</v>
      </c>
    </row>
    <row r="514" s="2" customFormat="1" ht="24.15" customHeight="1">
      <c r="A514" s="38"/>
      <c r="B514" s="39"/>
      <c r="C514" s="226" t="s">
        <v>1015</v>
      </c>
      <c r="D514" s="226" t="s">
        <v>165</v>
      </c>
      <c r="E514" s="227" t="s">
        <v>1016</v>
      </c>
      <c r="F514" s="228" t="s">
        <v>1017</v>
      </c>
      <c r="G514" s="229" t="s">
        <v>885</v>
      </c>
      <c r="H514" s="230">
        <v>2</v>
      </c>
      <c r="I514" s="231"/>
      <c r="J514" s="232">
        <f>ROUND(I514*H514,2)</f>
        <v>0</v>
      </c>
      <c r="K514" s="228" t="s">
        <v>1</v>
      </c>
      <c r="L514" s="44"/>
      <c r="M514" s="233" t="s">
        <v>1</v>
      </c>
      <c r="N514" s="234" t="s">
        <v>41</v>
      </c>
      <c r="O514" s="91"/>
      <c r="P514" s="235">
        <f>O514*H514</f>
        <v>0</v>
      </c>
      <c r="Q514" s="235">
        <v>0</v>
      </c>
      <c r="R514" s="235">
        <f>Q514*H514</f>
        <v>0</v>
      </c>
      <c r="S514" s="235">
        <v>0</v>
      </c>
      <c r="T514" s="236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37" t="s">
        <v>248</v>
      </c>
      <c r="AT514" s="237" t="s">
        <v>165</v>
      </c>
      <c r="AU514" s="237" t="s">
        <v>85</v>
      </c>
      <c r="AY514" s="17" t="s">
        <v>163</v>
      </c>
      <c r="BE514" s="238">
        <f>IF(N514="základní",J514,0)</f>
        <v>0</v>
      </c>
      <c r="BF514" s="238">
        <f>IF(N514="snížená",J514,0)</f>
        <v>0</v>
      </c>
      <c r="BG514" s="238">
        <f>IF(N514="zákl. přenesená",J514,0)</f>
        <v>0</v>
      </c>
      <c r="BH514" s="238">
        <f>IF(N514="sníž. přenesená",J514,0)</f>
        <v>0</v>
      </c>
      <c r="BI514" s="238">
        <f>IF(N514="nulová",J514,0)</f>
        <v>0</v>
      </c>
      <c r="BJ514" s="17" t="s">
        <v>83</v>
      </c>
      <c r="BK514" s="238">
        <f>ROUND(I514*H514,2)</f>
        <v>0</v>
      </c>
      <c r="BL514" s="17" t="s">
        <v>248</v>
      </c>
      <c r="BM514" s="237" t="s">
        <v>1018</v>
      </c>
    </row>
    <row r="515" s="13" customFormat="1">
      <c r="A515" s="13"/>
      <c r="B515" s="249"/>
      <c r="C515" s="250"/>
      <c r="D515" s="251" t="s">
        <v>178</v>
      </c>
      <c r="E515" s="252" t="s">
        <v>1</v>
      </c>
      <c r="F515" s="253" t="s">
        <v>1019</v>
      </c>
      <c r="G515" s="250"/>
      <c r="H515" s="254">
        <v>2</v>
      </c>
      <c r="I515" s="255"/>
      <c r="J515" s="250"/>
      <c r="K515" s="250"/>
      <c r="L515" s="256"/>
      <c r="M515" s="257"/>
      <c r="N515" s="258"/>
      <c r="O515" s="258"/>
      <c r="P515" s="258"/>
      <c r="Q515" s="258"/>
      <c r="R515" s="258"/>
      <c r="S515" s="258"/>
      <c r="T515" s="259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60" t="s">
        <v>178</v>
      </c>
      <c r="AU515" s="260" t="s">
        <v>85</v>
      </c>
      <c r="AV515" s="13" t="s">
        <v>85</v>
      </c>
      <c r="AW515" s="13" t="s">
        <v>32</v>
      </c>
      <c r="AX515" s="13" t="s">
        <v>83</v>
      </c>
      <c r="AY515" s="260" t="s">
        <v>163</v>
      </c>
    </row>
    <row r="516" s="2" customFormat="1" ht="33" customHeight="1">
      <c r="A516" s="38"/>
      <c r="B516" s="39"/>
      <c r="C516" s="226" t="s">
        <v>1020</v>
      </c>
      <c r="D516" s="226" t="s">
        <v>165</v>
      </c>
      <c r="E516" s="227" t="s">
        <v>1021</v>
      </c>
      <c r="F516" s="228" t="s">
        <v>1022</v>
      </c>
      <c r="G516" s="229" t="s">
        <v>885</v>
      </c>
      <c r="H516" s="230">
        <v>4</v>
      </c>
      <c r="I516" s="231"/>
      <c r="J516" s="232">
        <f>ROUND(I516*H516,2)</f>
        <v>0</v>
      </c>
      <c r="K516" s="228" t="s">
        <v>1</v>
      </c>
      <c r="L516" s="44"/>
      <c r="M516" s="233" t="s">
        <v>1</v>
      </c>
      <c r="N516" s="234" t="s">
        <v>41</v>
      </c>
      <c r="O516" s="91"/>
      <c r="P516" s="235">
        <f>O516*H516</f>
        <v>0</v>
      </c>
      <c r="Q516" s="235">
        <v>0</v>
      </c>
      <c r="R516" s="235">
        <f>Q516*H516</f>
        <v>0</v>
      </c>
      <c r="S516" s="235">
        <v>0</v>
      </c>
      <c r="T516" s="236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37" t="s">
        <v>248</v>
      </c>
      <c r="AT516" s="237" t="s">
        <v>165</v>
      </c>
      <c r="AU516" s="237" t="s">
        <v>85</v>
      </c>
      <c r="AY516" s="17" t="s">
        <v>163</v>
      </c>
      <c r="BE516" s="238">
        <f>IF(N516="základní",J516,0)</f>
        <v>0</v>
      </c>
      <c r="BF516" s="238">
        <f>IF(N516="snížená",J516,0)</f>
        <v>0</v>
      </c>
      <c r="BG516" s="238">
        <f>IF(N516="zákl. přenesená",J516,0)</f>
        <v>0</v>
      </c>
      <c r="BH516" s="238">
        <f>IF(N516="sníž. přenesená",J516,0)</f>
        <v>0</v>
      </c>
      <c r="BI516" s="238">
        <f>IF(N516="nulová",J516,0)</f>
        <v>0</v>
      </c>
      <c r="BJ516" s="17" t="s">
        <v>83</v>
      </c>
      <c r="BK516" s="238">
        <f>ROUND(I516*H516,2)</f>
        <v>0</v>
      </c>
      <c r="BL516" s="17" t="s">
        <v>248</v>
      </c>
      <c r="BM516" s="237" t="s">
        <v>1023</v>
      </c>
    </row>
    <row r="517" s="13" customFormat="1">
      <c r="A517" s="13"/>
      <c r="B517" s="249"/>
      <c r="C517" s="250"/>
      <c r="D517" s="251" t="s">
        <v>178</v>
      </c>
      <c r="E517" s="252" t="s">
        <v>1</v>
      </c>
      <c r="F517" s="253" t="s">
        <v>1024</v>
      </c>
      <c r="G517" s="250"/>
      <c r="H517" s="254">
        <v>4</v>
      </c>
      <c r="I517" s="255"/>
      <c r="J517" s="250"/>
      <c r="K517" s="250"/>
      <c r="L517" s="256"/>
      <c r="M517" s="257"/>
      <c r="N517" s="258"/>
      <c r="O517" s="258"/>
      <c r="P517" s="258"/>
      <c r="Q517" s="258"/>
      <c r="R517" s="258"/>
      <c r="S517" s="258"/>
      <c r="T517" s="259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60" t="s">
        <v>178</v>
      </c>
      <c r="AU517" s="260" t="s">
        <v>85</v>
      </c>
      <c r="AV517" s="13" t="s">
        <v>85</v>
      </c>
      <c r="AW517" s="13" t="s">
        <v>32</v>
      </c>
      <c r="AX517" s="13" t="s">
        <v>83</v>
      </c>
      <c r="AY517" s="260" t="s">
        <v>163</v>
      </c>
    </row>
    <row r="518" s="2" customFormat="1" ht="16.5" customHeight="1">
      <c r="A518" s="38"/>
      <c r="B518" s="39"/>
      <c r="C518" s="226" t="s">
        <v>1025</v>
      </c>
      <c r="D518" s="226" t="s">
        <v>165</v>
      </c>
      <c r="E518" s="227" t="s">
        <v>1026</v>
      </c>
      <c r="F518" s="228" t="s">
        <v>1027</v>
      </c>
      <c r="G518" s="229" t="s">
        <v>217</v>
      </c>
      <c r="H518" s="230">
        <v>78.069999999999993</v>
      </c>
      <c r="I518" s="231"/>
      <c r="J518" s="232">
        <f>ROUND(I518*H518,2)</f>
        <v>0</v>
      </c>
      <c r="K518" s="228" t="s">
        <v>1</v>
      </c>
      <c r="L518" s="44"/>
      <c r="M518" s="233" t="s">
        <v>1</v>
      </c>
      <c r="N518" s="234" t="s">
        <v>41</v>
      </c>
      <c r="O518" s="91"/>
      <c r="P518" s="235">
        <f>O518*H518</f>
        <v>0</v>
      </c>
      <c r="Q518" s="235">
        <v>0</v>
      </c>
      <c r="R518" s="235">
        <f>Q518*H518</f>
        <v>0</v>
      </c>
      <c r="S518" s="235">
        <v>0</v>
      </c>
      <c r="T518" s="236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37" t="s">
        <v>248</v>
      </c>
      <c r="AT518" s="237" t="s">
        <v>165</v>
      </c>
      <c r="AU518" s="237" t="s">
        <v>85</v>
      </c>
      <c r="AY518" s="17" t="s">
        <v>163</v>
      </c>
      <c r="BE518" s="238">
        <f>IF(N518="základní",J518,0)</f>
        <v>0</v>
      </c>
      <c r="BF518" s="238">
        <f>IF(N518="snížená",J518,0)</f>
        <v>0</v>
      </c>
      <c r="BG518" s="238">
        <f>IF(N518="zákl. přenesená",J518,0)</f>
        <v>0</v>
      </c>
      <c r="BH518" s="238">
        <f>IF(N518="sníž. přenesená",J518,0)</f>
        <v>0</v>
      </c>
      <c r="BI518" s="238">
        <f>IF(N518="nulová",J518,0)</f>
        <v>0</v>
      </c>
      <c r="BJ518" s="17" t="s">
        <v>83</v>
      </c>
      <c r="BK518" s="238">
        <f>ROUND(I518*H518,2)</f>
        <v>0</v>
      </c>
      <c r="BL518" s="17" t="s">
        <v>248</v>
      </c>
      <c r="BM518" s="237" t="s">
        <v>1028</v>
      </c>
    </row>
    <row r="519" s="13" customFormat="1">
      <c r="A519" s="13"/>
      <c r="B519" s="249"/>
      <c r="C519" s="250"/>
      <c r="D519" s="251" t="s">
        <v>178</v>
      </c>
      <c r="E519" s="252" t="s">
        <v>1</v>
      </c>
      <c r="F519" s="253" t="s">
        <v>1029</v>
      </c>
      <c r="G519" s="250"/>
      <c r="H519" s="254">
        <v>78.069999999999993</v>
      </c>
      <c r="I519" s="255"/>
      <c r="J519" s="250"/>
      <c r="K519" s="250"/>
      <c r="L519" s="256"/>
      <c r="M519" s="257"/>
      <c r="N519" s="258"/>
      <c r="O519" s="258"/>
      <c r="P519" s="258"/>
      <c r="Q519" s="258"/>
      <c r="R519" s="258"/>
      <c r="S519" s="258"/>
      <c r="T519" s="259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60" t="s">
        <v>178</v>
      </c>
      <c r="AU519" s="260" t="s">
        <v>85</v>
      </c>
      <c r="AV519" s="13" t="s">
        <v>85</v>
      </c>
      <c r="AW519" s="13" t="s">
        <v>32</v>
      </c>
      <c r="AX519" s="13" t="s">
        <v>83</v>
      </c>
      <c r="AY519" s="260" t="s">
        <v>163</v>
      </c>
    </row>
    <row r="520" s="2" customFormat="1" ht="24.15" customHeight="1">
      <c r="A520" s="38"/>
      <c r="B520" s="39"/>
      <c r="C520" s="226" t="s">
        <v>1030</v>
      </c>
      <c r="D520" s="226" t="s">
        <v>165</v>
      </c>
      <c r="E520" s="227" t="s">
        <v>1031</v>
      </c>
      <c r="F520" s="228" t="s">
        <v>1032</v>
      </c>
      <c r="G520" s="229" t="s">
        <v>217</v>
      </c>
      <c r="H520" s="230">
        <v>41.963000000000001</v>
      </c>
      <c r="I520" s="231"/>
      <c r="J520" s="232">
        <f>ROUND(I520*H520,2)</f>
        <v>0</v>
      </c>
      <c r="K520" s="228" t="s">
        <v>1</v>
      </c>
      <c r="L520" s="44"/>
      <c r="M520" s="233" t="s">
        <v>1</v>
      </c>
      <c r="N520" s="234" t="s">
        <v>41</v>
      </c>
      <c r="O520" s="91"/>
      <c r="P520" s="235">
        <f>O520*H520</f>
        <v>0</v>
      </c>
      <c r="Q520" s="235">
        <v>0</v>
      </c>
      <c r="R520" s="235">
        <f>Q520*H520</f>
        <v>0</v>
      </c>
      <c r="S520" s="235">
        <v>0</v>
      </c>
      <c r="T520" s="236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37" t="s">
        <v>248</v>
      </c>
      <c r="AT520" s="237" t="s">
        <v>165</v>
      </c>
      <c r="AU520" s="237" t="s">
        <v>85</v>
      </c>
      <c r="AY520" s="17" t="s">
        <v>163</v>
      </c>
      <c r="BE520" s="238">
        <f>IF(N520="základní",J520,0)</f>
        <v>0</v>
      </c>
      <c r="BF520" s="238">
        <f>IF(N520="snížená",J520,0)</f>
        <v>0</v>
      </c>
      <c r="BG520" s="238">
        <f>IF(N520="zákl. přenesená",J520,0)</f>
        <v>0</v>
      </c>
      <c r="BH520" s="238">
        <f>IF(N520="sníž. přenesená",J520,0)</f>
        <v>0</v>
      </c>
      <c r="BI520" s="238">
        <f>IF(N520="nulová",J520,0)</f>
        <v>0</v>
      </c>
      <c r="BJ520" s="17" t="s">
        <v>83</v>
      </c>
      <c r="BK520" s="238">
        <f>ROUND(I520*H520,2)</f>
        <v>0</v>
      </c>
      <c r="BL520" s="17" t="s">
        <v>248</v>
      </c>
      <c r="BM520" s="237" t="s">
        <v>1033</v>
      </c>
    </row>
    <row r="521" s="13" customFormat="1">
      <c r="A521" s="13"/>
      <c r="B521" s="249"/>
      <c r="C521" s="250"/>
      <c r="D521" s="251" t="s">
        <v>178</v>
      </c>
      <c r="E521" s="252" t="s">
        <v>1</v>
      </c>
      <c r="F521" s="253" t="s">
        <v>1034</v>
      </c>
      <c r="G521" s="250"/>
      <c r="H521" s="254">
        <v>41.963000000000001</v>
      </c>
      <c r="I521" s="255"/>
      <c r="J521" s="250"/>
      <c r="K521" s="250"/>
      <c r="L521" s="256"/>
      <c r="M521" s="257"/>
      <c r="N521" s="258"/>
      <c r="O521" s="258"/>
      <c r="P521" s="258"/>
      <c r="Q521" s="258"/>
      <c r="R521" s="258"/>
      <c r="S521" s="258"/>
      <c r="T521" s="259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60" t="s">
        <v>178</v>
      </c>
      <c r="AU521" s="260" t="s">
        <v>85</v>
      </c>
      <c r="AV521" s="13" t="s">
        <v>85</v>
      </c>
      <c r="AW521" s="13" t="s">
        <v>32</v>
      </c>
      <c r="AX521" s="13" t="s">
        <v>83</v>
      </c>
      <c r="AY521" s="260" t="s">
        <v>163</v>
      </c>
    </row>
    <row r="522" s="2" customFormat="1" ht="24.15" customHeight="1">
      <c r="A522" s="38"/>
      <c r="B522" s="39"/>
      <c r="C522" s="226" t="s">
        <v>1035</v>
      </c>
      <c r="D522" s="226" t="s">
        <v>165</v>
      </c>
      <c r="E522" s="227" t="s">
        <v>1036</v>
      </c>
      <c r="F522" s="228" t="s">
        <v>1037</v>
      </c>
      <c r="G522" s="229" t="s">
        <v>743</v>
      </c>
      <c r="H522" s="230">
        <v>148</v>
      </c>
      <c r="I522" s="231"/>
      <c r="J522" s="232">
        <f>ROUND(I522*H522,2)</f>
        <v>0</v>
      </c>
      <c r="K522" s="228" t="s">
        <v>1</v>
      </c>
      <c r="L522" s="44"/>
      <c r="M522" s="233" t="s">
        <v>1</v>
      </c>
      <c r="N522" s="234" t="s">
        <v>41</v>
      </c>
      <c r="O522" s="91"/>
      <c r="P522" s="235">
        <f>O522*H522</f>
        <v>0</v>
      </c>
      <c r="Q522" s="235">
        <v>0</v>
      </c>
      <c r="R522" s="235">
        <f>Q522*H522</f>
        <v>0</v>
      </c>
      <c r="S522" s="235">
        <v>0</v>
      </c>
      <c r="T522" s="236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37" t="s">
        <v>248</v>
      </c>
      <c r="AT522" s="237" t="s">
        <v>165</v>
      </c>
      <c r="AU522" s="237" t="s">
        <v>85</v>
      </c>
      <c r="AY522" s="17" t="s">
        <v>163</v>
      </c>
      <c r="BE522" s="238">
        <f>IF(N522="základní",J522,0)</f>
        <v>0</v>
      </c>
      <c r="BF522" s="238">
        <f>IF(N522="snížená",J522,0)</f>
        <v>0</v>
      </c>
      <c r="BG522" s="238">
        <f>IF(N522="zákl. přenesená",J522,0)</f>
        <v>0</v>
      </c>
      <c r="BH522" s="238">
        <f>IF(N522="sníž. přenesená",J522,0)</f>
        <v>0</v>
      </c>
      <c r="BI522" s="238">
        <f>IF(N522="nulová",J522,0)</f>
        <v>0</v>
      </c>
      <c r="BJ522" s="17" t="s">
        <v>83</v>
      </c>
      <c r="BK522" s="238">
        <f>ROUND(I522*H522,2)</f>
        <v>0</v>
      </c>
      <c r="BL522" s="17" t="s">
        <v>248</v>
      </c>
      <c r="BM522" s="237" t="s">
        <v>1038</v>
      </c>
    </row>
    <row r="523" s="13" customFormat="1">
      <c r="A523" s="13"/>
      <c r="B523" s="249"/>
      <c r="C523" s="250"/>
      <c r="D523" s="251" t="s">
        <v>178</v>
      </c>
      <c r="E523" s="252" t="s">
        <v>1</v>
      </c>
      <c r="F523" s="253" t="s">
        <v>1039</v>
      </c>
      <c r="G523" s="250"/>
      <c r="H523" s="254">
        <v>148</v>
      </c>
      <c r="I523" s="255"/>
      <c r="J523" s="250"/>
      <c r="K523" s="250"/>
      <c r="L523" s="256"/>
      <c r="M523" s="257"/>
      <c r="N523" s="258"/>
      <c r="O523" s="258"/>
      <c r="P523" s="258"/>
      <c r="Q523" s="258"/>
      <c r="R523" s="258"/>
      <c r="S523" s="258"/>
      <c r="T523" s="259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60" t="s">
        <v>178</v>
      </c>
      <c r="AU523" s="260" t="s">
        <v>85</v>
      </c>
      <c r="AV523" s="13" t="s">
        <v>85</v>
      </c>
      <c r="AW523" s="13" t="s">
        <v>32</v>
      </c>
      <c r="AX523" s="13" t="s">
        <v>83</v>
      </c>
      <c r="AY523" s="260" t="s">
        <v>163</v>
      </c>
    </row>
    <row r="524" s="2" customFormat="1" ht="33" customHeight="1">
      <c r="A524" s="38"/>
      <c r="B524" s="39"/>
      <c r="C524" s="226" t="s">
        <v>1040</v>
      </c>
      <c r="D524" s="226" t="s">
        <v>165</v>
      </c>
      <c r="E524" s="227" t="s">
        <v>1041</v>
      </c>
      <c r="F524" s="228" t="s">
        <v>1042</v>
      </c>
      <c r="G524" s="229" t="s">
        <v>217</v>
      </c>
      <c r="H524" s="230">
        <v>10.975</v>
      </c>
      <c r="I524" s="231"/>
      <c r="J524" s="232">
        <f>ROUND(I524*H524,2)</f>
        <v>0</v>
      </c>
      <c r="K524" s="228" t="s">
        <v>1</v>
      </c>
      <c r="L524" s="44"/>
      <c r="M524" s="233" t="s">
        <v>1</v>
      </c>
      <c r="N524" s="234" t="s">
        <v>41</v>
      </c>
      <c r="O524" s="91"/>
      <c r="P524" s="235">
        <f>O524*H524</f>
        <v>0</v>
      </c>
      <c r="Q524" s="235">
        <v>0</v>
      </c>
      <c r="R524" s="235">
        <f>Q524*H524</f>
        <v>0</v>
      </c>
      <c r="S524" s="235">
        <v>0</v>
      </c>
      <c r="T524" s="236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37" t="s">
        <v>248</v>
      </c>
      <c r="AT524" s="237" t="s">
        <v>165</v>
      </c>
      <c r="AU524" s="237" t="s">
        <v>85</v>
      </c>
      <c r="AY524" s="17" t="s">
        <v>163</v>
      </c>
      <c r="BE524" s="238">
        <f>IF(N524="základní",J524,0)</f>
        <v>0</v>
      </c>
      <c r="BF524" s="238">
        <f>IF(N524="snížená",J524,0)</f>
        <v>0</v>
      </c>
      <c r="BG524" s="238">
        <f>IF(N524="zákl. přenesená",J524,0)</f>
        <v>0</v>
      </c>
      <c r="BH524" s="238">
        <f>IF(N524="sníž. přenesená",J524,0)</f>
        <v>0</v>
      </c>
      <c r="BI524" s="238">
        <f>IF(N524="nulová",J524,0)</f>
        <v>0</v>
      </c>
      <c r="BJ524" s="17" t="s">
        <v>83</v>
      </c>
      <c r="BK524" s="238">
        <f>ROUND(I524*H524,2)</f>
        <v>0</v>
      </c>
      <c r="BL524" s="17" t="s">
        <v>248</v>
      </c>
      <c r="BM524" s="237" t="s">
        <v>1043</v>
      </c>
    </row>
    <row r="525" s="13" customFormat="1">
      <c r="A525" s="13"/>
      <c r="B525" s="249"/>
      <c r="C525" s="250"/>
      <c r="D525" s="251" t="s">
        <v>178</v>
      </c>
      <c r="E525" s="252" t="s">
        <v>1</v>
      </c>
      <c r="F525" s="253" t="s">
        <v>1044</v>
      </c>
      <c r="G525" s="250"/>
      <c r="H525" s="254">
        <v>10.975</v>
      </c>
      <c r="I525" s="255"/>
      <c r="J525" s="250"/>
      <c r="K525" s="250"/>
      <c r="L525" s="256"/>
      <c r="M525" s="257"/>
      <c r="N525" s="258"/>
      <c r="O525" s="258"/>
      <c r="P525" s="258"/>
      <c r="Q525" s="258"/>
      <c r="R525" s="258"/>
      <c r="S525" s="258"/>
      <c r="T525" s="259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0" t="s">
        <v>178</v>
      </c>
      <c r="AU525" s="260" t="s">
        <v>85</v>
      </c>
      <c r="AV525" s="13" t="s">
        <v>85</v>
      </c>
      <c r="AW525" s="13" t="s">
        <v>32</v>
      </c>
      <c r="AX525" s="13" t="s">
        <v>83</v>
      </c>
      <c r="AY525" s="260" t="s">
        <v>163</v>
      </c>
    </row>
    <row r="526" s="2" customFormat="1" ht="16.5" customHeight="1">
      <c r="A526" s="38"/>
      <c r="B526" s="39"/>
      <c r="C526" s="226" t="s">
        <v>1045</v>
      </c>
      <c r="D526" s="226" t="s">
        <v>165</v>
      </c>
      <c r="E526" s="227" t="s">
        <v>1046</v>
      </c>
      <c r="F526" s="228" t="s">
        <v>1047</v>
      </c>
      <c r="G526" s="229" t="s">
        <v>365</v>
      </c>
      <c r="H526" s="230">
        <v>1</v>
      </c>
      <c r="I526" s="231"/>
      <c r="J526" s="232">
        <f>ROUND(I526*H526,2)</f>
        <v>0</v>
      </c>
      <c r="K526" s="228" t="s">
        <v>1</v>
      </c>
      <c r="L526" s="44"/>
      <c r="M526" s="233" t="s">
        <v>1</v>
      </c>
      <c r="N526" s="234" t="s">
        <v>41</v>
      </c>
      <c r="O526" s="91"/>
      <c r="P526" s="235">
        <f>O526*H526</f>
        <v>0</v>
      </c>
      <c r="Q526" s="235">
        <v>0</v>
      </c>
      <c r="R526" s="235">
        <f>Q526*H526</f>
        <v>0</v>
      </c>
      <c r="S526" s="235">
        <v>0</v>
      </c>
      <c r="T526" s="236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37" t="s">
        <v>248</v>
      </c>
      <c r="AT526" s="237" t="s">
        <v>165</v>
      </c>
      <c r="AU526" s="237" t="s">
        <v>85</v>
      </c>
      <c r="AY526" s="17" t="s">
        <v>163</v>
      </c>
      <c r="BE526" s="238">
        <f>IF(N526="základní",J526,0)</f>
        <v>0</v>
      </c>
      <c r="BF526" s="238">
        <f>IF(N526="snížená",J526,0)</f>
        <v>0</v>
      </c>
      <c r="BG526" s="238">
        <f>IF(N526="zákl. přenesená",J526,0)</f>
        <v>0</v>
      </c>
      <c r="BH526" s="238">
        <f>IF(N526="sníž. přenesená",J526,0)</f>
        <v>0</v>
      </c>
      <c r="BI526" s="238">
        <f>IF(N526="nulová",J526,0)</f>
        <v>0</v>
      </c>
      <c r="BJ526" s="17" t="s">
        <v>83</v>
      </c>
      <c r="BK526" s="238">
        <f>ROUND(I526*H526,2)</f>
        <v>0</v>
      </c>
      <c r="BL526" s="17" t="s">
        <v>248</v>
      </c>
      <c r="BM526" s="237" t="s">
        <v>1048</v>
      </c>
    </row>
    <row r="527" s="2" customFormat="1" ht="16.5" customHeight="1">
      <c r="A527" s="38"/>
      <c r="B527" s="39"/>
      <c r="C527" s="226" t="s">
        <v>1049</v>
      </c>
      <c r="D527" s="226" t="s">
        <v>165</v>
      </c>
      <c r="E527" s="227" t="s">
        <v>1050</v>
      </c>
      <c r="F527" s="228" t="s">
        <v>1051</v>
      </c>
      <c r="G527" s="229" t="s">
        <v>743</v>
      </c>
      <c r="H527" s="230">
        <v>3.1000000000000001</v>
      </c>
      <c r="I527" s="231"/>
      <c r="J527" s="232">
        <f>ROUND(I527*H527,2)</f>
        <v>0</v>
      </c>
      <c r="K527" s="228" t="s">
        <v>1</v>
      </c>
      <c r="L527" s="44"/>
      <c r="M527" s="233" t="s">
        <v>1</v>
      </c>
      <c r="N527" s="234" t="s">
        <v>41</v>
      </c>
      <c r="O527" s="91"/>
      <c r="P527" s="235">
        <f>O527*H527</f>
        <v>0</v>
      </c>
      <c r="Q527" s="235">
        <v>0</v>
      </c>
      <c r="R527" s="235">
        <f>Q527*H527</f>
        <v>0</v>
      </c>
      <c r="S527" s="235">
        <v>0</v>
      </c>
      <c r="T527" s="236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37" t="s">
        <v>248</v>
      </c>
      <c r="AT527" s="237" t="s">
        <v>165</v>
      </c>
      <c r="AU527" s="237" t="s">
        <v>85</v>
      </c>
      <c r="AY527" s="17" t="s">
        <v>163</v>
      </c>
      <c r="BE527" s="238">
        <f>IF(N527="základní",J527,0)</f>
        <v>0</v>
      </c>
      <c r="BF527" s="238">
        <f>IF(N527="snížená",J527,0)</f>
        <v>0</v>
      </c>
      <c r="BG527" s="238">
        <f>IF(N527="zákl. přenesená",J527,0)</f>
        <v>0</v>
      </c>
      <c r="BH527" s="238">
        <f>IF(N527="sníž. přenesená",J527,0)</f>
        <v>0</v>
      </c>
      <c r="BI527" s="238">
        <f>IF(N527="nulová",J527,0)</f>
        <v>0</v>
      </c>
      <c r="BJ527" s="17" t="s">
        <v>83</v>
      </c>
      <c r="BK527" s="238">
        <f>ROUND(I527*H527,2)</f>
        <v>0</v>
      </c>
      <c r="BL527" s="17" t="s">
        <v>248</v>
      </c>
      <c r="BM527" s="237" t="s">
        <v>1052</v>
      </c>
    </row>
    <row r="528" s="13" customFormat="1">
      <c r="A528" s="13"/>
      <c r="B528" s="249"/>
      <c r="C528" s="250"/>
      <c r="D528" s="251" t="s">
        <v>178</v>
      </c>
      <c r="E528" s="252" t="s">
        <v>1</v>
      </c>
      <c r="F528" s="253" t="s">
        <v>1053</v>
      </c>
      <c r="G528" s="250"/>
      <c r="H528" s="254">
        <v>3.1000000000000001</v>
      </c>
      <c r="I528" s="255"/>
      <c r="J528" s="250"/>
      <c r="K528" s="250"/>
      <c r="L528" s="256"/>
      <c r="M528" s="257"/>
      <c r="N528" s="258"/>
      <c r="O528" s="258"/>
      <c r="P528" s="258"/>
      <c r="Q528" s="258"/>
      <c r="R528" s="258"/>
      <c r="S528" s="258"/>
      <c r="T528" s="25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0" t="s">
        <v>178</v>
      </c>
      <c r="AU528" s="260" t="s">
        <v>85</v>
      </c>
      <c r="AV528" s="13" t="s">
        <v>85</v>
      </c>
      <c r="AW528" s="13" t="s">
        <v>32</v>
      </c>
      <c r="AX528" s="13" t="s">
        <v>83</v>
      </c>
      <c r="AY528" s="260" t="s">
        <v>163</v>
      </c>
    </row>
    <row r="529" s="2" customFormat="1" ht="37.8" customHeight="1">
      <c r="A529" s="38"/>
      <c r="B529" s="39"/>
      <c r="C529" s="226" t="s">
        <v>1054</v>
      </c>
      <c r="D529" s="226" t="s">
        <v>165</v>
      </c>
      <c r="E529" s="227" t="s">
        <v>1055</v>
      </c>
      <c r="F529" s="228" t="s">
        <v>1056</v>
      </c>
      <c r="G529" s="229" t="s">
        <v>885</v>
      </c>
      <c r="H529" s="230">
        <v>1</v>
      </c>
      <c r="I529" s="231"/>
      <c r="J529" s="232">
        <f>ROUND(I529*H529,2)</f>
        <v>0</v>
      </c>
      <c r="K529" s="228" t="s">
        <v>1</v>
      </c>
      <c r="L529" s="44"/>
      <c r="M529" s="233" t="s">
        <v>1</v>
      </c>
      <c r="N529" s="234" t="s">
        <v>41</v>
      </c>
      <c r="O529" s="91"/>
      <c r="P529" s="235">
        <f>O529*H529</f>
        <v>0</v>
      </c>
      <c r="Q529" s="235">
        <v>0</v>
      </c>
      <c r="R529" s="235">
        <f>Q529*H529</f>
        <v>0</v>
      </c>
      <c r="S529" s="235">
        <v>0</v>
      </c>
      <c r="T529" s="236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37" t="s">
        <v>248</v>
      </c>
      <c r="AT529" s="237" t="s">
        <v>165</v>
      </c>
      <c r="AU529" s="237" t="s">
        <v>85</v>
      </c>
      <c r="AY529" s="17" t="s">
        <v>163</v>
      </c>
      <c r="BE529" s="238">
        <f>IF(N529="základní",J529,0)</f>
        <v>0</v>
      </c>
      <c r="BF529" s="238">
        <f>IF(N529="snížená",J529,0)</f>
        <v>0</v>
      </c>
      <c r="BG529" s="238">
        <f>IF(N529="zákl. přenesená",J529,0)</f>
        <v>0</v>
      </c>
      <c r="BH529" s="238">
        <f>IF(N529="sníž. přenesená",J529,0)</f>
        <v>0</v>
      </c>
      <c r="BI529" s="238">
        <f>IF(N529="nulová",J529,0)</f>
        <v>0</v>
      </c>
      <c r="BJ529" s="17" t="s">
        <v>83</v>
      </c>
      <c r="BK529" s="238">
        <f>ROUND(I529*H529,2)</f>
        <v>0</v>
      </c>
      <c r="BL529" s="17" t="s">
        <v>248</v>
      </c>
      <c r="BM529" s="237" t="s">
        <v>1057</v>
      </c>
    </row>
    <row r="530" s="13" customFormat="1">
      <c r="A530" s="13"/>
      <c r="B530" s="249"/>
      <c r="C530" s="250"/>
      <c r="D530" s="251" t="s">
        <v>178</v>
      </c>
      <c r="E530" s="252" t="s">
        <v>1</v>
      </c>
      <c r="F530" s="253" t="s">
        <v>1058</v>
      </c>
      <c r="G530" s="250"/>
      <c r="H530" s="254">
        <v>1</v>
      </c>
      <c r="I530" s="255"/>
      <c r="J530" s="250"/>
      <c r="K530" s="250"/>
      <c r="L530" s="256"/>
      <c r="M530" s="257"/>
      <c r="N530" s="258"/>
      <c r="O530" s="258"/>
      <c r="P530" s="258"/>
      <c r="Q530" s="258"/>
      <c r="R530" s="258"/>
      <c r="S530" s="258"/>
      <c r="T530" s="259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60" t="s">
        <v>178</v>
      </c>
      <c r="AU530" s="260" t="s">
        <v>85</v>
      </c>
      <c r="AV530" s="13" t="s">
        <v>85</v>
      </c>
      <c r="AW530" s="13" t="s">
        <v>32</v>
      </c>
      <c r="AX530" s="13" t="s">
        <v>83</v>
      </c>
      <c r="AY530" s="260" t="s">
        <v>163</v>
      </c>
    </row>
    <row r="531" s="2" customFormat="1" ht="24.15" customHeight="1">
      <c r="A531" s="38"/>
      <c r="B531" s="39"/>
      <c r="C531" s="226" t="s">
        <v>1059</v>
      </c>
      <c r="D531" s="226" t="s">
        <v>165</v>
      </c>
      <c r="E531" s="227" t="s">
        <v>1060</v>
      </c>
      <c r="F531" s="228" t="s">
        <v>1061</v>
      </c>
      <c r="G531" s="229" t="s">
        <v>885</v>
      </c>
      <c r="H531" s="230">
        <v>1</v>
      </c>
      <c r="I531" s="231"/>
      <c r="J531" s="232">
        <f>ROUND(I531*H531,2)</f>
        <v>0</v>
      </c>
      <c r="K531" s="228" t="s">
        <v>1</v>
      </c>
      <c r="L531" s="44"/>
      <c r="M531" s="233" t="s">
        <v>1</v>
      </c>
      <c r="N531" s="234" t="s">
        <v>41</v>
      </c>
      <c r="O531" s="91"/>
      <c r="P531" s="235">
        <f>O531*H531</f>
        <v>0</v>
      </c>
      <c r="Q531" s="235">
        <v>0</v>
      </c>
      <c r="R531" s="235">
        <f>Q531*H531</f>
        <v>0</v>
      </c>
      <c r="S531" s="235">
        <v>0</v>
      </c>
      <c r="T531" s="236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37" t="s">
        <v>248</v>
      </c>
      <c r="AT531" s="237" t="s">
        <v>165</v>
      </c>
      <c r="AU531" s="237" t="s">
        <v>85</v>
      </c>
      <c r="AY531" s="17" t="s">
        <v>163</v>
      </c>
      <c r="BE531" s="238">
        <f>IF(N531="základní",J531,0)</f>
        <v>0</v>
      </c>
      <c r="BF531" s="238">
        <f>IF(N531="snížená",J531,0)</f>
        <v>0</v>
      </c>
      <c r="BG531" s="238">
        <f>IF(N531="zákl. přenesená",J531,0)</f>
        <v>0</v>
      </c>
      <c r="BH531" s="238">
        <f>IF(N531="sníž. přenesená",J531,0)</f>
        <v>0</v>
      </c>
      <c r="BI531" s="238">
        <f>IF(N531="nulová",J531,0)</f>
        <v>0</v>
      </c>
      <c r="BJ531" s="17" t="s">
        <v>83</v>
      </c>
      <c r="BK531" s="238">
        <f>ROUND(I531*H531,2)</f>
        <v>0</v>
      </c>
      <c r="BL531" s="17" t="s">
        <v>248</v>
      </c>
      <c r="BM531" s="237" t="s">
        <v>1062</v>
      </c>
    </row>
    <row r="532" s="13" customFormat="1">
      <c r="A532" s="13"/>
      <c r="B532" s="249"/>
      <c r="C532" s="250"/>
      <c r="D532" s="251" t="s">
        <v>178</v>
      </c>
      <c r="E532" s="252" t="s">
        <v>1</v>
      </c>
      <c r="F532" s="253" t="s">
        <v>1063</v>
      </c>
      <c r="G532" s="250"/>
      <c r="H532" s="254">
        <v>1</v>
      </c>
      <c r="I532" s="255"/>
      <c r="J532" s="250"/>
      <c r="K532" s="250"/>
      <c r="L532" s="256"/>
      <c r="M532" s="257"/>
      <c r="N532" s="258"/>
      <c r="O532" s="258"/>
      <c r="P532" s="258"/>
      <c r="Q532" s="258"/>
      <c r="R532" s="258"/>
      <c r="S532" s="258"/>
      <c r="T532" s="259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60" t="s">
        <v>178</v>
      </c>
      <c r="AU532" s="260" t="s">
        <v>85</v>
      </c>
      <c r="AV532" s="13" t="s">
        <v>85</v>
      </c>
      <c r="AW532" s="13" t="s">
        <v>32</v>
      </c>
      <c r="AX532" s="13" t="s">
        <v>83</v>
      </c>
      <c r="AY532" s="260" t="s">
        <v>163</v>
      </c>
    </row>
    <row r="533" s="2" customFormat="1" ht="37.8" customHeight="1">
      <c r="A533" s="38"/>
      <c r="B533" s="39"/>
      <c r="C533" s="226" t="s">
        <v>1064</v>
      </c>
      <c r="D533" s="226" t="s">
        <v>165</v>
      </c>
      <c r="E533" s="227" t="s">
        <v>1065</v>
      </c>
      <c r="F533" s="228" t="s">
        <v>1066</v>
      </c>
      <c r="G533" s="229" t="s">
        <v>217</v>
      </c>
      <c r="H533" s="230">
        <v>2.7000000000000002</v>
      </c>
      <c r="I533" s="231"/>
      <c r="J533" s="232">
        <f>ROUND(I533*H533,2)</f>
        <v>0</v>
      </c>
      <c r="K533" s="228" t="s">
        <v>1</v>
      </c>
      <c r="L533" s="44"/>
      <c r="M533" s="233" t="s">
        <v>1</v>
      </c>
      <c r="N533" s="234" t="s">
        <v>41</v>
      </c>
      <c r="O533" s="91"/>
      <c r="P533" s="235">
        <f>O533*H533</f>
        <v>0</v>
      </c>
      <c r="Q533" s="235">
        <v>0</v>
      </c>
      <c r="R533" s="235">
        <f>Q533*H533</f>
        <v>0</v>
      </c>
      <c r="S533" s="235">
        <v>0</v>
      </c>
      <c r="T533" s="236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37" t="s">
        <v>248</v>
      </c>
      <c r="AT533" s="237" t="s">
        <v>165</v>
      </c>
      <c r="AU533" s="237" t="s">
        <v>85</v>
      </c>
      <c r="AY533" s="17" t="s">
        <v>163</v>
      </c>
      <c r="BE533" s="238">
        <f>IF(N533="základní",J533,0)</f>
        <v>0</v>
      </c>
      <c r="BF533" s="238">
        <f>IF(N533="snížená",J533,0)</f>
        <v>0</v>
      </c>
      <c r="BG533" s="238">
        <f>IF(N533="zákl. přenesená",J533,0)</f>
        <v>0</v>
      </c>
      <c r="BH533" s="238">
        <f>IF(N533="sníž. přenesená",J533,0)</f>
        <v>0</v>
      </c>
      <c r="BI533" s="238">
        <f>IF(N533="nulová",J533,0)</f>
        <v>0</v>
      </c>
      <c r="BJ533" s="17" t="s">
        <v>83</v>
      </c>
      <c r="BK533" s="238">
        <f>ROUND(I533*H533,2)</f>
        <v>0</v>
      </c>
      <c r="BL533" s="17" t="s">
        <v>248</v>
      </c>
      <c r="BM533" s="237" t="s">
        <v>1067</v>
      </c>
    </row>
    <row r="534" s="13" customFormat="1">
      <c r="A534" s="13"/>
      <c r="B534" s="249"/>
      <c r="C534" s="250"/>
      <c r="D534" s="251" t="s">
        <v>178</v>
      </c>
      <c r="E534" s="252" t="s">
        <v>1</v>
      </c>
      <c r="F534" s="253" t="s">
        <v>1068</v>
      </c>
      <c r="G534" s="250"/>
      <c r="H534" s="254">
        <v>2.7000000000000002</v>
      </c>
      <c r="I534" s="255"/>
      <c r="J534" s="250"/>
      <c r="K534" s="250"/>
      <c r="L534" s="256"/>
      <c r="M534" s="257"/>
      <c r="N534" s="258"/>
      <c r="O534" s="258"/>
      <c r="P534" s="258"/>
      <c r="Q534" s="258"/>
      <c r="R534" s="258"/>
      <c r="S534" s="258"/>
      <c r="T534" s="259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60" t="s">
        <v>178</v>
      </c>
      <c r="AU534" s="260" t="s">
        <v>85</v>
      </c>
      <c r="AV534" s="13" t="s">
        <v>85</v>
      </c>
      <c r="AW534" s="13" t="s">
        <v>32</v>
      </c>
      <c r="AX534" s="13" t="s">
        <v>83</v>
      </c>
      <c r="AY534" s="260" t="s">
        <v>163</v>
      </c>
    </row>
    <row r="535" s="2" customFormat="1" ht="24.15" customHeight="1">
      <c r="A535" s="38"/>
      <c r="B535" s="39"/>
      <c r="C535" s="226" t="s">
        <v>1069</v>
      </c>
      <c r="D535" s="226" t="s">
        <v>165</v>
      </c>
      <c r="E535" s="227" t="s">
        <v>1070</v>
      </c>
      <c r="F535" s="228" t="s">
        <v>1071</v>
      </c>
      <c r="G535" s="229" t="s">
        <v>217</v>
      </c>
      <c r="H535" s="230">
        <v>87.748999999999995</v>
      </c>
      <c r="I535" s="231"/>
      <c r="J535" s="232">
        <f>ROUND(I535*H535,2)</f>
        <v>0</v>
      </c>
      <c r="K535" s="228" t="s">
        <v>1</v>
      </c>
      <c r="L535" s="44"/>
      <c r="M535" s="233" t="s">
        <v>1</v>
      </c>
      <c r="N535" s="234" t="s">
        <v>41</v>
      </c>
      <c r="O535" s="91"/>
      <c r="P535" s="235">
        <f>O535*H535</f>
        <v>0</v>
      </c>
      <c r="Q535" s="235">
        <v>0</v>
      </c>
      <c r="R535" s="235">
        <f>Q535*H535</f>
        <v>0</v>
      </c>
      <c r="S535" s="235">
        <v>0</v>
      </c>
      <c r="T535" s="236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37" t="s">
        <v>248</v>
      </c>
      <c r="AT535" s="237" t="s">
        <v>165</v>
      </c>
      <c r="AU535" s="237" t="s">
        <v>85</v>
      </c>
      <c r="AY535" s="17" t="s">
        <v>163</v>
      </c>
      <c r="BE535" s="238">
        <f>IF(N535="základní",J535,0)</f>
        <v>0</v>
      </c>
      <c r="BF535" s="238">
        <f>IF(N535="snížená",J535,0)</f>
        <v>0</v>
      </c>
      <c r="BG535" s="238">
        <f>IF(N535="zákl. přenesená",J535,0)</f>
        <v>0</v>
      </c>
      <c r="BH535" s="238">
        <f>IF(N535="sníž. přenesená",J535,0)</f>
        <v>0</v>
      </c>
      <c r="BI535" s="238">
        <f>IF(N535="nulová",J535,0)</f>
        <v>0</v>
      </c>
      <c r="BJ535" s="17" t="s">
        <v>83</v>
      </c>
      <c r="BK535" s="238">
        <f>ROUND(I535*H535,2)</f>
        <v>0</v>
      </c>
      <c r="BL535" s="17" t="s">
        <v>248</v>
      </c>
      <c r="BM535" s="237" t="s">
        <v>1072</v>
      </c>
    </row>
    <row r="536" s="13" customFormat="1">
      <c r="A536" s="13"/>
      <c r="B536" s="249"/>
      <c r="C536" s="250"/>
      <c r="D536" s="251" t="s">
        <v>178</v>
      </c>
      <c r="E536" s="252" t="s">
        <v>1</v>
      </c>
      <c r="F536" s="253" t="s">
        <v>1073</v>
      </c>
      <c r="G536" s="250"/>
      <c r="H536" s="254">
        <v>87.748999999999995</v>
      </c>
      <c r="I536" s="255"/>
      <c r="J536" s="250"/>
      <c r="K536" s="250"/>
      <c r="L536" s="256"/>
      <c r="M536" s="257"/>
      <c r="N536" s="258"/>
      <c r="O536" s="258"/>
      <c r="P536" s="258"/>
      <c r="Q536" s="258"/>
      <c r="R536" s="258"/>
      <c r="S536" s="258"/>
      <c r="T536" s="259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60" t="s">
        <v>178</v>
      </c>
      <c r="AU536" s="260" t="s">
        <v>85</v>
      </c>
      <c r="AV536" s="13" t="s">
        <v>85</v>
      </c>
      <c r="AW536" s="13" t="s">
        <v>32</v>
      </c>
      <c r="AX536" s="13" t="s">
        <v>83</v>
      </c>
      <c r="AY536" s="260" t="s">
        <v>163</v>
      </c>
    </row>
    <row r="537" s="2" customFormat="1" ht="24.15" customHeight="1">
      <c r="A537" s="38"/>
      <c r="B537" s="39"/>
      <c r="C537" s="226" t="s">
        <v>1074</v>
      </c>
      <c r="D537" s="226" t="s">
        <v>165</v>
      </c>
      <c r="E537" s="227" t="s">
        <v>1075</v>
      </c>
      <c r="F537" s="228" t="s">
        <v>1076</v>
      </c>
      <c r="G537" s="229" t="s">
        <v>665</v>
      </c>
      <c r="H537" s="282"/>
      <c r="I537" s="231"/>
      <c r="J537" s="232">
        <f>ROUND(I537*H537,2)</f>
        <v>0</v>
      </c>
      <c r="K537" s="228" t="s">
        <v>169</v>
      </c>
      <c r="L537" s="44"/>
      <c r="M537" s="233" t="s">
        <v>1</v>
      </c>
      <c r="N537" s="234" t="s">
        <v>41</v>
      </c>
      <c r="O537" s="91"/>
      <c r="P537" s="235">
        <f>O537*H537</f>
        <v>0</v>
      </c>
      <c r="Q537" s="235">
        <v>0</v>
      </c>
      <c r="R537" s="235">
        <f>Q537*H537</f>
        <v>0</v>
      </c>
      <c r="S537" s="235">
        <v>0</v>
      </c>
      <c r="T537" s="236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37" t="s">
        <v>248</v>
      </c>
      <c r="AT537" s="237" t="s">
        <v>165</v>
      </c>
      <c r="AU537" s="237" t="s">
        <v>85</v>
      </c>
      <c r="AY537" s="17" t="s">
        <v>163</v>
      </c>
      <c r="BE537" s="238">
        <f>IF(N537="základní",J537,0)</f>
        <v>0</v>
      </c>
      <c r="BF537" s="238">
        <f>IF(N537="snížená",J537,0)</f>
        <v>0</v>
      </c>
      <c r="BG537" s="238">
        <f>IF(N537="zákl. přenesená",J537,0)</f>
        <v>0</v>
      </c>
      <c r="BH537" s="238">
        <f>IF(N537="sníž. přenesená",J537,0)</f>
        <v>0</v>
      </c>
      <c r="BI537" s="238">
        <f>IF(N537="nulová",J537,0)</f>
        <v>0</v>
      </c>
      <c r="BJ537" s="17" t="s">
        <v>83</v>
      </c>
      <c r="BK537" s="238">
        <f>ROUND(I537*H537,2)</f>
        <v>0</v>
      </c>
      <c r="BL537" s="17" t="s">
        <v>248</v>
      </c>
      <c r="BM537" s="237" t="s">
        <v>1077</v>
      </c>
    </row>
    <row r="538" s="12" customFormat="1" ht="22.8" customHeight="1">
      <c r="A538" s="12"/>
      <c r="B538" s="210"/>
      <c r="C538" s="211"/>
      <c r="D538" s="212" t="s">
        <v>75</v>
      </c>
      <c r="E538" s="224" t="s">
        <v>1078</v>
      </c>
      <c r="F538" s="224" t="s">
        <v>1079</v>
      </c>
      <c r="G538" s="211"/>
      <c r="H538" s="211"/>
      <c r="I538" s="214"/>
      <c r="J538" s="225">
        <f>BK538</f>
        <v>0</v>
      </c>
      <c r="K538" s="211"/>
      <c r="L538" s="216"/>
      <c r="M538" s="217"/>
      <c r="N538" s="218"/>
      <c r="O538" s="218"/>
      <c r="P538" s="219">
        <f>SUM(P539:P596)</f>
        <v>0</v>
      </c>
      <c r="Q538" s="218"/>
      <c r="R538" s="219">
        <f>SUM(R539:R596)</f>
        <v>15.023101570000002</v>
      </c>
      <c r="S538" s="218"/>
      <c r="T538" s="220">
        <f>SUM(T539:T596)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21" t="s">
        <v>85</v>
      </c>
      <c r="AT538" s="222" t="s">
        <v>75</v>
      </c>
      <c r="AU538" s="222" t="s">
        <v>83</v>
      </c>
      <c r="AY538" s="221" t="s">
        <v>163</v>
      </c>
      <c r="BK538" s="223">
        <f>SUM(BK539:BK596)</f>
        <v>0</v>
      </c>
    </row>
    <row r="539" s="2" customFormat="1" ht="24.15" customHeight="1">
      <c r="A539" s="38"/>
      <c r="B539" s="39"/>
      <c r="C539" s="226" t="s">
        <v>1080</v>
      </c>
      <c r="D539" s="226" t="s">
        <v>165</v>
      </c>
      <c r="E539" s="227" t="s">
        <v>1081</v>
      </c>
      <c r="F539" s="228" t="s">
        <v>1082</v>
      </c>
      <c r="G539" s="229" t="s">
        <v>217</v>
      </c>
      <c r="H539" s="230">
        <v>539.12400000000002</v>
      </c>
      <c r="I539" s="231"/>
      <c r="J539" s="232">
        <f>ROUND(I539*H539,2)</f>
        <v>0</v>
      </c>
      <c r="K539" s="228" t="s">
        <v>169</v>
      </c>
      <c r="L539" s="44"/>
      <c r="M539" s="233" t="s">
        <v>1</v>
      </c>
      <c r="N539" s="234" t="s">
        <v>41</v>
      </c>
      <c r="O539" s="91"/>
      <c r="P539" s="235">
        <f>O539*H539</f>
        <v>0</v>
      </c>
      <c r="Q539" s="235">
        <v>3.0000000000000001E-05</v>
      </c>
      <c r="R539" s="235">
        <f>Q539*H539</f>
        <v>0.016173720000000003</v>
      </c>
      <c r="S539" s="235">
        <v>0</v>
      </c>
      <c r="T539" s="236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37" t="s">
        <v>248</v>
      </c>
      <c r="AT539" s="237" t="s">
        <v>165</v>
      </c>
      <c r="AU539" s="237" t="s">
        <v>85</v>
      </c>
      <c r="AY539" s="17" t="s">
        <v>163</v>
      </c>
      <c r="BE539" s="238">
        <f>IF(N539="základní",J539,0)</f>
        <v>0</v>
      </c>
      <c r="BF539" s="238">
        <f>IF(N539="snížená",J539,0)</f>
        <v>0</v>
      </c>
      <c r="BG539" s="238">
        <f>IF(N539="zákl. přenesená",J539,0)</f>
        <v>0</v>
      </c>
      <c r="BH539" s="238">
        <f>IF(N539="sníž. přenesená",J539,0)</f>
        <v>0</v>
      </c>
      <c r="BI539" s="238">
        <f>IF(N539="nulová",J539,0)</f>
        <v>0</v>
      </c>
      <c r="BJ539" s="17" t="s">
        <v>83</v>
      </c>
      <c r="BK539" s="238">
        <f>ROUND(I539*H539,2)</f>
        <v>0</v>
      </c>
      <c r="BL539" s="17" t="s">
        <v>248</v>
      </c>
      <c r="BM539" s="237" t="s">
        <v>1083</v>
      </c>
    </row>
    <row r="540" s="2" customFormat="1" ht="37.8" customHeight="1">
      <c r="A540" s="38"/>
      <c r="B540" s="39"/>
      <c r="C540" s="226" t="s">
        <v>1084</v>
      </c>
      <c r="D540" s="226" t="s">
        <v>165</v>
      </c>
      <c r="E540" s="227" t="s">
        <v>1085</v>
      </c>
      <c r="F540" s="228" t="s">
        <v>1086</v>
      </c>
      <c r="G540" s="229" t="s">
        <v>217</v>
      </c>
      <c r="H540" s="230">
        <v>539.12400000000002</v>
      </c>
      <c r="I540" s="231"/>
      <c r="J540" s="232">
        <f>ROUND(I540*H540,2)</f>
        <v>0</v>
      </c>
      <c r="K540" s="228" t="s">
        <v>169</v>
      </c>
      <c r="L540" s="44"/>
      <c r="M540" s="233" t="s">
        <v>1</v>
      </c>
      <c r="N540" s="234" t="s">
        <v>41</v>
      </c>
      <c r="O540" s="91"/>
      <c r="P540" s="235">
        <f>O540*H540</f>
        <v>0</v>
      </c>
      <c r="Q540" s="235">
        <v>0.014999999999999999</v>
      </c>
      <c r="R540" s="235">
        <f>Q540*H540</f>
        <v>8.0868599999999997</v>
      </c>
      <c r="S540" s="235">
        <v>0</v>
      </c>
      <c r="T540" s="236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37" t="s">
        <v>248</v>
      </c>
      <c r="AT540" s="237" t="s">
        <v>165</v>
      </c>
      <c r="AU540" s="237" t="s">
        <v>85</v>
      </c>
      <c r="AY540" s="17" t="s">
        <v>163</v>
      </c>
      <c r="BE540" s="238">
        <f>IF(N540="základní",J540,0)</f>
        <v>0</v>
      </c>
      <c r="BF540" s="238">
        <f>IF(N540="snížená",J540,0)</f>
        <v>0</v>
      </c>
      <c r="BG540" s="238">
        <f>IF(N540="zákl. přenesená",J540,0)</f>
        <v>0</v>
      </c>
      <c r="BH540" s="238">
        <f>IF(N540="sníž. přenesená",J540,0)</f>
        <v>0</v>
      </c>
      <c r="BI540" s="238">
        <f>IF(N540="nulová",J540,0)</f>
        <v>0</v>
      </c>
      <c r="BJ540" s="17" t="s">
        <v>83</v>
      </c>
      <c r="BK540" s="238">
        <f>ROUND(I540*H540,2)</f>
        <v>0</v>
      </c>
      <c r="BL540" s="17" t="s">
        <v>248</v>
      </c>
      <c r="BM540" s="237" t="s">
        <v>1087</v>
      </c>
    </row>
    <row r="541" s="2" customFormat="1" ht="37.8" customHeight="1">
      <c r="A541" s="38"/>
      <c r="B541" s="39"/>
      <c r="C541" s="226" t="s">
        <v>1088</v>
      </c>
      <c r="D541" s="226" t="s">
        <v>165</v>
      </c>
      <c r="E541" s="227" t="s">
        <v>1089</v>
      </c>
      <c r="F541" s="228" t="s">
        <v>1090</v>
      </c>
      <c r="G541" s="229" t="s">
        <v>217</v>
      </c>
      <c r="H541" s="230">
        <v>18.809999999999999</v>
      </c>
      <c r="I541" s="231"/>
      <c r="J541" s="232">
        <f>ROUND(I541*H541,2)</f>
        <v>0</v>
      </c>
      <c r="K541" s="228" t="s">
        <v>169</v>
      </c>
      <c r="L541" s="44"/>
      <c r="M541" s="233" t="s">
        <v>1</v>
      </c>
      <c r="N541" s="234" t="s">
        <v>41</v>
      </c>
      <c r="O541" s="91"/>
      <c r="P541" s="235">
        <f>O541*H541</f>
        <v>0</v>
      </c>
      <c r="Q541" s="235">
        <v>0.0082500000000000004</v>
      </c>
      <c r="R541" s="235">
        <f>Q541*H541</f>
        <v>0.1551825</v>
      </c>
      <c r="S541" s="235">
        <v>0</v>
      </c>
      <c r="T541" s="236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37" t="s">
        <v>248</v>
      </c>
      <c r="AT541" s="237" t="s">
        <v>165</v>
      </c>
      <c r="AU541" s="237" t="s">
        <v>85</v>
      </c>
      <c r="AY541" s="17" t="s">
        <v>163</v>
      </c>
      <c r="BE541" s="238">
        <f>IF(N541="základní",J541,0)</f>
        <v>0</v>
      </c>
      <c r="BF541" s="238">
        <f>IF(N541="snížená",J541,0)</f>
        <v>0</v>
      </c>
      <c r="BG541" s="238">
        <f>IF(N541="zákl. přenesená",J541,0)</f>
        <v>0</v>
      </c>
      <c r="BH541" s="238">
        <f>IF(N541="sníž. přenesená",J541,0)</f>
        <v>0</v>
      </c>
      <c r="BI541" s="238">
        <f>IF(N541="nulová",J541,0)</f>
        <v>0</v>
      </c>
      <c r="BJ541" s="17" t="s">
        <v>83</v>
      </c>
      <c r="BK541" s="238">
        <f>ROUND(I541*H541,2)</f>
        <v>0</v>
      </c>
      <c r="BL541" s="17" t="s">
        <v>248</v>
      </c>
      <c r="BM541" s="237" t="s">
        <v>1091</v>
      </c>
    </row>
    <row r="542" s="2" customFormat="1" ht="24.15" customHeight="1">
      <c r="A542" s="38"/>
      <c r="B542" s="39"/>
      <c r="C542" s="226" t="s">
        <v>1092</v>
      </c>
      <c r="D542" s="226" t="s">
        <v>165</v>
      </c>
      <c r="E542" s="227" t="s">
        <v>1093</v>
      </c>
      <c r="F542" s="228" t="s">
        <v>1094</v>
      </c>
      <c r="G542" s="229" t="s">
        <v>217</v>
      </c>
      <c r="H542" s="230">
        <v>201.00800000000001</v>
      </c>
      <c r="I542" s="231"/>
      <c r="J542" s="232">
        <f>ROUND(I542*H542,2)</f>
        <v>0</v>
      </c>
      <c r="K542" s="228" t="s">
        <v>1</v>
      </c>
      <c r="L542" s="44"/>
      <c r="M542" s="233" t="s">
        <v>1</v>
      </c>
      <c r="N542" s="234" t="s">
        <v>41</v>
      </c>
      <c r="O542" s="91"/>
      <c r="P542" s="235">
        <f>O542*H542</f>
        <v>0</v>
      </c>
      <c r="Q542" s="235">
        <v>0.0015</v>
      </c>
      <c r="R542" s="235">
        <f>Q542*H542</f>
        <v>0.301512</v>
      </c>
      <c r="S542" s="235">
        <v>0</v>
      </c>
      <c r="T542" s="236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37" t="s">
        <v>248</v>
      </c>
      <c r="AT542" s="237" t="s">
        <v>165</v>
      </c>
      <c r="AU542" s="237" t="s">
        <v>85</v>
      </c>
      <c r="AY542" s="17" t="s">
        <v>163</v>
      </c>
      <c r="BE542" s="238">
        <f>IF(N542="základní",J542,0)</f>
        <v>0</v>
      </c>
      <c r="BF542" s="238">
        <f>IF(N542="snížená",J542,0)</f>
        <v>0</v>
      </c>
      <c r="BG542" s="238">
        <f>IF(N542="zákl. přenesená",J542,0)</f>
        <v>0</v>
      </c>
      <c r="BH542" s="238">
        <f>IF(N542="sníž. přenesená",J542,0)</f>
        <v>0</v>
      </c>
      <c r="BI542" s="238">
        <f>IF(N542="nulová",J542,0)</f>
        <v>0</v>
      </c>
      <c r="BJ542" s="17" t="s">
        <v>83</v>
      </c>
      <c r="BK542" s="238">
        <f>ROUND(I542*H542,2)</f>
        <v>0</v>
      </c>
      <c r="BL542" s="17" t="s">
        <v>248</v>
      </c>
      <c r="BM542" s="237" t="s">
        <v>1095</v>
      </c>
    </row>
    <row r="543" s="13" customFormat="1">
      <c r="A543" s="13"/>
      <c r="B543" s="249"/>
      <c r="C543" s="250"/>
      <c r="D543" s="251" t="s">
        <v>178</v>
      </c>
      <c r="E543" s="252" t="s">
        <v>1</v>
      </c>
      <c r="F543" s="253" t="s">
        <v>1096</v>
      </c>
      <c r="G543" s="250"/>
      <c r="H543" s="254">
        <v>201.00800000000001</v>
      </c>
      <c r="I543" s="255"/>
      <c r="J543" s="250"/>
      <c r="K543" s="250"/>
      <c r="L543" s="256"/>
      <c r="M543" s="257"/>
      <c r="N543" s="258"/>
      <c r="O543" s="258"/>
      <c r="P543" s="258"/>
      <c r="Q543" s="258"/>
      <c r="R543" s="258"/>
      <c r="S543" s="258"/>
      <c r="T543" s="259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60" t="s">
        <v>178</v>
      </c>
      <c r="AU543" s="260" t="s">
        <v>85</v>
      </c>
      <c r="AV543" s="13" t="s">
        <v>85</v>
      </c>
      <c r="AW543" s="13" t="s">
        <v>32</v>
      </c>
      <c r="AX543" s="13" t="s">
        <v>83</v>
      </c>
      <c r="AY543" s="260" t="s">
        <v>163</v>
      </c>
    </row>
    <row r="544" s="2" customFormat="1" ht="16.5" customHeight="1">
      <c r="A544" s="38"/>
      <c r="B544" s="39"/>
      <c r="C544" s="226" t="s">
        <v>1097</v>
      </c>
      <c r="D544" s="226" t="s">
        <v>165</v>
      </c>
      <c r="E544" s="227" t="s">
        <v>1098</v>
      </c>
      <c r="F544" s="228" t="s">
        <v>1099</v>
      </c>
      <c r="G544" s="229" t="s">
        <v>217</v>
      </c>
      <c r="H544" s="230">
        <v>98.049999999999997</v>
      </c>
      <c r="I544" s="231"/>
      <c r="J544" s="232">
        <f>ROUND(I544*H544,2)</f>
        <v>0</v>
      </c>
      <c r="K544" s="228" t="s">
        <v>169</v>
      </c>
      <c r="L544" s="44"/>
      <c r="M544" s="233" t="s">
        <v>1</v>
      </c>
      <c r="N544" s="234" t="s">
        <v>41</v>
      </c>
      <c r="O544" s="91"/>
      <c r="P544" s="235">
        <f>O544*H544</f>
        <v>0</v>
      </c>
      <c r="Q544" s="235">
        <v>0.00029999999999999997</v>
      </c>
      <c r="R544" s="235">
        <f>Q544*H544</f>
        <v>0.029414999999999997</v>
      </c>
      <c r="S544" s="235">
        <v>0</v>
      </c>
      <c r="T544" s="236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37" t="s">
        <v>248</v>
      </c>
      <c r="AT544" s="237" t="s">
        <v>165</v>
      </c>
      <c r="AU544" s="237" t="s">
        <v>85</v>
      </c>
      <c r="AY544" s="17" t="s">
        <v>163</v>
      </c>
      <c r="BE544" s="238">
        <f>IF(N544="základní",J544,0)</f>
        <v>0</v>
      </c>
      <c r="BF544" s="238">
        <f>IF(N544="snížená",J544,0)</f>
        <v>0</v>
      </c>
      <c r="BG544" s="238">
        <f>IF(N544="zákl. přenesená",J544,0)</f>
        <v>0</v>
      </c>
      <c r="BH544" s="238">
        <f>IF(N544="sníž. přenesená",J544,0)</f>
        <v>0</v>
      </c>
      <c r="BI544" s="238">
        <f>IF(N544="nulová",J544,0)</f>
        <v>0</v>
      </c>
      <c r="BJ544" s="17" t="s">
        <v>83</v>
      </c>
      <c r="BK544" s="238">
        <f>ROUND(I544*H544,2)</f>
        <v>0</v>
      </c>
      <c r="BL544" s="17" t="s">
        <v>248</v>
      </c>
      <c r="BM544" s="237" t="s">
        <v>1100</v>
      </c>
    </row>
    <row r="545" s="13" customFormat="1">
      <c r="A545" s="13"/>
      <c r="B545" s="249"/>
      <c r="C545" s="250"/>
      <c r="D545" s="251" t="s">
        <v>178</v>
      </c>
      <c r="E545" s="252" t="s">
        <v>1</v>
      </c>
      <c r="F545" s="253" t="s">
        <v>1101</v>
      </c>
      <c r="G545" s="250"/>
      <c r="H545" s="254">
        <v>53.287999999999997</v>
      </c>
      <c r="I545" s="255"/>
      <c r="J545" s="250"/>
      <c r="K545" s="250"/>
      <c r="L545" s="256"/>
      <c r="M545" s="257"/>
      <c r="N545" s="258"/>
      <c r="O545" s="258"/>
      <c r="P545" s="258"/>
      <c r="Q545" s="258"/>
      <c r="R545" s="258"/>
      <c r="S545" s="258"/>
      <c r="T545" s="259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60" t="s">
        <v>178</v>
      </c>
      <c r="AU545" s="260" t="s">
        <v>85</v>
      </c>
      <c r="AV545" s="13" t="s">
        <v>85</v>
      </c>
      <c r="AW545" s="13" t="s">
        <v>32</v>
      </c>
      <c r="AX545" s="13" t="s">
        <v>76</v>
      </c>
      <c r="AY545" s="260" t="s">
        <v>163</v>
      </c>
    </row>
    <row r="546" s="13" customFormat="1">
      <c r="A546" s="13"/>
      <c r="B546" s="249"/>
      <c r="C546" s="250"/>
      <c r="D546" s="251" t="s">
        <v>178</v>
      </c>
      <c r="E546" s="252" t="s">
        <v>1</v>
      </c>
      <c r="F546" s="253" t="s">
        <v>1102</v>
      </c>
      <c r="G546" s="250"/>
      <c r="H546" s="254">
        <v>44.762</v>
      </c>
      <c r="I546" s="255"/>
      <c r="J546" s="250"/>
      <c r="K546" s="250"/>
      <c r="L546" s="256"/>
      <c r="M546" s="257"/>
      <c r="N546" s="258"/>
      <c r="O546" s="258"/>
      <c r="P546" s="258"/>
      <c r="Q546" s="258"/>
      <c r="R546" s="258"/>
      <c r="S546" s="258"/>
      <c r="T546" s="259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60" t="s">
        <v>178</v>
      </c>
      <c r="AU546" s="260" t="s">
        <v>85</v>
      </c>
      <c r="AV546" s="13" t="s">
        <v>85</v>
      </c>
      <c r="AW546" s="13" t="s">
        <v>32</v>
      </c>
      <c r="AX546" s="13" t="s">
        <v>76</v>
      </c>
      <c r="AY546" s="260" t="s">
        <v>163</v>
      </c>
    </row>
    <row r="547" s="14" customFormat="1">
      <c r="A547" s="14"/>
      <c r="B547" s="261"/>
      <c r="C547" s="262"/>
      <c r="D547" s="251" t="s">
        <v>178</v>
      </c>
      <c r="E547" s="263" t="s">
        <v>1</v>
      </c>
      <c r="F547" s="264" t="s">
        <v>190</v>
      </c>
      <c r="G547" s="262"/>
      <c r="H547" s="265">
        <v>98.049999999999997</v>
      </c>
      <c r="I547" s="266"/>
      <c r="J547" s="262"/>
      <c r="K547" s="262"/>
      <c r="L547" s="267"/>
      <c r="M547" s="268"/>
      <c r="N547" s="269"/>
      <c r="O547" s="269"/>
      <c r="P547" s="269"/>
      <c r="Q547" s="269"/>
      <c r="R547" s="269"/>
      <c r="S547" s="269"/>
      <c r="T547" s="270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71" t="s">
        <v>178</v>
      </c>
      <c r="AU547" s="271" t="s">
        <v>85</v>
      </c>
      <c r="AV547" s="14" t="s">
        <v>170</v>
      </c>
      <c r="AW547" s="14" t="s">
        <v>32</v>
      </c>
      <c r="AX547" s="14" t="s">
        <v>83</v>
      </c>
      <c r="AY547" s="271" t="s">
        <v>163</v>
      </c>
    </row>
    <row r="548" s="2" customFormat="1" ht="16.5" customHeight="1">
      <c r="A548" s="38"/>
      <c r="B548" s="39"/>
      <c r="C548" s="239" t="s">
        <v>1103</v>
      </c>
      <c r="D548" s="239" t="s">
        <v>172</v>
      </c>
      <c r="E548" s="240" t="s">
        <v>1104</v>
      </c>
      <c r="F548" s="241" t="s">
        <v>1105</v>
      </c>
      <c r="G548" s="242" t="s">
        <v>217</v>
      </c>
      <c r="H548" s="243">
        <v>107.855</v>
      </c>
      <c r="I548" s="244"/>
      <c r="J548" s="245">
        <f>ROUND(I548*H548,2)</f>
        <v>0</v>
      </c>
      <c r="K548" s="241" t="s">
        <v>1</v>
      </c>
      <c r="L548" s="246"/>
      <c r="M548" s="247" t="s">
        <v>1</v>
      </c>
      <c r="N548" s="248" t="s">
        <v>41</v>
      </c>
      <c r="O548" s="91"/>
      <c r="P548" s="235">
        <f>O548*H548</f>
        <v>0</v>
      </c>
      <c r="Q548" s="235">
        <v>0.0025000000000000001</v>
      </c>
      <c r="R548" s="235">
        <f>Q548*H548</f>
        <v>0.26963750000000003</v>
      </c>
      <c r="S548" s="235">
        <v>0</v>
      </c>
      <c r="T548" s="236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37" t="s">
        <v>342</v>
      </c>
      <c r="AT548" s="237" t="s">
        <v>172</v>
      </c>
      <c r="AU548" s="237" t="s">
        <v>85</v>
      </c>
      <c r="AY548" s="17" t="s">
        <v>163</v>
      </c>
      <c r="BE548" s="238">
        <f>IF(N548="základní",J548,0)</f>
        <v>0</v>
      </c>
      <c r="BF548" s="238">
        <f>IF(N548="snížená",J548,0)</f>
        <v>0</v>
      </c>
      <c r="BG548" s="238">
        <f>IF(N548="zákl. přenesená",J548,0)</f>
        <v>0</v>
      </c>
      <c r="BH548" s="238">
        <f>IF(N548="sníž. přenesená",J548,0)</f>
        <v>0</v>
      </c>
      <c r="BI548" s="238">
        <f>IF(N548="nulová",J548,0)</f>
        <v>0</v>
      </c>
      <c r="BJ548" s="17" t="s">
        <v>83</v>
      </c>
      <c r="BK548" s="238">
        <f>ROUND(I548*H548,2)</f>
        <v>0</v>
      </c>
      <c r="BL548" s="17" t="s">
        <v>248</v>
      </c>
      <c r="BM548" s="237" t="s">
        <v>1106</v>
      </c>
    </row>
    <row r="549" s="2" customFormat="1">
      <c r="A549" s="38"/>
      <c r="B549" s="39"/>
      <c r="C549" s="40"/>
      <c r="D549" s="251" t="s">
        <v>1107</v>
      </c>
      <c r="E549" s="40"/>
      <c r="F549" s="283" t="s">
        <v>1108</v>
      </c>
      <c r="G549" s="40"/>
      <c r="H549" s="40"/>
      <c r="I549" s="284"/>
      <c r="J549" s="40"/>
      <c r="K549" s="40"/>
      <c r="L549" s="44"/>
      <c r="M549" s="285"/>
      <c r="N549" s="286"/>
      <c r="O549" s="91"/>
      <c r="P549" s="91"/>
      <c r="Q549" s="91"/>
      <c r="R549" s="91"/>
      <c r="S549" s="91"/>
      <c r="T549" s="92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T549" s="17" t="s">
        <v>1107</v>
      </c>
      <c r="AU549" s="17" t="s">
        <v>85</v>
      </c>
    </row>
    <row r="550" s="13" customFormat="1">
      <c r="A550" s="13"/>
      <c r="B550" s="249"/>
      <c r="C550" s="250"/>
      <c r="D550" s="251" t="s">
        <v>178</v>
      </c>
      <c r="E550" s="252" t="s">
        <v>1</v>
      </c>
      <c r="F550" s="253" t="s">
        <v>1109</v>
      </c>
      <c r="G550" s="250"/>
      <c r="H550" s="254">
        <v>107.855</v>
      </c>
      <c r="I550" s="255"/>
      <c r="J550" s="250"/>
      <c r="K550" s="250"/>
      <c r="L550" s="256"/>
      <c r="M550" s="257"/>
      <c r="N550" s="258"/>
      <c r="O550" s="258"/>
      <c r="P550" s="258"/>
      <c r="Q550" s="258"/>
      <c r="R550" s="258"/>
      <c r="S550" s="258"/>
      <c r="T550" s="259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60" t="s">
        <v>178</v>
      </c>
      <c r="AU550" s="260" t="s">
        <v>85</v>
      </c>
      <c r="AV550" s="13" t="s">
        <v>85</v>
      </c>
      <c r="AW550" s="13" t="s">
        <v>32</v>
      </c>
      <c r="AX550" s="13" t="s">
        <v>83</v>
      </c>
      <c r="AY550" s="260" t="s">
        <v>163</v>
      </c>
    </row>
    <row r="551" s="2" customFormat="1" ht="16.5" customHeight="1">
      <c r="A551" s="38"/>
      <c r="B551" s="39"/>
      <c r="C551" s="226" t="s">
        <v>1110</v>
      </c>
      <c r="D551" s="226" t="s">
        <v>165</v>
      </c>
      <c r="E551" s="227" t="s">
        <v>1111</v>
      </c>
      <c r="F551" s="228" t="s">
        <v>1112</v>
      </c>
      <c r="G551" s="229" t="s">
        <v>217</v>
      </c>
      <c r="H551" s="230">
        <v>273.56700000000001</v>
      </c>
      <c r="I551" s="231"/>
      <c r="J551" s="232">
        <f>ROUND(I551*H551,2)</f>
        <v>0</v>
      </c>
      <c r="K551" s="228" t="s">
        <v>169</v>
      </c>
      <c r="L551" s="44"/>
      <c r="M551" s="233" t="s">
        <v>1</v>
      </c>
      <c r="N551" s="234" t="s">
        <v>41</v>
      </c>
      <c r="O551" s="91"/>
      <c r="P551" s="235">
        <f>O551*H551</f>
        <v>0</v>
      </c>
      <c r="Q551" s="235">
        <v>0.00040000000000000002</v>
      </c>
      <c r="R551" s="235">
        <f>Q551*H551</f>
        <v>0.10942680000000001</v>
      </c>
      <c r="S551" s="235">
        <v>0</v>
      </c>
      <c r="T551" s="236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37" t="s">
        <v>248</v>
      </c>
      <c r="AT551" s="237" t="s">
        <v>165</v>
      </c>
      <c r="AU551" s="237" t="s">
        <v>85</v>
      </c>
      <c r="AY551" s="17" t="s">
        <v>163</v>
      </c>
      <c r="BE551" s="238">
        <f>IF(N551="základní",J551,0)</f>
        <v>0</v>
      </c>
      <c r="BF551" s="238">
        <f>IF(N551="snížená",J551,0)</f>
        <v>0</v>
      </c>
      <c r="BG551" s="238">
        <f>IF(N551="zákl. přenesená",J551,0)</f>
        <v>0</v>
      </c>
      <c r="BH551" s="238">
        <f>IF(N551="sníž. přenesená",J551,0)</f>
        <v>0</v>
      </c>
      <c r="BI551" s="238">
        <f>IF(N551="nulová",J551,0)</f>
        <v>0</v>
      </c>
      <c r="BJ551" s="17" t="s">
        <v>83</v>
      </c>
      <c r="BK551" s="238">
        <f>ROUND(I551*H551,2)</f>
        <v>0</v>
      </c>
      <c r="BL551" s="17" t="s">
        <v>248</v>
      </c>
      <c r="BM551" s="237" t="s">
        <v>1113</v>
      </c>
    </row>
    <row r="552" s="13" customFormat="1">
      <c r="A552" s="13"/>
      <c r="B552" s="249"/>
      <c r="C552" s="250"/>
      <c r="D552" s="251" t="s">
        <v>178</v>
      </c>
      <c r="E552" s="252" t="s">
        <v>1</v>
      </c>
      <c r="F552" s="253" t="s">
        <v>1114</v>
      </c>
      <c r="G552" s="250"/>
      <c r="H552" s="254">
        <v>273.56700000000001</v>
      </c>
      <c r="I552" s="255"/>
      <c r="J552" s="250"/>
      <c r="K552" s="250"/>
      <c r="L552" s="256"/>
      <c r="M552" s="257"/>
      <c r="N552" s="258"/>
      <c r="O552" s="258"/>
      <c r="P552" s="258"/>
      <c r="Q552" s="258"/>
      <c r="R552" s="258"/>
      <c r="S552" s="258"/>
      <c r="T552" s="259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60" t="s">
        <v>178</v>
      </c>
      <c r="AU552" s="260" t="s">
        <v>85</v>
      </c>
      <c r="AV552" s="13" t="s">
        <v>85</v>
      </c>
      <c r="AW552" s="13" t="s">
        <v>32</v>
      </c>
      <c r="AX552" s="13" t="s">
        <v>83</v>
      </c>
      <c r="AY552" s="260" t="s">
        <v>163</v>
      </c>
    </row>
    <row r="553" s="2" customFormat="1" ht="16.5" customHeight="1">
      <c r="A553" s="38"/>
      <c r="B553" s="39"/>
      <c r="C553" s="239" t="s">
        <v>1115</v>
      </c>
      <c r="D553" s="239" t="s">
        <v>172</v>
      </c>
      <c r="E553" s="240" t="s">
        <v>1116</v>
      </c>
      <c r="F553" s="241" t="s">
        <v>1117</v>
      </c>
      <c r="G553" s="242" t="s">
        <v>217</v>
      </c>
      <c r="H553" s="243">
        <v>300.92399999999998</v>
      </c>
      <c r="I553" s="244"/>
      <c r="J553" s="245">
        <f>ROUND(I553*H553,2)</f>
        <v>0</v>
      </c>
      <c r="K553" s="241" t="s">
        <v>1</v>
      </c>
      <c r="L553" s="246"/>
      <c r="M553" s="247" t="s">
        <v>1</v>
      </c>
      <c r="N553" s="248" t="s">
        <v>41</v>
      </c>
      <c r="O553" s="91"/>
      <c r="P553" s="235">
        <f>O553*H553</f>
        <v>0</v>
      </c>
      <c r="Q553" s="235">
        <v>0.0030999999999999999</v>
      </c>
      <c r="R553" s="235">
        <f>Q553*H553</f>
        <v>0.93286439999999993</v>
      </c>
      <c r="S553" s="235">
        <v>0</v>
      </c>
      <c r="T553" s="236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37" t="s">
        <v>342</v>
      </c>
      <c r="AT553" s="237" t="s">
        <v>172</v>
      </c>
      <c r="AU553" s="237" t="s">
        <v>85</v>
      </c>
      <c r="AY553" s="17" t="s">
        <v>163</v>
      </c>
      <c r="BE553" s="238">
        <f>IF(N553="základní",J553,0)</f>
        <v>0</v>
      </c>
      <c r="BF553" s="238">
        <f>IF(N553="snížená",J553,0)</f>
        <v>0</v>
      </c>
      <c r="BG553" s="238">
        <f>IF(N553="zákl. přenesená",J553,0)</f>
        <v>0</v>
      </c>
      <c r="BH553" s="238">
        <f>IF(N553="sníž. přenesená",J553,0)</f>
        <v>0</v>
      </c>
      <c r="BI553" s="238">
        <f>IF(N553="nulová",J553,0)</f>
        <v>0</v>
      </c>
      <c r="BJ553" s="17" t="s">
        <v>83</v>
      </c>
      <c r="BK553" s="238">
        <f>ROUND(I553*H553,2)</f>
        <v>0</v>
      </c>
      <c r="BL553" s="17" t="s">
        <v>248</v>
      </c>
      <c r="BM553" s="237" t="s">
        <v>1118</v>
      </c>
    </row>
    <row r="554" s="2" customFormat="1">
      <c r="A554" s="38"/>
      <c r="B554" s="39"/>
      <c r="C554" s="40"/>
      <c r="D554" s="251" t="s">
        <v>1107</v>
      </c>
      <c r="E554" s="40"/>
      <c r="F554" s="283" t="s">
        <v>1119</v>
      </c>
      <c r="G554" s="40"/>
      <c r="H554" s="40"/>
      <c r="I554" s="284"/>
      <c r="J554" s="40"/>
      <c r="K554" s="40"/>
      <c r="L554" s="44"/>
      <c r="M554" s="285"/>
      <c r="N554" s="286"/>
      <c r="O554" s="91"/>
      <c r="P554" s="91"/>
      <c r="Q554" s="91"/>
      <c r="R554" s="91"/>
      <c r="S554" s="91"/>
      <c r="T554" s="92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1107</v>
      </c>
      <c r="AU554" s="17" t="s">
        <v>85</v>
      </c>
    </row>
    <row r="555" s="13" customFormat="1">
      <c r="A555" s="13"/>
      <c r="B555" s="249"/>
      <c r="C555" s="250"/>
      <c r="D555" s="251" t="s">
        <v>178</v>
      </c>
      <c r="E555" s="252" t="s">
        <v>1</v>
      </c>
      <c r="F555" s="253" t="s">
        <v>1120</v>
      </c>
      <c r="G555" s="250"/>
      <c r="H555" s="254">
        <v>300.92399999999998</v>
      </c>
      <c r="I555" s="255"/>
      <c r="J555" s="250"/>
      <c r="K555" s="250"/>
      <c r="L555" s="256"/>
      <c r="M555" s="257"/>
      <c r="N555" s="258"/>
      <c r="O555" s="258"/>
      <c r="P555" s="258"/>
      <c r="Q555" s="258"/>
      <c r="R555" s="258"/>
      <c r="S555" s="258"/>
      <c r="T555" s="259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60" t="s">
        <v>178</v>
      </c>
      <c r="AU555" s="260" t="s">
        <v>85</v>
      </c>
      <c r="AV555" s="13" t="s">
        <v>85</v>
      </c>
      <c r="AW555" s="13" t="s">
        <v>32</v>
      </c>
      <c r="AX555" s="13" t="s">
        <v>83</v>
      </c>
      <c r="AY555" s="260" t="s">
        <v>163</v>
      </c>
    </row>
    <row r="556" s="2" customFormat="1" ht="24.15" customHeight="1">
      <c r="A556" s="38"/>
      <c r="B556" s="39"/>
      <c r="C556" s="226" t="s">
        <v>1121</v>
      </c>
      <c r="D556" s="226" t="s">
        <v>165</v>
      </c>
      <c r="E556" s="227" t="s">
        <v>1122</v>
      </c>
      <c r="F556" s="228" t="s">
        <v>1123</v>
      </c>
      <c r="G556" s="229" t="s">
        <v>217</v>
      </c>
      <c r="H556" s="230">
        <v>167.50700000000001</v>
      </c>
      <c r="I556" s="231"/>
      <c r="J556" s="232">
        <f>ROUND(I556*H556,2)</f>
        <v>0</v>
      </c>
      <c r="K556" s="228" t="s">
        <v>169</v>
      </c>
      <c r="L556" s="44"/>
      <c r="M556" s="233" t="s">
        <v>1</v>
      </c>
      <c r="N556" s="234" t="s">
        <v>41</v>
      </c>
      <c r="O556" s="91"/>
      <c r="P556" s="235">
        <f>O556*H556</f>
        <v>0</v>
      </c>
      <c r="Q556" s="235">
        <v>0.00069999999999999999</v>
      </c>
      <c r="R556" s="235">
        <f>Q556*H556</f>
        <v>0.11725490000000001</v>
      </c>
      <c r="S556" s="235">
        <v>0</v>
      </c>
      <c r="T556" s="236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37" t="s">
        <v>248</v>
      </c>
      <c r="AT556" s="237" t="s">
        <v>165</v>
      </c>
      <c r="AU556" s="237" t="s">
        <v>85</v>
      </c>
      <c r="AY556" s="17" t="s">
        <v>163</v>
      </c>
      <c r="BE556" s="238">
        <f>IF(N556="základní",J556,0)</f>
        <v>0</v>
      </c>
      <c r="BF556" s="238">
        <f>IF(N556="snížená",J556,0)</f>
        <v>0</v>
      </c>
      <c r="BG556" s="238">
        <f>IF(N556="zákl. přenesená",J556,0)</f>
        <v>0</v>
      </c>
      <c r="BH556" s="238">
        <f>IF(N556="sníž. přenesená",J556,0)</f>
        <v>0</v>
      </c>
      <c r="BI556" s="238">
        <f>IF(N556="nulová",J556,0)</f>
        <v>0</v>
      </c>
      <c r="BJ556" s="17" t="s">
        <v>83</v>
      </c>
      <c r="BK556" s="238">
        <f>ROUND(I556*H556,2)</f>
        <v>0</v>
      </c>
      <c r="BL556" s="17" t="s">
        <v>248</v>
      </c>
      <c r="BM556" s="237" t="s">
        <v>1124</v>
      </c>
    </row>
    <row r="557" s="13" customFormat="1">
      <c r="A557" s="13"/>
      <c r="B557" s="249"/>
      <c r="C557" s="250"/>
      <c r="D557" s="251" t="s">
        <v>178</v>
      </c>
      <c r="E557" s="252" t="s">
        <v>1</v>
      </c>
      <c r="F557" s="253" t="s">
        <v>1125</v>
      </c>
      <c r="G557" s="250"/>
      <c r="H557" s="254">
        <v>89.733000000000004</v>
      </c>
      <c r="I557" s="255"/>
      <c r="J557" s="250"/>
      <c r="K557" s="250"/>
      <c r="L557" s="256"/>
      <c r="M557" s="257"/>
      <c r="N557" s="258"/>
      <c r="O557" s="258"/>
      <c r="P557" s="258"/>
      <c r="Q557" s="258"/>
      <c r="R557" s="258"/>
      <c r="S557" s="258"/>
      <c r="T557" s="259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60" t="s">
        <v>178</v>
      </c>
      <c r="AU557" s="260" t="s">
        <v>85</v>
      </c>
      <c r="AV557" s="13" t="s">
        <v>85</v>
      </c>
      <c r="AW557" s="13" t="s">
        <v>32</v>
      </c>
      <c r="AX557" s="13" t="s">
        <v>76</v>
      </c>
      <c r="AY557" s="260" t="s">
        <v>163</v>
      </c>
    </row>
    <row r="558" s="13" customFormat="1">
      <c r="A558" s="13"/>
      <c r="B558" s="249"/>
      <c r="C558" s="250"/>
      <c r="D558" s="251" t="s">
        <v>178</v>
      </c>
      <c r="E558" s="252" t="s">
        <v>1</v>
      </c>
      <c r="F558" s="253" t="s">
        <v>1126</v>
      </c>
      <c r="G558" s="250"/>
      <c r="H558" s="254">
        <v>77.774000000000001</v>
      </c>
      <c r="I558" s="255"/>
      <c r="J558" s="250"/>
      <c r="K558" s="250"/>
      <c r="L558" s="256"/>
      <c r="M558" s="257"/>
      <c r="N558" s="258"/>
      <c r="O558" s="258"/>
      <c r="P558" s="258"/>
      <c r="Q558" s="258"/>
      <c r="R558" s="258"/>
      <c r="S558" s="258"/>
      <c r="T558" s="259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60" t="s">
        <v>178</v>
      </c>
      <c r="AU558" s="260" t="s">
        <v>85</v>
      </c>
      <c r="AV558" s="13" t="s">
        <v>85</v>
      </c>
      <c r="AW558" s="13" t="s">
        <v>32</v>
      </c>
      <c r="AX558" s="13" t="s">
        <v>76</v>
      </c>
      <c r="AY558" s="260" t="s">
        <v>163</v>
      </c>
    </row>
    <row r="559" s="14" customFormat="1">
      <c r="A559" s="14"/>
      <c r="B559" s="261"/>
      <c r="C559" s="262"/>
      <c r="D559" s="251" t="s">
        <v>178</v>
      </c>
      <c r="E559" s="263" t="s">
        <v>1</v>
      </c>
      <c r="F559" s="264" t="s">
        <v>190</v>
      </c>
      <c r="G559" s="262"/>
      <c r="H559" s="265">
        <v>167.50700000000001</v>
      </c>
      <c r="I559" s="266"/>
      <c r="J559" s="262"/>
      <c r="K559" s="262"/>
      <c r="L559" s="267"/>
      <c r="M559" s="268"/>
      <c r="N559" s="269"/>
      <c r="O559" s="269"/>
      <c r="P559" s="269"/>
      <c r="Q559" s="269"/>
      <c r="R559" s="269"/>
      <c r="S559" s="269"/>
      <c r="T559" s="270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71" t="s">
        <v>178</v>
      </c>
      <c r="AU559" s="271" t="s">
        <v>85</v>
      </c>
      <c r="AV559" s="14" t="s">
        <v>170</v>
      </c>
      <c r="AW559" s="14" t="s">
        <v>32</v>
      </c>
      <c r="AX559" s="14" t="s">
        <v>83</v>
      </c>
      <c r="AY559" s="271" t="s">
        <v>163</v>
      </c>
    </row>
    <row r="560" s="2" customFormat="1" ht="16.5" customHeight="1">
      <c r="A560" s="38"/>
      <c r="B560" s="39"/>
      <c r="C560" s="239" t="s">
        <v>1127</v>
      </c>
      <c r="D560" s="239" t="s">
        <v>172</v>
      </c>
      <c r="E560" s="240" t="s">
        <v>1128</v>
      </c>
      <c r="F560" s="241" t="s">
        <v>1129</v>
      </c>
      <c r="G560" s="242" t="s">
        <v>217</v>
      </c>
      <c r="H560" s="243">
        <v>184.25800000000001</v>
      </c>
      <c r="I560" s="244"/>
      <c r="J560" s="245">
        <f>ROUND(I560*H560,2)</f>
        <v>0</v>
      </c>
      <c r="K560" s="241" t="s">
        <v>1</v>
      </c>
      <c r="L560" s="246"/>
      <c r="M560" s="247" t="s">
        <v>1</v>
      </c>
      <c r="N560" s="248" t="s">
        <v>41</v>
      </c>
      <c r="O560" s="91"/>
      <c r="P560" s="235">
        <f>O560*H560</f>
        <v>0</v>
      </c>
      <c r="Q560" s="235">
        <v>0.0025999999999999999</v>
      </c>
      <c r="R560" s="235">
        <f>Q560*H560</f>
        <v>0.47907080000000002</v>
      </c>
      <c r="S560" s="235">
        <v>0</v>
      </c>
      <c r="T560" s="236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37" t="s">
        <v>342</v>
      </c>
      <c r="AT560" s="237" t="s">
        <v>172</v>
      </c>
      <c r="AU560" s="237" t="s">
        <v>85</v>
      </c>
      <c r="AY560" s="17" t="s">
        <v>163</v>
      </c>
      <c r="BE560" s="238">
        <f>IF(N560="základní",J560,0)</f>
        <v>0</v>
      </c>
      <c r="BF560" s="238">
        <f>IF(N560="snížená",J560,0)</f>
        <v>0</v>
      </c>
      <c r="BG560" s="238">
        <f>IF(N560="zákl. přenesená",J560,0)</f>
        <v>0</v>
      </c>
      <c r="BH560" s="238">
        <f>IF(N560="sníž. přenesená",J560,0)</f>
        <v>0</v>
      </c>
      <c r="BI560" s="238">
        <f>IF(N560="nulová",J560,0)</f>
        <v>0</v>
      </c>
      <c r="BJ560" s="17" t="s">
        <v>83</v>
      </c>
      <c r="BK560" s="238">
        <f>ROUND(I560*H560,2)</f>
        <v>0</v>
      </c>
      <c r="BL560" s="17" t="s">
        <v>248</v>
      </c>
      <c r="BM560" s="237" t="s">
        <v>1130</v>
      </c>
    </row>
    <row r="561" s="2" customFormat="1">
      <c r="A561" s="38"/>
      <c r="B561" s="39"/>
      <c r="C561" s="40"/>
      <c r="D561" s="251" t="s">
        <v>1107</v>
      </c>
      <c r="E561" s="40"/>
      <c r="F561" s="283" t="s">
        <v>1131</v>
      </c>
      <c r="G561" s="40"/>
      <c r="H561" s="40"/>
      <c r="I561" s="284"/>
      <c r="J561" s="40"/>
      <c r="K561" s="40"/>
      <c r="L561" s="44"/>
      <c r="M561" s="285"/>
      <c r="N561" s="286"/>
      <c r="O561" s="91"/>
      <c r="P561" s="91"/>
      <c r="Q561" s="91"/>
      <c r="R561" s="91"/>
      <c r="S561" s="91"/>
      <c r="T561" s="92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17" t="s">
        <v>1107</v>
      </c>
      <c r="AU561" s="17" t="s">
        <v>85</v>
      </c>
    </row>
    <row r="562" s="13" customFormat="1">
      <c r="A562" s="13"/>
      <c r="B562" s="249"/>
      <c r="C562" s="250"/>
      <c r="D562" s="251" t="s">
        <v>178</v>
      </c>
      <c r="E562" s="252" t="s">
        <v>1</v>
      </c>
      <c r="F562" s="253" t="s">
        <v>1132</v>
      </c>
      <c r="G562" s="250"/>
      <c r="H562" s="254">
        <v>184.25800000000001</v>
      </c>
      <c r="I562" s="255"/>
      <c r="J562" s="250"/>
      <c r="K562" s="250"/>
      <c r="L562" s="256"/>
      <c r="M562" s="257"/>
      <c r="N562" s="258"/>
      <c r="O562" s="258"/>
      <c r="P562" s="258"/>
      <c r="Q562" s="258"/>
      <c r="R562" s="258"/>
      <c r="S562" s="258"/>
      <c r="T562" s="259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60" t="s">
        <v>178</v>
      </c>
      <c r="AU562" s="260" t="s">
        <v>85</v>
      </c>
      <c r="AV562" s="13" t="s">
        <v>85</v>
      </c>
      <c r="AW562" s="13" t="s">
        <v>32</v>
      </c>
      <c r="AX562" s="13" t="s">
        <v>83</v>
      </c>
      <c r="AY562" s="260" t="s">
        <v>163</v>
      </c>
    </row>
    <row r="563" s="2" customFormat="1" ht="24.15" customHeight="1">
      <c r="A563" s="38"/>
      <c r="B563" s="39"/>
      <c r="C563" s="226" t="s">
        <v>1133</v>
      </c>
      <c r="D563" s="226" t="s">
        <v>165</v>
      </c>
      <c r="E563" s="227" t="s">
        <v>1134</v>
      </c>
      <c r="F563" s="228" t="s">
        <v>1135</v>
      </c>
      <c r="G563" s="229" t="s">
        <v>294</v>
      </c>
      <c r="H563" s="230">
        <v>1002.3150000000001</v>
      </c>
      <c r="I563" s="231"/>
      <c r="J563" s="232">
        <f>ROUND(I563*H563,2)</f>
        <v>0</v>
      </c>
      <c r="K563" s="228" t="s">
        <v>169</v>
      </c>
      <c r="L563" s="44"/>
      <c r="M563" s="233" t="s">
        <v>1</v>
      </c>
      <c r="N563" s="234" t="s">
        <v>41</v>
      </c>
      <c r="O563" s="91"/>
      <c r="P563" s="235">
        <f>O563*H563</f>
        <v>0</v>
      </c>
      <c r="Q563" s="235">
        <v>0</v>
      </c>
      <c r="R563" s="235">
        <f>Q563*H563</f>
        <v>0</v>
      </c>
      <c r="S563" s="235">
        <v>0</v>
      </c>
      <c r="T563" s="236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37" t="s">
        <v>248</v>
      </c>
      <c r="AT563" s="237" t="s">
        <v>165</v>
      </c>
      <c r="AU563" s="237" t="s">
        <v>85</v>
      </c>
      <c r="AY563" s="17" t="s">
        <v>163</v>
      </c>
      <c r="BE563" s="238">
        <f>IF(N563="základní",J563,0)</f>
        <v>0</v>
      </c>
      <c r="BF563" s="238">
        <f>IF(N563="snížená",J563,0)</f>
        <v>0</v>
      </c>
      <c r="BG563" s="238">
        <f>IF(N563="zákl. přenesená",J563,0)</f>
        <v>0</v>
      </c>
      <c r="BH563" s="238">
        <f>IF(N563="sníž. přenesená",J563,0)</f>
        <v>0</v>
      </c>
      <c r="BI563" s="238">
        <f>IF(N563="nulová",J563,0)</f>
        <v>0</v>
      </c>
      <c r="BJ563" s="17" t="s">
        <v>83</v>
      </c>
      <c r="BK563" s="238">
        <f>ROUND(I563*H563,2)</f>
        <v>0</v>
      </c>
      <c r="BL563" s="17" t="s">
        <v>248</v>
      </c>
      <c r="BM563" s="237" t="s">
        <v>1136</v>
      </c>
    </row>
    <row r="564" s="13" customFormat="1">
      <c r="A564" s="13"/>
      <c r="B564" s="249"/>
      <c r="C564" s="250"/>
      <c r="D564" s="251" t="s">
        <v>178</v>
      </c>
      <c r="E564" s="252" t="s">
        <v>1</v>
      </c>
      <c r="F564" s="253" t="s">
        <v>1137</v>
      </c>
      <c r="G564" s="250"/>
      <c r="H564" s="254">
        <v>323.47399999999999</v>
      </c>
      <c r="I564" s="255"/>
      <c r="J564" s="250"/>
      <c r="K564" s="250"/>
      <c r="L564" s="256"/>
      <c r="M564" s="257"/>
      <c r="N564" s="258"/>
      <c r="O564" s="258"/>
      <c r="P564" s="258"/>
      <c r="Q564" s="258"/>
      <c r="R564" s="258"/>
      <c r="S564" s="258"/>
      <c r="T564" s="259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60" t="s">
        <v>178</v>
      </c>
      <c r="AU564" s="260" t="s">
        <v>85</v>
      </c>
      <c r="AV564" s="13" t="s">
        <v>85</v>
      </c>
      <c r="AW564" s="13" t="s">
        <v>32</v>
      </c>
      <c r="AX564" s="13" t="s">
        <v>76</v>
      </c>
      <c r="AY564" s="260" t="s">
        <v>163</v>
      </c>
    </row>
    <row r="565" s="13" customFormat="1">
      <c r="A565" s="13"/>
      <c r="B565" s="249"/>
      <c r="C565" s="250"/>
      <c r="D565" s="251" t="s">
        <v>178</v>
      </c>
      <c r="E565" s="252" t="s">
        <v>1</v>
      </c>
      <c r="F565" s="253" t="s">
        <v>1138</v>
      </c>
      <c r="G565" s="250"/>
      <c r="H565" s="254">
        <v>678.84100000000001</v>
      </c>
      <c r="I565" s="255"/>
      <c r="J565" s="250"/>
      <c r="K565" s="250"/>
      <c r="L565" s="256"/>
      <c r="M565" s="257"/>
      <c r="N565" s="258"/>
      <c r="O565" s="258"/>
      <c r="P565" s="258"/>
      <c r="Q565" s="258"/>
      <c r="R565" s="258"/>
      <c r="S565" s="258"/>
      <c r="T565" s="259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60" t="s">
        <v>178</v>
      </c>
      <c r="AU565" s="260" t="s">
        <v>85</v>
      </c>
      <c r="AV565" s="13" t="s">
        <v>85</v>
      </c>
      <c r="AW565" s="13" t="s">
        <v>32</v>
      </c>
      <c r="AX565" s="13" t="s">
        <v>76</v>
      </c>
      <c r="AY565" s="260" t="s">
        <v>163</v>
      </c>
    </row>
    <row r="566" s="14" customFormat="1">
      <c r="A566" s="14"/>
      <c r="B566" s="261"/>
      <c r="C566" s="262"/>
      <c r="D566" s="251" t="s">
        <v>178</v>
      </c>
      <c r="E566" s="263" t="s">
        <v>1</v>
      </c>
      <c r="F566" s="264" t="s">
        <v>190</v>
      </c>
      <c r="G566" s="262"/>
      <c r="H566" s="265">
        <v>1002.3150000000001</v>
      </c>
      <c r="I566" s="266"/>
      <c r="J566" s="262"/>
      <c r="K566" s="262"/>
      <c r="L566" s="267"/>
      <c r="M566" s="268"/>
      <c r="N566" s="269"/>
      <c r="O566" s="269"/>
      <c r="P566" s="269"/>
      <c r="Q566" s="269"/>
      <c r="R566" s="269"/>
      <c r="S566" s="269"/>
      <c r="T566" s="270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71" t="s">
        <v>178</v>
      </c>
      <c r="AU566" s="271" t="s">
        <v>85</v>
      </c>
      <c r="AV566" s="14" t="s">
        <v>170</v>
      </c>
      <c r="AW566" s="14" t="s">
        <v>32</v>
      </c>
      <c r="AX566" s="14" t="s">
        <v>83</v>
      </c>
      <c r="AY566" s="271" t="s">
        <v>163</v>
      </c>
    </row>
    <row r="567" s="2" customFormat="1" ht="21.75" customHeight="1">
      <c r="A567" s="38"/>
      <c r="B567" s="39"/>
      <c r="C567" s="226" t="s">
        <v>1139</v>
      </c>
      <c r="D567" s="226" t="s">
        <v>165</v>
      </c>
      <c r="E567" s="227" t="s">
        <v>1140</v>
      </c>
      <c r="F567" s="228" t="s">
        <v>1141</v>
      </c>
      <c r="G567" s="229" t="s">
        <v>294</v>
      </c>
      <c r="H567" s="230">
        <v>33</v>
      </c>
      <c r="I567" s="231"/>
      <c r="J567" s="232">
        <f>ROUND(I567*H567,2)</f>
        <v>0</v>
      </c>
      <c r="K567" s="228" t="s">
        <v>169</v>
      </c>
      <c r="L567" s="44"/>
      <c r="M567" s="233" t="s">
        <v>1</v>
      </c>
      <c r="N567" s="234" t="s">
        <v>41</v>
      </c>
      <c r="O567" s="91"/>
      <c r="P567" s="235">
        <f>O567*H567</f>
        <v>0</v>
      </c>
      <c r="Q567" s="235">
        <v>0.00012</v>
      </c>
      <c r="R567" s="235">
        <f>Q567*H567</f>
        <v>0.00396</v>
      </c>
      <c r="S567" s="235">
        <v>0</v>
      </c>
      <c r="T567" s="236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37" t="s">
        <v>248</v>
      </c>
      <c r="AT567" s="237" t="s">
        <v>165</v>
      </c>
      <c r="AU567" s="237" t="s">
        <v>85</v>
      </c>
      <c r="AY567" s="17" t="s">
        <v>163</v>
      </c>
      <c r="BE567" s="238">
        <f>IF(N567="základní",J567,0)</f>
        <v>0</v>
      </c>
      <c r="BF567" s="238">
        <f>IF(N567="snížená",J567,0)</f>
        <v>0</v>
      </c>
      <c r="BG567" s="238">
        <f>IF(N567="zákl. přenesená",J567,0)</f>
        <v>0</v>
      </c>
      <c r="BH567" s="238">
        <f>IF(N567="sníž. přenesená",J567,0)</f>
        <v>0</v>
      </c>
      <c r="BI567" s="238">
        <f>IF(N567="nulová",J567,0)</f>
        <v>0</v>
      </c>
      <c r="BJ567" s="17" t="s">
        <v>83</v>
      </c>
      <c r="BK567" s="238">
        <f>ROUND(I567*H567,2)</f>
        <v>0</v>
      </c>
      <c r="BL567" s="17" t="s">
        <v>248</v>
      </c>
      <c r="BM567" s="237" t="s">
        <v>1142</v>
      </c>
    </row>
    <row r="568" s="13" customFormat="1">
      <c r="A568" s="13"/>
      <c r="B568" s="249"/>
      <c r="C568" s="250"/>
      <c r="D568" s="251" t="s">
        <v>178</v>
      </c>
      <c r="E568" s="252" t="s">
        <v>1</v>
      </c>
      <c r="F568" s="253" t="s">
        <v>1143</v>
      </c>
      <c r="G568" s="250"/>
      <c r="H568" s="254">
        <v>33</v>
      </c>
      <c r="I568" s="255"/>
      <c r="J568" s="250"/>
      <c r="K568" s="250"/>
      <c r="L568" s="256"/>
      <c r="M568" s="257"/>
      <c r="N568" s="258"/>
      <c r="O568" s="258"/>
      <c r="P568" s="258"/>
      <c r="Q568" s="258"/>
      <c r="R568" s="258"/>
      <c r="S568" s="258"/>
      <c r="T568" s="259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60" t="s">
        <v>178</v>
      </c>
      <c r="AU568" s="260" t="s">
        <v>85</v>
      </c>
      <c r="AV568" s="13" t="s">
        <v>85</v>
      </c>
      <c r="AW568" s="13" t="s">
        <v>32</v>
      </c>
      <c r="AX568" s="13" t="s">
        <v>83</v>
      </c>
      <c r="AY568" s="260" t="s">
        <v>163</v>
      </c>
    </row>
    <row r="569" s="2" customFormat="1" ht="24.15" customHeight="1">
      <c r="A569" s="38"/>
      <c r="B569" s="39"/>
      <c r="C569" s="226" t="s">
        <v>1144</v>
      </c>
      <c r="D569" s="226" t="s">
        <v>165</v>
      </c>
      <c r="E569" s="227" t="s">
        <v>1145</v>
      </c>
      <c r="F569" s="228" t="s">
        <v>1146</v>
      </c>
      <c r="G569" s="229" t="s">
        <v>294</v>
      </c>
      <c r="H569" s="230">
        <v>36</v>
      </c>
      <c r="I569" s="231"/>
      <c r="J569" s="232">
        <f>ROUND(I569*H569,2)</f>
        <v>0</v>
      </c>
      <c r="K569" s="228" t="s">
        <v>169</v>
      </c>
      <c r="L569" s="44"/>
      <c r="M569" s="233" t="s">
        <v>1</v>
      </c>
      <c r="N569" s="234" t="s">
        <v>41</v>
      </c>
      <c r="O569" s="91"/>
      <c r="P569" s="235">
        <f>O569*H569</f>
        <v>0</v>
      </c>
      <c r="Q569" s="235">
        <v>8.0000000000000007E-05</v>
      </c>
      <c r="R569" s="235">
        <f>Q569*H569</f>
        <v>0.0028800000000000002</v>
      </c>
      <c r="S569" s="235">
        <v>0</v>
      </c>
      <c r="T569" s="236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37" t="s">
        <v>248</v>
      </c>
      <c r="AT569" s="237" t="s">
        <v>165</v>
      </c>
      <c r="AU569" s="237" t="s">
        <v>85</v>
      </c>
      <c r="AY569" s="17" t="s">
        <v>163</v>
      </c>
      <c r="BE569" s="238">
        <f>IF(N569="základní",J569,0)</f>
        <v>0</v>
      </c>
      <c r="BF569" s="238">
        <f>IF(N569="snížená",J569,0)</f>
        <v>0</v>
      </c>
      <c r="BG569" s="238">
        <f>IF(N569="zákl. přenesená",J569,0)</f>
        <v>0</v>
      </c>
      <c r="BH569" s="238">
        <f>IF(N569="sníž. přenesená",J569,0)</f>
        <v>0</v>
      </c>
      <c r="BI569" s="238">
        <f>IF(N569="nulová",J569,0)</f>
        <v>0</v>
      </c>
      <c r="BJ569" s="17" t="s">
        <v>83</v>
      </c>
      <c r="BK569" s="238">
        <f>ROUND(I569*H569,2)</f>
        <v>0</v>
      </c>
      <c r="BL569" s="17" t="s">
        <v>248</v>
      </c>
      <c r="BM569" s="237" t="s">
        <v>1147</v>
      </c>
    </row>
    <row r="570" s="13" customFormat="1">
      <c r="A570" s="13"/>
      <c r="B570" s="249"/>
      <c r="C570" s="250"/>
      <c r="D570" s="251" t="s">
        <v>178</v>
      </c>
      <c r="E570" s="252" t="s">
        <v>1</v>
      </c>
      <c r="F570" s="253" t="s">
        <v>1148</v>
      </c>
      <c r="G570" s="250"/>
      <c r="H570" s="254">
        <v>36</v>
      </c>
      <c r="I570" s="255"/>
      <c r="J570" s="250"/>
      <c r="K570" s="250"/>
      <c r="L570" s="256"/>
      <c r="M570" s="257"/>
      <c r="N570" s="258"/>
      <c r="O570" s="258"/>
      <c r="P570" s="258"/>
      <c r="Q570" s="258"/>
      <c r="R570" s="258"/>
      <c r="S570" s="258"/>
      <c r="T570" s="259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60" t="s">
        <v>178</v>
      </c>
      <c r="AU570" s="260" t="s">
        <v>85</v>
      </c>
      <c r="AV570" s="13" t="s">
        <v>85</v>
      </c>
      <c r="AW570" s="13" t="s">
        <v>32</v>
      </c>
      <c r="AX570" s="13" t="s">
        <v>83</v>
      </c>
      <c r="AY570" s="260" t="s">
        <v>163</v>
      </c>
    </row>
    <row r="571" s="2" customFormat="1" ht="16.5" customHeight="1">
      <c r="A571" s="38"/>
      <c r="B571" s="39"/>
      <c r="C571" s="239" t="s">
        <v>1149</v>
      </c>
      <c r="D571" s="239" t="s">
        <v>172</v>
      </c>
      <c r="E571" s="240" t="s">
        <v>1150</v>
      </c>
      <c r="F571" s="241" t="s">
        <v>1151</v>
      </c>
      <c r="G571" s="242" t="s">
        <v>217</v>
      </c>
      <c r="H571" s="243">
        <v>18.809999999999999</v>
      </c>
      <c r="I571" s="244"/>
      <c r="J571" s="245">
        <f>ROUND(I571*H571,2)</f>
        <v>0</v>
      </c>
      <c r="K571" s="241" t="s">
        <v>1</v>
      </c>
      <c r="L571" s="246"/>
      <c r="M571" s="247" t="s">
        <v>1</v>
      </c>
      <c r="N571" s="248" t="s">
        <v>41</v>
      </c>
      <c r="O571" s="91"/>
      <c r="P571" s="235">
        <f>O571*H571</f>
        <v>0</v>
      </c>
      <c r="Q571" s="235">
        <v>0</v>
      </c>
      <c r="R571" s="235">
        <f>Q571*H571</f>
        <v>0</v>
      </c>
      <c r="S571" s="235">
        <v>0</v>
      </c>
      <c r="T571" s="236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37" t="s">
        <v>342</v>
      </c>
      <c r="AT571" s="237" t="s">
        <v>172</v>
      </c>
      <c r="AU571" s="237" t="s">
        <v>85</v>
      </c>
      <c r="AY571" s="17" t="s">
        <v>163</v>
      </c>
      <c r="BE571" s="238">
        <f>IF(N571="základní",J571,0)</f>
        <v>0</v>
      </c>
      <c r="BF571" s="238">
        <f>IF(N571="snížená",J571,0)</f>
        <v>0</v>
      </c>
      <c r="BG571" s="238">
        <f>IF(N571="zákl. přenesená",J571,0)</f>
        <v>0</v>
      </c>
      <c r="BH571" s="238">
        <f>IF(N571="sníž. přenesená",J571,0)</f>
        <v>0</v>
      </c>
      <c r="BI571" s="238">
        <f>IF(N571="nulová",J571,0)</f>
        <v>0</v>
      </c>
      <c r="BJ571" s="17" t="s">
        <v>83</v>
      </c>
      <c r="BK571" s="238">
        <f>ROUND(I571*H571,2)</f>
        <v>0</v>
      </c>
      <c r="BL571" s="17" t="s">
        <v>248</v>
      </c>
      <c r="BM571" s="237" t="s">
        <v>1152</v>
      </c>
    </row>
    <row r="572" s="13" customFormat="1">
      <c r="A572" s="13"/>
      <c r="B572" s="249"/>
      <c r="C572" s="250"/>
      <c r="D572" s="251" t="s">
        <v>178</v>
      </c>
      <c r="E572" s="252" t="s">
        <v>1</v>
      </c>
      <c r="F572" s="253" t="s">
        <v>1153</v>
      </c>
      <c r="G572" s="250"/>
      <c r="H572" s="254">
        <v>18.809999999999999</v>
      </c>
      <c r="I572" s="255"/>
      <c r="J572" s="250"/>
      <c r="K572" s="250"/>
      <c r="L572" s="256"/>
      <c r="M572" s="257"/>
      <c r="N572" s="258"/>
      <c r="O572" s="258"/>
      <c r="P572" s="258"/>
      <c r="Q572" s="258"/>
      <c r="R572" s="258"/>
      <c r="S572" s="258"/>
      <c r="T572" s="259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60" t="s">
        <v>178</v>
      </c>
      <c r="AU572" s="260" t="s">
        <v>85</v>
      </c>
      <c r="AV572" s="13" t="s">
        <v>85</v>
      </c>
      <c r="AW572" s="13" t="s">
        <v>32</v>
      </c>
      <c r="AX572" s="13" t="s">
        <v>83</v>
      </c>
      <c r="AY572" s="260" t="s">
        <v>163</v>
      </c>
    </row>
    <row r="573" s="2" customFormat="1" ht="24.15" customHeight="1">
      <c r="A573" s="38"/>
      <c r="B573" s="39"/>
      <c r="C573" s="226" t="s">
        <v>1154</v>
      </c>
      <c r="D573" s="226" t="s">
        <v>165</v>
      </c>
      <c r="E573" s="227" t="s">
        <v>1155</v>
      </c>
      <c r="F573" s="228" t="s">
        <v>1156</v>
      </c>
      <c r="G573" s="229" t="s">
        <v>294</v>
      </c>
      <c r="H573" s="230">
        <v>274.49200000000002</v>
      </c>
      <c r="I573" s="231"/>
      <c r="J573" s="232">
        <f>ROUND(I573*H573,2)</f>
        <v>0</v>
      </c>
      <c r="K573" s="228" t="s">
        <v>1</v>
      </c>
      <c r="L573" s="44"/>
      <c r="M573" s="233" t="s">
        <v>1</v>
      </c>
      <c r="N573" s="234" t="s">
        <v>41</v>
      </c>
      <c r="O573" s="91"/>
      <c r="P573" s="235">
        <f>O573*H573</f>
        <v>0</v>
      </c>
      <c r="Q573" s="235">
        <v>5.0000000000000002E-05</v>
      </c>
      <c r="R573" s="235">
        <f>Q573*H573</f>
        <v>0.013724600000000002</v>
      </c>
      <c r="S573" s="235">
        <v>0</v>
      </c>
      <c r="T573" s="236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37" t="s">
        <v>248</v>
      </c>
      <c r="AT573" s="237" t="s">
        <v>165</v>
      </c>
      <c r="AU573" s="237" t="s">
        <v>85</v>
      </c>
      <c r="AY573" s="17" t="s">
        <v>163</v>
      </c>
      <c r="BE573" s="238">
        <f>IF(N573="základní",J573,0)</f>
        <v>0</v>
      </c>
      <c r="BF573" s="238">
        <f>IF(N573="snížená",J573,0)</f>
        <v>0</v>
      </c>
      <c r="BG573" s="238">
        <f>IF(N573="zákl. přenesená",J573,0)</f>
        <v>0</v>
      </c>
      <c r="BH573" s="238">
        <f>IF(N573="sníž. přenesená",J573,0)</f>
        <v>0</v>
      </c>
      <c r="BI573" s="238">
        <f>IF(N573="nulová",J573,0)</f>
        <v>0</v>
      </c>
      <c r="BJ573" s="17" t="s">
        <v>83</v>
      </c>
      <c r="BK573" s="238">
        <f>ROUND(I573*H573,2)</f>
        <v>0</v>
      </c>
      <c r="BL573" s="17" t="s">
        <v>248</v>
      </c>
      <c r="BM573" s="237" t="s">
        <v>1157</v>
      </c>
    </row>
    <row r="574" s="15" customFormat="1">
      <c r="A574" s="15"/>
      <c r="B574" s="272"/>
      <c r="C574" s="273"/>
      <c r="D574" s="251" t="s">
        <v>178</v>
      </c>
      <c r="E574" s="274" t="s">
        <v>1</v>
      </c>
      <c r="F574" s="275" t="s">
        <v>430</v>
      </c>
      <c r="G574" s="273"/>
      <c r="H574" s="274" t="s">
        <v>1</v>
      </c>
      <c r="I574" s="276"/>
      <c r="J574" s="273"/>
      <c r="K574" s="273"/>
      <c r="L574" s="277"/>
      <c r="M574" s="278"/>
      <c r="N574" s="279"/>
      <c r="O574" s="279"/>
      <c r="P574" s="279"/>
      <c r="Q574" s="279"/>
      <c r="R574" s="279"/>
      <c r="S574" s="279"/>
      <c r="T574" s="280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81" t="s">
        <v>178</v>
      </c>
      <c r="AU574" s="281" t="s">
        <v>85</v>
      </c>
      <c r="AV574" s="15" t="s">
        <v>83</v>
      </c>
      <c r="AW574" s="15" t="s">
        <v>32</v>
      </c>
      <c r="AX574" s="15" t="s">
        <v>76</v>
      </c>
      <c r="AY574" s="281" t="s">
        <v>163</v>
      </c>
    </row>
    <row r="575" s="13" customFormat="1">
      <c r="A575" s="13"/>
      <c r="B575" s="249"/>
      <c r="C575" s="250"/>
      <c r="D575" s="251" t="s">
        <v>178</v>
      </c>
      <c r="E575" s="252" t="s">
        <v>1</v>
      </c>
      <c r="F575" s="253" t="s">
        <v>1158</v>
      </c>
      <c r="G575" s="250"/>
      <c r="H575" s="254">
        <v>141.71700000000001</v>
      </c>
      <c r="I575" s="255"/>
      <c r="J575" s="250"/>
      <c r="K575" s="250"/>
      <c r="L575" s="256"/>
      <c r="M575" s="257"/>
      <c r="N575" s="258"/>
      <c r="O575" s="258"/>
      <c r="P575" s="258"/>
      <c r="Q575" s="258"/>
      <c r="R575" s="258"/>
      <c r="S575" s="258"/>
      <c r="T575" s="259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60" t="s">
        <v>178</v>
      </c>
      <c r="AU575" s="260" t="s">
        <v>85</v>
      </c>
      <c r="AV575" s="13" t="s">
        <v>85</v>
      </c>
      <c r="AW575" s="13" t="s">
        <v>32</v>
      </c>
      <c r="AX575" s="13" t="s">
        <v>76</v>
      </c>
      <c r="AY575" s="260" t="s">
        <v>163</v>
      </c>
    </row>
    <row r="576" s="13" customFormat="1">
      <c r="A576" s="13"/>
      <c r="B576" s="249"/>
      <c r="C576" s="250"/>
      <c r="D576" s="251" t="s">
        <v>178</v>
      </c>
      <c r="E576" s="252" t="s">
        <v>1</v>
      </c>
      <c r="F576" s="253" t="s">
        <v>1159</v>
      </c>
      <c r="G576" s="250"/>
      <c r="H576" s="254">
        <v>132.77500000000001</v>
      </c>
      <c r="I576" s="255"/>
      <c r="J576" s="250"/>
      <c r="K576" s="250"/>
      <c r="L576" s="256"/>
      <c r="M576" s="257"/>
      <c r="N576" s="258"/>
      <c r="O576" s="258"/>
      <c r="P576" s="258"/>
      <c r="Q576" s="258"/>
      <c r="R576" s="258"/>
      <c r="S576" s="258"/>
      <c r="T576" s="259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60" t="s">
        <v>178</v>
      </c>
      <c r="AU576" s="260" t="s">
        <v>85</v>
      </c>
      <c r="AV576" s="13" t="s">
        <v>85</v>
      </c>
      <c r="AW576" s="13" t="s">
        <v>32</v>
      </c>
      <c r="AX576" s="13" t="s">
        <v>76</v>
      </c>
      <c r="AY576" s="260" t="s">
        <v>163</v>
      </c>
    </row>
    <row r="577" s="14" customFormat="1">
      <c r="A577" s="14"/>
      <c r="B577" s="261"/>
      <c r="C577" s="262"/>
      <c r="D577" s="251" t="s">
        <v>178</v>
      </c>
      <c r="E577" s="263" t="s">
        <v>1</v>
      </c>
      <c r="F577" s="264" t="s">
        <v>190</v>
      </c>
      <c r="G577" s="262"/>
      <c r="H577" s="265">
        <v>274.49200000000002</v>
      </c>
      <c r="I577" s="266"/>
      <c r="J577" s="262"/>
      <c r="K577" s="262"/>
      <c r="L577" s="267"/>
      <c r="M577" s="268"/>
      <c r="N577" s="269"/>
      <c r="O577" s="269"/>
      <c r="P577" s="269"/>
      <c r="Q577" s="269"/>
      <c r="R577" s="269"/>
      <c r="S577" s="269"/>
      <c r="T577" s="270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71" t="s">
        <v>178</v>
      </c>
      <c r="AU577" s="271" t="s">
        <v>85</v>
      </c>
      <c r="AV577" s="14" t="s">
        <v>170</v>
      </c>
      <c r="AW577" s="14" t="s">
        <v>32</v>
      </c>
      <c r="AX577" s="14" t="s">
        <v>83</v>
      </c>
      <c r="AY577" s="271" t="s">
        <v>163</v>
      </c>
    </row>
    <row r="578" s="2" customFormat="1" ht="16.5" customHeight="1">
      <c r="A578" s="38"/>
      <c r="B578" s="39"/>
      <c r="C578" s="226" t="s">
        <v>1160</v>
      </c>
      <c r="D578" s="226" t="s">
        <v>165</v>
      </c>
      <c r="E578" s="227" t="s">
        <v>1161</v>
      </c>
      <c r="F578" s="228" t="s">
        <v>1162</v>
      </c>
      <c r="G578" s="229" t="s">
        <v>294</v>
      </c>
      <c r="H578" s="230">
        <v>920.79300000000001</v>
      </c>
      <c r="I578" s="231"/>
      <c r="J578" s="232">
        <f>ROUND(I578*H578,2)</f>
        <v>0</v>
      </c>
      <c r="K578" s="228" t="s">
        <v>1</v>
      </c>
      <c r="L578" s="44"/>
      <c r="M578" s="233" t="s">
        <v>1</v>
      </c>
      <c r="N578" s="234" t="s">
        <v>41</v>
      </c>
      <c r="O578" s="91"/>
      <c r="P578" s="235">
        <f>O578*H578</f>
        <v>0</v>
      </c>
      <c r="Q578" s="235">
        <v>5.0000000000000002E-05</v>
      </c>
      <c r="R578" s="235">
        <f>Q578*H578</f>
        <v>0.046039650000000001</v>
      </c>
      <c r="S578" s="235">
        <v>0</v>
      </c>
      <c r="T578" s="236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37" t="s">
        <v>248</v>
      </c>
      <c r="AT578" s="237" t="s">
        <v>165</v>
      </c>
      <c r="AU578" s="237" t="s">
        <v>85</v>
      </c>
      <c r="AY578" s="17" t="s">
        <v>163</v>
      </c>
      <c r="BE578" s="238">
        <f>IF(N578="základní",J578,0)</f>
        <v>0</v>
      </c>
      <c r="BF578" s="238">
        <f>IF(N578="snížená",J578,0)</f>
        <v>0</v>
      </c>
      <c r="BG578" s="238">
        <f>IF(N578="zákl. přenesená",J578,0)</f>
        <v>0</v>
      </c>
      <c r="BH578" s="238">
        <f>IF(N578="sníž. přenesená",J578,0)</f>
        <v>0</v>
      </c>
      <c r="BI578" s="238">
        <f>IF(N578="nulová",J578,0)</f>
        <v>0</v>
      </c>
      <c r="BJ578" s="17" t="s">
        <v>83</v>
      </c>
      <c r="BK578" s="238">
        <f>ROUND(I578*H578,2)</f>
        <v>0</v>
      </c>
      <c r="BL578" s="17" t="s">
        <v>248</v>
      </c>
      <c r="BM578" s="237" t="s">
        <v>1163</v>
      </c>
    </row>
    <row r="579" s="15" customFormat="1">
      <c r="A579" s="15"/>
      <c r="B579" s="272"/>
      <c r="C579" s="273"/>
      <c r="D579" s="251" t="s">
        <v>178</v>
      </c>
      <c r="E579" s="274" t="s">
        <v>1</v>
      </c>
      <c r="F579" s="275" t="s">
        <v>430</v>
      </c>
      <c r="G579" s="273"/>
      <c r="H579" s="274" t="s">
        <v>1</v>
      </c>
      <c r="I579" s="276"/>
      <c r="J579" s="273"/>
      <c r="K579" s="273"/>
      <c r="L579" s="277"/>
      <c r="M579" s="278"/>
      <c r="N579" s="279"/>
      <c r="O579" s="279"/>
      <c r="P579" s="279"/>
      <c r="Q579" s="279"/>
      <c r="R579" s="279"/>
      <c r="S579" s="279"/>
      <c r="T579" s="280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81" t="s">
        <v>178</v>
      </c>
      <c r="AU579" s="281" t="s">
        <v>85</v>
      </c>
      <c r="AV579" s="15" t="s">
        <v>83</v>
      </c>
      <c r="AW579" s="15" t="s">
        <v>32</v>
      </c>
      <c r="AX579" s="15" t="s">
        <v>76</v>
      </c>
      <c r="AY579" s="281" t="s">
        <v>163</v>
      </c>
    </row>
    <row r="580" s="13" customFormat="1">
      <c r="A580" s="13"/>
      <c r="B580" s="249"/>
      <c r="C580" s="250"/>
      <c r="D580" s="251" t="s">
        <v>178</v>
      </c>
      <c r="E580" s="252" t="s">
        <v>1</v>
      </c>
      <c r="F580" s="253" t="s">
        <v>1164</v>
      </c>
      <c r="G580" s="250"/>
      <c r="H580" s="254">
        <v>498.91899999999998</v>
      </c>
      <c r="I580" s="255"/>
      <c r="J580" s="250"/>
      <c r="K580" s="250"/>
      <c r="L580" s="256"/>
      <c r="M580" s="257"/>
      <c r="N580" s="258"/>
      <c r="O580" s="258"/>
      <c r="P580" s="258"/>
      <c r="Q580" s="258"/>
      <c r="R580" s="258"/>
      <c r="S580" s="258"/>
      <c r="T580" s="259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60" t="s">
        <v>178</v>
      </c>
      <c r="AU580" s="260" t="s">
        <v>85</v>
      </c>
      <c r="AV580" s="13" t="s">
        <v>85</v>
      </c>
      <c r="AW580" s="13" t="s">
        <v>32</v>
      </c>
      <c r="AX580" s="13" t="s">
        <v>76</v>
      </c>
      <c r="AY580" s="260" t="s">
        <v>163</v>
      </c>
    </row>
    <row r="581" s="13" customFormat="1">
      <c r="A581" s="13"/>
      <c r="B581" s="249"/>
      <c r="C581" s="250"/>
      <c r="D581" s="251" t="s">
        <v>178</v>
      </c>
      <c r="E581" s="252" t="s">
        <v>1</v>
      </c>
      <c r="F581" s="253" t="s">
        <v>1165</v>
      </c>
      <c r="G581" s="250"/>
      <c r="H581" s="254">
        <v>421.87400000000002</v>
      </c>
      <c r="I581" s="255"/>
      <c r="J581" s="250"/>
      <c r="K581" s="250"/>
      <c r="L581" s="256"/>
      <c r="M581" s="257"/>
      <c r="N581" s="258"/>
      <c r="O581" s="258"/>
      <c r="P581" s="258"/>
      <c r="Q581" s="258"/>
      <c r="R581" s="258"/>
      <c r="S581" s="258"/>
      <c r="T581" s="259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60" t="s">
        <v>178</v>
      </c>
      <c r="AU581" s="260" t="s">
        <v>85</v>
      </c>
      <c r="AV581" s="13" t="s">
        <v>85</v>
      </c>
      <c r="AW581" s="13" t="s">
        <v>32</v>
      </c>
      <c r="AX581" s="13" t="s">
        <v>76</v>
      </c>
      <c r="AY581" s="260" t="s">
        <v>163</v>
      </c>
    </row>
    <row r="582" s="14" customFormat="1">
      <c r="A582" s="14"/>
      <c r="B582" s="261"/>
      <c r="C582" s="262"/>
      <c r="D582" s="251" t="s">
        <v>178</v>
      </c>
      <c r="E582" s="263" t="s">
        <v>1</v>
      </c>
      <c r="F582" s="264" t="s">
        <v>190</v>
      </c>
      <c r="G582" s="262"/>
      <c r="H582" s="265">
        <v>920.79300000000001</v>
      </c>
      <c r="I582" s="266"/>
      <c r="J582" s="262"/>
      <c r="K582" s="262"/>
      <c r="L582" s="267"/>
      <c r="M582" s="268"/>
      <c r="N582" s="269"/>
      <c r="O582" s="269"/>
      <c r="P582" s="269"/>
      <c r="Q582" s="269"/>
      <c r="R582" s="269"/>
      <c r="S582" s="269"/>
      <c r="T582" s="270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71" t="s">
        <v>178</v>
      </c>
      <c r="AU582" s="271" t="s">
        <v>85</v>
      </c>
      <c r="AV582" s="14" t="s">
        <v>170</v>
      </c>
      <c r="AW582" s="14" t="s">
        <v>32</v>
      </c>
      <c r="AX582" s="14" t="s">
        <v>83</v>
      </c>
      <c r="AY582" s="271" t="s">
        <v>163</v>
      </c>
    </row>
    <row r="583" s="2" customFormat="1" ht="24.15" customHeight="1">
      <c r="A583" s="38"/>
      <c r="B583" s="39"/>
      <c r="C583" s="226" t="s">
        <v>1166</v>
      </c>
      <c r="D583" s="226" t="s">
        <v>165</v>
      </c>
      <c r="E583" s="227" t="s">
        <v>1167</v>
      </c>
      <c r="F583" s="228" t="s">
        <v>1168</v>
      </c>
      <c r="G583" s="229" t="s">
        <v>217</v>
      </c>
      <c r="H583" s="230">
        <v>438.39299999999997</v>
      </c>
      <c r="I583" s="231"/>
      <c r="J583" s="232">
        <f>ROUND(I583*H583,2)</f>
        <v>0</v>
      </c>
      <c r="K583" s="228" t="s">
        <v>1</v>
      </c>
      <c r="L583" s="44"/>
      <c r="M583" s="233" t="s">
        <v>1</v>
      </c>
      <c r="N583" s="234" t="s">
        <v>41</v>
      </c>
      <c r="O583" s="91"/>
      <c r="P583" s="235">
        <f>O583*H583</f>
        <v>0</v>
      </c>
      <c r="Q583" s="235">
        <v>0.0015</v>
      </c>
      <c r="R583" s="235">
        <f>Q583*H583</f>
        <v>0.65758949999999994</v>
      </c>
      <c r="S583" s="235">
        <v>0</v>
      </c>
      <c r="T583" s="236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37" t="s">
        <v>248</v>
      </c>
      <c r="AT583" s="237" t="s">
        <v>165</v>
      </c>
      <c r="AU583" s="237" t="s">
        <v>85</v>
      </c>
      <c r="AY583" s="17" t="s">
        <v>163</v>
      </c>
      <c r="BE583" s="238">
        <f>IF(N583="základní",J583,0)</f>
        <v>0</v>
      </c>
      <c r="BF583" s="238">
        <f>IF(N583="snížená",J583,0)</f>
        <v>0</v>
      </c>
      <c r="BG583" s="238">
        <f>IF(N583="zákl. přenesená",J583,0)</f>
        <v>0</v>
      </c>
      <c r="BH583" s="238">
        <f>IF(N583="sníž. přenesená",J583,0)</f>
        <v>0</v>
      </c>
      <c r="BI583" s="238">
        <f>IF(N583="nulová",J583,0)</f>
        <v>0</v>
      </c>
      <c r="BJ583" s="17" t="s">
        <v>83</v>
      </c>
      <c r="BK583" s="238">
        <f>ROUND(I583*H583,2)</f>
        <v>0</v>
      </c>
      <c r="BL583" s="17" t="s">
        <v>248</v>
      </c>
      <c r="BM583" s="237" t="s">
        <v>1169</v>
      </c>
    </row>
    <row r="584" s="15" customFormat="1">
      <c r="A584" s="15"/>
      <c r="B584" s="272"/>
      <c r="C584" s="273"/>
      <c r="D584" s="251" t="s">
        <v>178</v>
      </c>
      <c r="E584" s="274" t="s">
        <v>1</v>
      </c>
      <c r="F584" s="275" t="s">
        <v>430</v>
      </c>
      <c r="G584" s="273"/>
      <c r="H584" s="274" t="s">
        <v>1</v>
      </c>
      <c r="I584" s="276"/>
      <c r="J584" s="273"/>
      <c r="K584" s="273"/>
      <c r="L584" s="277"/>
      <c r="M584" s="278"/>
      <c r="N584" s="279"/>
      <c r="O584" s="279"/>
      <c r="P584" s="279"/>
      <c r="Q584" s="279"/>
      <c r="R584" s="279"/>
      <c r="S584" s="279"/>
      <c r="T584" s="280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81" t="s">
        <v>178</v>
      </c>
      <c r="AU584" s="281" t="s">
        <v>85</v>
      </c>
      <c r="AV584" s="15" t="s">
        <v>83</v>
      </c>
      <c r="AW584" s="15" t="s">
        <v>32</v>
      </c>
      <c r="AX584" s="15" t="s">
        <v>76</v>
      </c>
      <c r="AY584" s="281" t="s">
        <v>163</v>
      </c>
    </row>
    <row r="585" s="13" customFormat="1">
      <c r="A585" s="13"/>
      <c r="B585" s="249"/>
      <c r="C585" s="250"/>
      <c r="D585" s="251" t="s">
        <v>178</v>
      </c>
      <c r="E585" s="252" t="s">
        <v>1</v>
      </c>
      <c r="F585" s="253" t="s">
        <v>1170</v>
      </c>
      <c r="G585" s="250"/>
      <c r="H585" s="254">
        <v>230.518</v>
      </c>
      <c r="I585" s="255"/>
      <c r="J585" s="250"/>
      <c r="K585" s="250"/>
      <c r="L585" s="256"/>
      <c r="M585" s="257"/>
      <c r="N585" s="258"/>
      <c r="O585" s="258"/>
      <c r="P585" s="258"/>
      <c r="Q585" s="258"/>
      <c r="R585" s="258"/>
      <c r="S585" s="258"/>
      <c r="T585" s="259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60" t="s">
        <v>178</v>
      </c>
      <c r="AU585" s="260" t="s">
        <v>85</v>
      </c>
      <c r="AV585" s="13" t="s">
        <v>85</v>
      </c>
      <c r="AW585" s="13" t="s">
        <v>32</v>
      </c>
      <c r="AX585" s="13" t="s">
        <v>76</v>
      </c>
      <c r="AY585" s="260" t="s">
        <v>163</v>
      </c>
    </row>
    <row r="586" s="13" customFormat="1">
      <c r="A586" s="13"/>
      <c r="B586" s="249"/>
      <c r="C586" s="250"/>
      <c r="D586" s="251" t="s">
        <v>178</v>
      </c>
      <c r="E586" s="252" t="s">
        <v>1</v>
      </c>
      <c r="F586" s="253" t="s">
        <v>1171</v>
      </c>
      <c r="G586" s="250"/>
      <c r="H586" s="254">
        <v>207.875</v>
      </c>
      <c r="I586" s="255"/>
      <c r="J586" s="250"/>
      <c r="K586" s="250"/>
      <c r="L586" s="256"/>
      <c r="M586" s="257"/>
      <c r="N586" s="258"/>
      <c r="O586" s="258"/>
      <c r="P586" s="258"/>
      <c r="Q586" s="258"/>
      <c r="R586" s="258"/>
      <c r="S586" s="258"/>
      <c r="T586" s="259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60" t="s">
        <v>178</v>
      </c>
      <c r="AU586" s="260" t="s">
        <v>85</v>
      </c>
      <c r="AV586" s="13" t="s">
        <v>85</v>
      </c>
      <c r="AW586" s="13" t="s">
        <v>32</v>
      </c>
      <c r="AX586" s="13" t="s">
        <v>76</v>
      </c>
      <c r="AY586" s="260" t="s">
        <v>163</v>
      </c>
    </row>
    <row r="587" s="14" customFormat="1">
      <c r="A587" s="14"/>
      <c r="B587" s="261"/>
      <c r="C587" s="262"/>
      <c r="D587" s="251" t="s">
        <v>178</v>
      </c>
      <c r="E587" s="263" t="s">
        <v>1</v>
      </c>
      <c r="F587" s="264" t="s">
        <v>190</v>
      </c>
      <c r="G587" s="262"/>
      <c r="H587" s="265">
        <v>438.39299999999997</v>
      </c>
      <c r="I587" s="266"/>
      <c r="J587" s="262"/>
      <c r="K587" s="262"/>
      <c r="L587" s="267"/>
      <c r="M587" s="268"/>
      <c r="N587" s="269"/>
      <c r="O587" s="269"/>
      <c r="P587" s="269"/>
      <c r="Q587" s="269"/>
      <c r="R587" s="269"/>
      <c r="S587" s="269"/>
      <c r="T587" s="270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71" t="s">
        <v>178</v>
      </c>
      <c r="AU587" s="271" t="s">
        <v>85</v>
      </c>
      <c r="AV587" s="14" t="s">
        <v>170</v>
      </c>
      <c r="AW587" s="14" t="s">
        <v>32</v>
      </c>
      <c r="AX587" s="14" t="s">
        <v>83</v>
      </c>
      <c r="AY587" s="271" t="s">
        <v>163</v>
      </c>
    </row>
    <row r="588" s="2" customFormat="1" ht="21.75" customHeight="1">
      <c r="A588" s="38"/>
      <c r="B588" s="39"/>
      <c r="C588" s="226" t="s">
        <v>1172</v>
      </c>
      <c r="D588" s="226" t="s">
        <v>165</v>
      </c>
      <c r="E588" s="227" t="s">
        <v>1173</v>
      </c>
      <c r="F588" s="228" t="s">
        <v>1174</v>
      </c>
      <c r="G588" s="229" t="s">
        <v>217</v>
      </c>
      <c r="H588" s="230">
        <v>1131.402</v>
      </c>
      <c r="I588" s="231"/>
      <c r="J588" s="232">
        <f>ROUND(I588*H588,2)</f>
        <v>0</v>
      </c>
      <c r="K588" s="228" t="s">
        <v>169</v>
      </c>
      <c r="L588" s="44"/>
      <c r="M588" s="233" t="s">
        <v>1</v>
      </c>
      <c r="N588" s="234" t="s">
        <v>41</v>
      </c>
      <c r="O588" s="91"/>
      <c r="P588" s="235">
        <f>O588*H588</f>
        <v>0</v>
      </c>
      <c r="Q588" s="235">
        <v>0.00050000000000000001</v>
      </c>
      <c r="R588" s="235">
        <f>Q588*H588</f>
        <v>0.56570100000000001</v>
      </c>
      <c r="S588" s="235">
        <v>0</v>
      </c>
      <c r="T588" s="236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37" t="s">
        <v>248</v>
      </c>
      <c r="AT588" s="237" t="s">
        <v>165</v>
      </c>
      <c r="AU588" s="237" t="s">
        <v>85</v>
      </c>
      <c r="AY588" s="17" t="s">
        <v>163</v>
      </c>
      <c r="BE588" s="238">
        <f>IF(N588="základní",J588,0)</f>
        <v>0</v>
      </c>
      <c r="BF588" s="238">
        <f>IF(N588="snížená",J588,0)</f>
        <v>0</v>
      </c>
      <c r="BG588" s="238">
        <f>IF(N588="zákl. přenesená",J588,0)</f>
        <v>0</v>
      </c>
      <c r="BH588" s="238">
        <f>IF(N588="sníž. přenesená",J588,0)</f>
        <v>0</v>
      </c>
      <c r="BI588" s="238">
        <f>IF(N588="nulová",J588,0)</f>
        <v>0</v>
      </c>
      <c r="BJ588" s="17" t="s">
        <v>83</v>
      </c>
      <c r="BK588" s="238">
        <f>ROUND(I588*H588,2)</f>
        <v>0</v>
      </c>
      <c r="BL588" s="17" t="s">
        <v>248</v>
      </c>
      <c r="BM588" s="237" t="s">
        <v>1175</v>
      </c>
    </row>
    <row r="589" s="15" customFormat="1">
      <c r="A589" s="15"/>
      <c r="B589" s="272"/>
      <c r="C589" s="273"/>
      <c r="D589" s="251" t="s">
        <v>178</v>
      </c>
      <c r="E589" s="274" t="s">
        <v>1</v>
      </c>
      <c r="F589" s="275" t="s">
        <v>430</v>
      </c>
      <c r="G589" s="273"/>
      <c r="H589" s="274" t="s">
        <v>1</v>
      </c>
      <c r="I589" s="276"/>
      <c r="J589" s="273"/>
      <c r="K589" s="273"/>
      <c r="L589" s="277"/>
      <c r="M589" s="278"/>
      <c r="N589" s="279"/>
      <c r="O589" s="279"/>
      <c r="P589" s="279"/>
      <c r="Q589" s="279"/>
      <c r="R589" s="279"/>
      <c r="S589" s="279"/>
      <c r="T589" s="280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81" t="s">
        <v>178</v>
      </c>
      <c r="AU589" s="281" t="s">
        <v>85</v>
      </c>
      <c r="AV589" s="15" t="s">
        <v>83</v>
      </c>
      <c r="AW589" s="15" t="s">
        <v>32</v>
      </c>
      <c r="AX589" s="15" t="s">
        <v>76</v>
      </c>
      <c r="AY589" s="281" t="s">
        <v>163</v>
      </c>
    </row>
    <row r="590" s="13" customFormat="1">
      <c r="A590" s="13"/>
      <c r="B590" s="249"/>
      <c r="C590" s="250"/>
      <c r="D590" s="251" t="s">
        <v>178</v>
      </c>
      <c r="E590" s="252" t="s">
        <v>1</v>
      </c>
      <c r="F590" s="253" t="s">
        <v>1176</v>
      </c>
      <c r="G590" s="250"/>
      <c r="H590" s="254">
        <v>473.995</v>
      </c>
      <c r="I590" s="255"/>
      <c r="J590" s="250"/>
      <c r="K590" s="250"/>
      <c r="L590" s="256"/>
      <c r="M590" s="257"/>
      <c r="N590" s="258"/>
      <c r="O590" s="258"/>
      <c r="P590" s="258"/>
      <c r="Q590" s="258"/>
      <c r="R590" s="258"/>
      <c r="S590" s="258"/>
      <c r="T590" s="259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60" t="s">
        <v>178</v>
      </c>
      <c r="AU590" s="260" t="s">
        <v>85</v>
      </c>
      <c r="AV590" s="13" t="s">
        <v>85</v>
      </c>
      <c r="AW590" s="13" t="s">
        <v>32</v>
      </c>
      <c r="AX590" s="13" t="s">
        <v>76</v>
      </c>
      <c r="AY590" s="260" t="s">
        <v>163</v>
      </c>
    </row>
    <row r="591" s="13" customFormat="1">
      <c r="A591" s="13"/>
      <c r="B591" s="249"/>
      <c r="C591" s="250"/>
      <c r="D591" s="251" t="s">
        <v>178</v>
      </c>
      <c r="E591" s="252" t="s">
        <v>1</v>
      </c>
      <c r="F591" s="253" t="s">
        <v>1177</v>
      </c>
      <c r="G591" s="250"/>
      <c r="H591" s="254">
        <v>657.40700000000004</v>
      </c>
      <c r="I591" s="255"/>
      <c r="J591" s="250"/>
      <c r="K591" s="250"/>
      <c r="L591" s="256"/>
      <c r="M591" s="257"/>
      <c r="N591" s="258"/>
      <c r="O591" s="258"/>
      <c r="P591" s="258"/>
      <c r="Q591" s="258"/>
      <c r="R591" s="258"/>
      <c r="S591" s="258"/>
      <c r="T591" s="259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60" t="s">
        <v>178</v>
      </c>
      <c r="AU591" s="260" t="s">
        <v>85</v>
      </c>
      <c r="AV591" s="13" t="s">
        <v>85</v>
      </c>
      <c r="AW591" s="13" t="s">
        <v>32</v>
      </c>
      <c r="AX591" s="13" t="s">
        <v>76</v>
      </c>
      <c r="AY591" s="260" t="s">
        <v>163</v>
      </c>
    </row>
    <row r="592" s="14" customFormat="1">
      <c r="A592" s="14"/>
      <c r="B592" s="261"/>
      <c r="C592" s="262"/>
      <c r="D592" s="251" t="s">
        <v>178</v>
      </c>
      <c r="E592" s="263" t="s">
        <v>1</v>
      </c>
      <c r="F592" s="264" t="s">
        <v>190</v>
      </c>
      <c r="G592" s="262"/>
      <c r="H592" s="265">
        <v>1131.402</v>
      </c>
      <c r="I592" s="266"/>
      <c r="J592" s="262"/>
      <c r="K592" s="262"/>
      <c r="L592" s="267"/>
      <c r="M592" s="268"/>
      <c r="N592" s="269"/>
      <c r="O592" s="269"/>
      <c r="P592" s="269"/>
      <c r="Q592" s="269"/>
      <c r="R592" s="269"/>
      <c r="S592" s="269"/>
      <c r="T592" s="270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71" t="s">
        <v>178</v>
      </c>
      <c r="AU592" s="271" t="s">
        <v>85</v>
      </c>
      <c r="AV592" s="14" t="s">
        <v>170</v>
      </c>
      <c r="AW592" s="14" t="s">
        <v>32</v>
      </c>
      <c r="AX592" s="14" t="s">
        <v>83</v>
      </c>
      <c r="AY592" s="271" t="s">
        <v>163</v>
      </c>
    </row>
    <row r="593" s="2" customFormat="1" ht="21.75" customHeight="1">
      <c r="A593" s="38"/>
      <c r="B593" s="39"/>
      <c r="C593" s="239" t="s">
        <v>1178</v>
      </c>
      <c r="D593" s="239" t="s">
        <v>172</v>
      </c>
      <c r="E593" s="240" t="s">
        <v>1179</v>
      </c>
      <c r="F593" s="241" t="s">
        <v>1180</v>
      </c>
      <c r="G593" s="242" t="s">
        <v>217</v>
      </c>
      <c r="H593" s="243">
        <v>1244.5419999999999</v>
      </c>
      <c r="I593" s="244"/>
      <c r="J593" s="245">
        <f>ROUND(I593*H593,2)</f>
        <v>0</v>
      </c>
      <c r="K593" s="241" t="s">
        <v>1</v>
      </c>
      <c r="L593" s="246"/>
      <c r="M593" s="247" t="s">
        <v>1</v>
      </c>
      <c r="N593" s="248" t="s">
        <v>41</v>
      </c>
      <c r="O593" s="91"/>
      <c r="P593" s="235">
        <f>O593*H593</f>
        <v>0</v>
      </c>
      <c r="Q593" s="235">
        <v>0.0025999999999999999</v>
      </c>
      <c r="R593" s="235">
        <f>Q593*H593</f>
        <v>3.2358091999999998</v>
      </c>
      <c r="S593" s="235">
        <v>0</v>
      </c>
      <c r="T593" s="236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37" t="s">
        <v>342</v>
      </c>
      <c r="AT593" s="237" t="s">
        <v>172</v>
      </c>
      <c r="AU593" s="237" t="s">
        <v>85</v>
      </c>
      <c r="AY593" s="17" t="s">
        <v>163</v>
      </c>
      <c r="BE593" s="238">
        <f>IF(N593="základní",J593,0)</f>
        <v>0</v>
      </c>
      <c r="BF593" s="238">
        <f>IF(N593="snížená",J593,0)</f>
        <v>0</v>
      </c>
      <c r="BG593" s="238">
        <f>IF(N593="zákl. přenesená",J593,0)</f>
        <v>0</v>
      </c>
      <c r="BH593" s="238">
        <f>IF(N593="sníž. přenesená",J593,0)</f>
        <v>0</v>
      </c>
      <c r="BI593" s="238">
        <f>IF(N593="nulová",J593,0)</f>
        <v>0</v>
      </c>
      <c r="BJ593" s="17" t="s">
        <v>83</v>
      </c>
      <c r="BK593" s="238">
        <f>ROUND(I593*H593,2)</f>
        <v>0</v>
      </c>
      <c r="BL593" s="17" t="s">
        <v>248</v>
      </c>
      <c r="BM593" s="237" t="s">
        <v>1181</v>
      </c>
    </row>
    <row r="594" s="2" customFormat="1">
      <c r="A594" s="38"/>
      <c r="B594" s="39"/>
      <c r="C594" s="40"/>
      <c r="D594" s="251" t="s">
        <v>1107</v>
      </c>
      <c r="E594" s="40"/>
      <c r="F594" s="283" t="s">
        <v>1182</v>
      </c>
      <c r="G594" s="40"/>
      <c r="H594" s="40"/>
      <c r="I594" s="284"/>
      <c r="J594" s="40"/>
      <c r="K594" s="40"/>
      <c r="L594" s="44"/>
      <c r="M594" s="285"/>
      <c r="N594" s="286"/>
      <c r="O594" s="91"/>
      <c r="P594" s="91"/>
      <c r="Q594" s="91"/>
      <c r="R594" s="91"/>
      <c r="S594" s="91"/>
      <c r="T594" s="92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1107</v>
      </c>
      <c r="AU594" s="17" t="s">
        <v>85</v>
      </c>
    </row>
    <row r="595" s="13" customFormat="1">
      <c r="A595" s="13"/>
      <c r="B595" s="249"/>
      <c r="C595" s="250"/>
      <c r="D595" s="251" t="s">
        <v>178</v>
      </c>
      <c r="E595" s="252" t="s">
        <v>1</v>
      </c>
      <c r="F595" s="253" t="s">
        <v>1183</v>
      </c>
      <c r="G595" s="250"/>
      <c r="H595" s="254">
        <v>1244.5419999999999</v>
      </c>
      <c r="I595" s="255"/>
      <c r="J595" s="250"/>
      <c r="K595" s="250"/>
      <c r="L595" s="256"/>
      <c r="M595" s="257"/>
      <c r="N595" s="258"/>
      <c r="O595" s="258"/>
      <c r="P595" s="258"/>
      <c r="Q595" s="258"/>
      <c r="R595" s="258"/>
      <c r="S595" s="258"/>
      <c r="T595" s="259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60" t="s">
        <v>178</v>
      </c>
      <c r="AU595" s="260" t="s">
        <v>85</v>
      </c>
      <c r="AV595" s="13" t="s">
        <v>85</v>
      </c>
      <c r="AW595" s="13" t="s">
        <v>32</v>
      </c>
      <c r="AX595" s="13" t="s">
        <v>83</v>
      </c>
      <c r="AY595" s="260" t="s">
        <v>163</v>
      </c>
    </row>
    <row r="596" s="2" customFormat="1" ht="24.15" customHeight="1">
      <c r="A596" s="38"/>
      <c r="B596" s="39"/>
      <c r="C596" s="226" t="s">
        <v>1184</v>
      </c>
      <c r="D596" s="226" t="s">
        <v>165</v>
      </c>
      <c r="E596" s="227" t="s">
        <v>1185</v>
      </c>
      <c r="F596" s="228" t="s">
        <v>1186</v>
      </c>
      <c r="G596" s="229" t="s">
        <v>665</v>
      </c>
      <c r="H596" s="282"/>
      <c r="I596" s="231"/>
      <c r="J596" s="232">
        <f>ROUND(I596*H596,2)</f>
        <v>0</v>
      </c>
      <c r="K596" s="228" t="s">
        <v>169</v>
      </c>
      <c r="L596" s="44"/>
      <c r="M596" s="233" t="s">
        <v>1</v>
      </c>
      <c r="N596" s="234" t="s">
        <v>41</v>
      </c>
      <c r="O596" s="91"/>
      <c r="P596" s="235">
        <f>O596*H596</f>
        <v>0</v>
      </c>
      <c r="Q596" s="235">
        <v>0</v>
      </c>
      <c r="R596" s="235">
        <f>Q596*H596</f>
        <v>0</v>
      </c>
      <c r="S596" s="235">
        <v>0</v>
      </c>
      <c r="T596" s="236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37" t="s">
        <v>248</v>
      </c>
      <c r="AT596" s="237" t="s">
        <v>165</v>
      </c>
      <c r="AU596" s="237" t="s">
        <v>85</v>
      </c>
      <c r="AY596" s="17" t="s">
        <v>163</v>
      </c>
      <c r="BE596" s="238">
        <f>IF(N596="základní",J596,0)</f>
        <v>0</v>
      </c>
      <c r="BF596" s="238">
        <f>IF(N596="snížená",J596,0)</f>
        <v>0</v>
      </c>
      <c r="BG596" s="238">
        <f>IF(N596="zákl. přenesená",J596,0)</f>
        <v>0</v>
      </c>
      <c r="BH596" s="238">
        <f>IF(N596="sníž. přenesená",J596,0)</f>
        <v>0</v>
      </c>
      <c r="BI596" s="238">
        <f>IF(N596="nulová",J596,0)</f>
        <v>0</v>
      </c>
      <c r="BJ596" s="17" t="s">
        <v>83</v>
      </c>
      <c r="BK596" s="238">
        <f>ROUND(I596*H596,2)</f>
        <v>0</v>
      </c>
      <c r="BL596" s="17" t="s">
        <v>248</v>
      </c>
      <c r="BM596" s="237" t="s">
        <v>1187</v>
      </c>
    </row>
    <row r="597" s="12" customFormat="1" ht="22.8" customHeight="1">
      <c r="A597" s="12"/>
      <c r="B597" s="210"/>
      <c r="C597" s="211"/>
      <c r="D597" s="212" t="s">
        <v>75</v>
      </c>
      <c r="E597" s="224" t="s">
        <v>1188</v>
      </c>
      <c r="F597" s="224" t="s">
        <v>1189</v>
      </c>
      <c r="G597" s="211"/>
      <c r="H597" s="211"/>
      <c r="I597" s="214"/>
      <c r="J597" s="225">
        <f>BK597</f>
        <v>0</v>
      </c>
      <c r="K597" s="211"/>
      <c r="L597" s="216"/>
      <c r="M597" s="217"/>
      <c r="N597" s="218"/>
      <c r="O597" s="218"/>
      <c r="P597" s="219">
        <f>SUM(P598:P605)</f>
        <v>0</v>
      </c>
      <c r="Q597" s="218"/>
      <c r="R597" s="219">
        <f>SUM(R598:R605)</f>
        <v>0.015571499999999999</v>
      </c>
      <c r="S597" s="218"/>
      <c r="T597" s="220">
        <f>SUM(T598:T605)</f>
        <v>0</v>
      </c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R597" s="221" t="s">
        <v>85</v>
      </c>
      <c r="AT597" s="222" t="s">
        <v>75</v>
      </c>
      <c r="AU597" s="222" t="s">
        <v>83</v>
      </c>
      <c r="AY597" s="221" t="s">
        <v>163</v>
      </c>
      <c r="BK597" s="223">
        <f>SUM(BK598:BK605)</f>
        <v>0</v>
      </c>
    </row>
    <row r="598" s="2" customFormat="1" ht="16.5" customHeight="1">
      <c r="A598" s="38"/>
      <c r="B598" s="39"/>
      <c r="C598" s="226" t="s">
        <v>1190</v>
      </c>
      <c r="D598" s="226" t="s">
        <v>165</v>
      </c>
      <c r="E598" s="227" t="s">
        <v>1191</v>
      </c>
      <c r="F598" s="228" t="s">
        <v>1192</v>
      </c>
      <c r="G598" s="229" t="s">
        <v>217</v>
      </c>
      <c r="H598" s="230">
        <v>111.22499999999999</v>
      </c>
      <c r="I598" s="231"/>
      <c r="J598" s="232">
        <f>ROUND(I598*H598,2)</f>
        <v>0</v>
      </c>
      <c r="K598" s="228" t="s">
        <v>1</v>
      </c>
      <c r="L598" s="44"/>
      <c r="M598" s="233" t="s">
        <v>1</v>
      </c>
      <c r="N598" s="234" t="s">
        <v>41</v>
      </c>
      <c r="O598" s="91"/>
      <c r="P598" s="235">
        <f>O598*H598</f>
        <v>0</v>
      </c>
      <c r="Q598" s="235">
        <v>0.00013999999999999999</v>
      </c>
      <c r="R598" s="235">
        <f>Q598*H598</f>
        <v>0.015571499999999999</v>
      </c>
      <c r="S598" s="235">
        <v>0</v>
      </c>
      <c r="T598" s="236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37" t="s">
        <v>248</v>
      </c>
      <c r="AT598" s="237" t="s">
        <v>165</v>
      </c>
      <c r="AU598" s="237" t="s">
        <v>85</v>
      </c>
      <c r="AY598" s="17" t="s">
        <v>163</v>
      </c>
      <c r="BE598" s="238">
        <f>IF(N598="základní",J598,0)</f>
        <v>0</v>
      </c>
      <c r="BF598" s="238">
        <f>IF(N598="snížená",J598,0)</f>
        <v>0</v>
      </c>
      <c r="BG598" s="238">
        <f>IF(N598="zákl. přenesená",J598,0)</f>
        <v>0</v>
      </c>
      <c r="BH598" s="238">
        <f>IF(N598="sníž. přenesená",J598,0)</f>
        <v>0</v>
      </c>
      <c r="BI598" s="238">
        <f>IF(N598="nulová",J598,0)</f>
        <v>0</v>
      </c>
      <c r="BJ598" s="17" t="s">
        <v>83</v>
      </c>
      <c r="BK598" s="238">
        <f>ROUND(I598*H598,2)</f>
        <v>0</v>
      </c>
      <c r="BL598" s="17" t="s">
        <v>248</v>
      </c>
      <c r="BM598" s="237" t="s">
        <v>1193</v>
      </c>
    </row>
    <row r="599" s="13" customFormat="1">
      <c r="A599" s="13"/>
      <c r="B599" s="249"/>
      <c r="C599" s="250"/>
      <c r="D599" s="251" t="s">
        <v>178</v>
      </c>
      <c r="E599" s="252" t="s">
        <v>1</v>
      </c>
      <c r="F599" s="253" t="s">
        <v>1194</v>
      </c>
      <c r="G599" s="250"/>
      <c r="H599" s="254">
        <v>22.050000000000001</v>
      </c>
      <c r="I599" s="255"/>
      <c r="J599" s="250"/>
      <c r="K599" s="250"/>
      <c r="L599" s="256"/>
      <c r="M599" s="257"/>
      <c r="N599" s="258"/>
      <c r="O599" s="258"/>
      <c r="P599" s="258"/>
      <c r="Q599" s="258"/>
      <c r="R599" s="258"/>
      <c r="S599" s="258"/>
      <c r="T599" s="259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60" t="s">
        <v>178</v>
      </c>
      <c r="AU599" s="260" t="s">
        <v>85</v>
      </c>
      <c r="AV599" s="13" t="s">
        <v>85</v>
      </c>
      <c r="AW599" s="13" t="s">
        <v>32</v>
      </c>
      <c r="AX599" s="13" t="s">
        <v>76</v>
      </c>
      <c r="AY599" s="260" t="s">
        <v>163</v>
      </c>
    </row>
    <row r="600" s="13" customFormat="1">
      <c r="A600" s="13"/>
      <c r="B600" s="249"/>
      <c r="C600" s="250"/>
      <c r="D600" s="251" t="s">
        <v>178</v>
      </c>
      <c r="E600" s="252" t="s">
        <v>1</v>
      </c>
      <c r="F600" s="253" t="s">
        <v>1195</v>
      </c>
      <c r="G600" s="250"/>
      <c r="H600" s="254">
        <v>12</v>
      </c>
      <c r="I600" s="255"/>
      <c r="J600" s="250"/>
      <c r="K600" s="250"/>
      <c r="L600" s="256"/>
      <c r="M600" s="257"/>
      <c r="N600" s="258"/>
      <c r="O600" s="258"/>
      <c r="P600" s="258"/>
      <c r="Q600" s="258"/>
      <c r="R600" s="258"/>
      <c r="S600" s="258"/>
      <c r="T600" s="259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60" t="s">
        <v>178</v>
      </c>
      <c r="AU600" s="260" t="s">
        <v>85</v>
      </c>
      <c r="AV600" s="13" t="s">
        <v>85</v>
      </c>
      <c r="AW600" s="13" t="s">
        <v>32</v>
      </c>
      <c r="AX600" s="13" t="s">
        <v>76</v>
      </c>
      <c r="AY600" s="260" t="s">
        <v>163</v>
      </c>
    </row>
    <row r="601" s="13" customFormat="1">
      <c r="A601" s="13"/>
      <c r="B601" s="249"/>
      <c r="C601" s="250"/>
      <c r="D601" s="251" t="s">
        <v>178</v>
      </c>
      <c r="E601" s="252" t="s">
        <v>1</v>
      </c>
      <c r="F601" s="253" t="s">
        <v>1196</v>
      </c>
      <c r="G601" s="250"/>
      <c r="H601" s="254">
        <v>38.25</v>
      </c>
      <c r="I601" s="255"/>
      <c r="J601" s="250"/>
      <c r="K601" s="250"/>
      <c r="L601" s="256"/>
      <c r="M601" s="257"/>
      <c r="N601" s="258"/>
      <c r="O601" s="258"/>
      <c r="P601" s="258"/>
      <c r="Q601" s="258"/>
      <c r="R601" s="258"/>
      <c r="S601" s="258"/>
      <c r="T601" s="259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60" t="s">
        <v>178</v>
      </c>
      <c r="AU601" s="260" t="s">
        <v>85</v>
      </c>
      <c r="AV601" s="13" t="s">
        <v>85</v>
      </c>
      <c r="AW601" s="13" t="s">
        <v>32</v>
      </c>
      <c r="AX601" s="13" t="s">
        <v>76</v>
      </c>
      <c r="AY601" s="260" t="s">
        <v>163</v>
      </c>
    </row>
    <row r="602" s="13" customFormat="1">
      <c r="A602" s="13"/>
      <c r="B602" s="249"/>
      <c r="C602" s="250"/>
      <c r="D602" s="251" t="s">
        <v>178</v>
      </c>
      <c r="E602" s="252" t="s">
        <v>1</v>
      </c>
      <c r="F602" s="253" t="s">
        <v>1197</v>
      </c>
      <c r="G602" s="250"/>
      <c r="H602" s="254">
        <v>16.065000000000001</v>
      </c>
      <c r="I602" s="255"/>
      <c r="J602" s="250"/>
      <c r="K602" s="250"/>
      <c r="L602" s="256"/>
      <c r="M602" s="257"/>
      <c r="N602" s="258"/>
      <c r="O602" s="258"/>
      <c r="P602" s="258"/>
      <c r="Q602" s="258"/>
      <c r="R602" s="258"/>
      <c r="S602" s="258"/>
      <c r="T602" s="259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60" t="s">
        <v>178</v>
      </c>
      <c r="AU602" s="260" t="s">
        <v>85</v>
      </c>
      <c r="AV602" s="13" t="s">
        <v>85</v>
      </c>
      <c r="AW602" s="13" t="s">
        <v>32</v>
      </c>
      <c r="AX602" s="13" t="s">
        <v>76</v>
      </c>
      <c r="AY602" s="260" t="s">
        <v>163</v>
      </c>
    </row>
    <row r="603" s="13" customFormat="1">
      <c r="A603" s="13"/>
      <c r="B603" s="249"/>
      <c r="C603" s="250"/>
      <c r="D603" s="251" t="s">
        <v>178</v>
      </c>
      <c r="E603" s="252" t="s">
        <v>1</v>
      </c>
      <c r="F603" s="253" t="s">
        <v>1198</v>
      </c>
      <c r="G603" s="250"/>
      <c r="H603" s="254">
        <v>2.3849999999999998</v>
      </c>
      <c r="I603" s="255"/>
      <c r="J603" s="250"/>
      <c r="K603" s="250"/>
      <c r="L603" s="256"/>
      <c r="M603" s="257"/>
      <c r="N603" s="258"/>
      <c r="O603" s="258"/>
      <c r="P603" s="258"/>
      <c r="Q603" s="258"/>
      <c r="R603" s="258"/>
      <c r="S603" s="258"/>
      <c r="T603" s="259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60" t="s">
        <v>178</v>
      </c>
      <c r="AU603" s="260" t="s">
        <v>85</v>
      </c>
      <c r="AV603" s="13" t="s">
        <v>85</v>
      </c>
      <c r="AW603" s="13" t="s">
        <v>32</v>
      </c>
      <c r="AX603" s="13" t="s">
        <v>76</v>
      </c>
      <c r="AY603" s="260" t="s">
        <v>163</v>
      </c>
    </row>
    <row r="604" s="13" customFormat="1">
      <c r="A604" s="13"/>
      <c r="B604" s="249"/>
      <c r="C604" s="250"/>
      <c r="D604" s="251" t="s">
        <v>178</v>
      </c>
      <c r="E604" s="252" t="s">
        <v>1</v>
      </c>
      <c r="F604" s="253" t="s">
        <v>1199</v>
      </c>
      <c r="G604" s="250"/>
      <c r="H604" s="254">
        <v>20.475000000000001</v>
      </c>
      <c r="I604" s="255"/>
      <c r="J604" s="250"/>
      <c r="K604" s="250"/>
      <c r="L604" s="256"/>
      <c r="M604" s="257"/>
      <c r="N604" s="258"/>
      <c r="O604" s="258"/>
      <c r="P604" s="258"/>
      <c r="Q604" s="258"/>
      <c r="R604" s="258"/>
      <c r="S604" s="258"/>
      <c r="T604" s="259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60" t="s">
        <v>178</v>
      </c>
      <c r="AU604" s="260" t="s">
        <v>85</v>
      </c>
      <c r="AV604" s="13" t="s">
        <v>85</v>
      </c>
      <c r="AW604" s="13" t="s">
        <v>32</v>
      </c>
      <c r="AX604" s="13" t="s">
        <v>76</v>
      </c>
      <c r="AY604" s="260" t="s">
        <v>163</v>
      </c>
    </row>
    <row r="605" s="14" customFormat="1">
      <c r="A605" s="14"/>
      <c r="B605" s="261"/>
      <c r="C605" s="262"/>
      <c r="D605" s="251" t="s">
        <v>178</v>
      </c>
      <c r="E605" s="263" t="s">
        <v>1</v>
      </c>
      <c r="F605" s="264" t="s">
        <v>190</v>
      </c>
      <c r="G605" s="262"/>
      <c r="H605" s="265">
        <v>111.22499999999999</v>
      </c>
      <c r="I605" s="266"/>
      <c r="J605" s="262"/>
      <c r="K605" s="262"/>
      <c r="L605" s="267"/>
      <c r="M605" s="268"/>
      <c r="N605" s="269"/>
      <c r="O605" s="269"/>
      <c r="P605" s="269"/>
      <c r="Q605" s="269"/>
      <c r="R605" s="269"/>
      <c r="S605" s="269"/>
      <c r="T605" s="270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71" t="s">
        <v>178</v>
      </c>
      <c r="AU605" s="271" t="s">
        <v>85</v>
      </c>
      <c r="AV605" s="14" t="s">
        <v>170</v>
      </c>
      <c r="AW605" s="14" t="s">
        <v>32</v>
      </c>
      <c r="AX605" s="14" t="s">
        <v>83</v>
      </c>
      <c r="AY605" s="271" t="s">
        <v>163</v>
      </c>
    </row>
    <row r="606" s="12" customFormat="1" ht="22.8" customHeight="1">
      <c r="A606" s="12"/>
      <c r="B606" s="210"/>
      <c r="C606" s="211"/>
      <c r="D606" s="212" t="s">
        <v>75</v>
      </c>
      <c r="E606" s="224" t="s">
        <v>1200</v>
      </c>
      <c r="F606" s="224" t="s">
        <v>1201</v>
      </c>
      <c r="G606" s="211"/>
      <c r="H606" s="211"/>
      <c r="I606" s="214"/>
      <c r="J606" s="225">
        <f>BK606</f>
        <v>0</v>
      </c>
      <c r="K606" s="211"/>
      <c r="L606" s="216"/>
      <c r="M606" s="217"/>
      <c r="N606" s="218"/>
      <c r="O606" s="218"/>
      <c r="P606" s="219">
        <f>SUM(P607:P611)</f>
        <v>0</v>
      </c>
      <c r="Q606" s="218"/>
      <c r="R606" s="219">
        <f>SUM(R607:R611)</f>
        <v>1.9244654400000001</v>
      </c>
      <c r="S606" s="218"/>
      <c r="T606" s="220">
        <f>SUM(T607:T611)</f>
        <v>0</v>
      </c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R606" s="221" t="s">
        <v>85</v>
      </c>
      <c r="AT606" s="222" t="s">
        <v>75</v>
      </c>
      <c r="AU606" s="222" t="s">
        <v>83</v>
      </c>
      <c r="AY606" s="221" t="s">
        <v>163</v>
      </c>
      <c r="BK606" s="223">
        <f>SUM(BK607:BK611)</f>
        <v>0</v>
      </c>
    </row>
    <row r="607" s="2" customFormat="1" ht="24.15" customHeight="1">
      <c r="A607" s="38"/>
      <c r="B607" s="39"/>
      <c r="C607" s="226" t="s">
        <v>1202</v>
      </c>
      <c r="D607" s="226" t="s">
        <v>165</v>
      </c>
      <c r="E607" s="227" t="s">
        <v>1203</v>
      </c>
      <c r="F607" s="228" t="s">
        <v>1204</v>
      </c>
      <c r="G607" s="229" t="s">
        <v>217</v>
      </c>
      <c r="H607" s="230">
        <v>4009.3029999999999</v>
      </c>
      <c r="I607" s="231"/>
      <c r="J607" s="232">
        <f>ROUND(I607*H607,2)</f>
        <v>0</v>
      </c>
      <c r="K607" s="228" t="s">
        <v>169</v>
      </c>
      <c r="L607" s="44"/>
      <c r="M607" s="233" t="s">
        <v>1</v>
      </c>
      <c r="N607" s="234" t="s">
        <v>41</v>
      </c>
      <c r="O607" s="91"/>
      <c r="P607" s="235">
        <f>O607*H607</f>
        <v>0</v>
      </c>
      <c r="Q607" s="235">
        <v>0.00020000000000000001</v>
      </c>
      <c r="R607" s="235">
        <f>Q607*H607</f>
        <v>0.80186060000000003</v>
      </c>
      <c r="S607" s="235">
        <v>0</v>
      </c>
      <c r="T607" s="236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37" t="s">
        <v>248</v>
      </c>
      <c r="AT607" s="237" t="s">
        <v>165</v>
      </c>
      <c r="AU607" s="237" t="s">
        <v>85</v>
      </c>
      <c r="AY607" s="17" t="s">
        <v>163</v>
      </c>
      <c r="BE607" s="238">
        <f>IF(N607="základní",J607,0)</f>
        <v>0</v>
      </c>
      <c r="BF607" s="238">
        <f>IF(N607="snížená",J607,0)</f>
        <v>0</v>
      </c>
      <c r="BG607" s="238">
        <f>IF(N607="zákl. přenesená",J607,0)</f>
        <v>0</v>
      </c>
      <c r="BH607" s="238">
        <f>IF(N607="sníž. přenesená",J607,0)</f>
        <v>0</v>
      </c>
      <c r="BI607" s="238">
        <f>IF(N607="nulová",J607,0)</f>
        <v>0</v>
      </c>
      <c r="BJ607" s="17" t="s">
        <v>83</v>
      </c>
      <c r="BK607" s="238">
        <f>ROUND(I607*H607,2)</f>
        <v>0</v>
      </c>
      <c r="BL607" s="17" t="s">
        <v>248</v>
      </c>
      <c r="BM607" s="237" t="s">
        <v>1205</v>
      </c>
    </row>
    <row r="608" s="13" customFormat="1">
      <c r="A608" s="13"/>
      <c r="B608" s="249"/>
      <c r="C608" s="250"/>
      <c r="D608" s="251" t="s">
        <v>178</v>
      </c>
      <c r="E608" s="252" t="s">
        <v>1</v>
      </c>
      <c r="F608" s="253" t="s">
        <v>1206</v>
      </c>
      <c r="G608" s="250"/>
      <c r="H608" s="254">
        <v>3782.3829999999998</v>
      </c>
      <c r="I608" s="255"/>
      <c r="J608" s="250"/>
      <c r="K608" s="250"/>
      <c r="L608" s="256"/>
      <c r="M608" s="257"/>
      <c r="N608" s="258"/>
      <c r="O608" s="258"/>
      <c r="P608" s="258"/>
      <c r="Q608" s="258"/>
      <c r="R608" s="258"/>
      <c r="S608" s="258"/>
      <c r="T608" s="259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60" t="s">
        <v>178</v>
      </c>
      <c r="AU608" s="260" t="s">
        <v>85</v>
      </c>
      <c r="AV608" s="13" t="s">
        <v>85</v>
      </c>
      <c r="AW608" s="13" t="s">
        <v>32</v>
      </c>
      <c r="AX608" s="13" t="s">
        <v>76</v>
      </c>
      <c r="AY608" s="260" t="s">
        <v>163</v>
      </c>
    </row>
    <row r="609" s="13" customFormat="1">
      <c r="A609" s="13"/>
      <c r="B609" s="249"/>
      <c r="C609" s="250"/>
      <c r="D609" s="251" t="s">
        <v>178</v>
      </c>
      <c r="E609" s="252" t="s">
        <v>1</v>
      </c>
      <c r="F609" s="253" t="s">
        <v>1207</v>
      </c>
      <c r="G609" s="250"/>
      <c r="H609" s="254">
        <v>226.91999999999999</v>
      </c>
      <c r="I609" s="255"/>
      <c r="J609" s="250"/>
      <c r="K609" s="250"/>
      <c r="L609" s="256"/>
      <c r="M609" s="257"/>
      <c r="N609" s="258"/>
      <c r="O609" s="258"/>
      <c r="P609" s="258"/>
      <c r="Q609" s="258"/>
      <c r="R609" s="258"/>
      <c r="S609" s="258"/>
      <c r="T609" s="259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60" t="s">
        <v>178</v>
      </c>
      <c r="AU609" s="260" t="s">
        <v>85</v>
      </c>
      <c r="AV609" s="13" t="s">
        <v>85</v>
      </c>
      <c r="AW609" s="13" t="s">
        <v>32</v>
      </c>
      <c r="AX609" s="13" t="s">
        <v>76</v>
      </c>
      <c r="AY609" s="260" t="s">
        <v>163</v>
      </c>
    </row>
    <row r="610" s="14" customFormat="1">
      <c r="A610" s="14"/>
      <c r="B610" s="261"/>
      <c r="C610" s="262"/>
      <c r="D610" s="251" t="s">
        <v>178</v>
      </c>
      <c r="E610" s="263" t="s">
        <v>1</v>
      </c>
      <c r="F610" s="264" t="s">
        <v>190</v>
      </c>
      <c r="G610" s="262"/>
      <c r="H610" s="265">
        <v>4009.3029999999999</v>
      </c>
      <c r="I610" s="266"/>
      <c r="J610" s="262"/>
      <c r="K610" s="262"/>
      <c r="L610" s="267"/>
      <c r="M610" s="268"/>
      <c r="N610" s="269"/>
      <c r="O610" s="269"/>
      <c r="P610" s="269"/>
      <c r="Q610" s="269"/>
      <c r="R610" s="269"/>
      <c r="S610" s="269"/>
      <c r="T610" s="270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71" t="s">
        <v>178</v>
      </c>
      <c r="AU610" s="271" t="s">
        <v>85</v>
      </c>
      <c r="AV610" s="14" t="s">
        <v>170</v>
      </c>
      <c r="AW610" s="14" t="s">
        <v>32</v>
      </c>
      <c r="AX610" s="14" t="s">
        <v>83</v>
      </c>
      <c r="AY610" s="271" t="s">
        <v>163</v>
      </c>
    </row>
    <row r="611" s="2" customFormat="1" ht="33" customHeight="1">
      <c r="A611" s="38"/>
      <c r="B611" s="39"/>
      <c r="C611" s="226" t="s">
        <v>1208</v>
      </c>
      <c r="D611" s="226" t="s">
        <v>165</v>
      </c>
      <c r="E611" s="227" t="s">
        <v>1209</v>
      </c>
      <c r="F611" s="228" t="s">
        <v>1210</v>
      </c>
      <c r="G611" s="229" t="s">
        <v>217</v>
      </c>
      <c r="H611" s="230">
        <v>4009.3029999999999</v>
      </c>
      <c r="I611" s="231"/>
      <c r="J611" s="232">
        <f>ROUND(I611*H611,2)</f>
        <v>0</v>
      </c>
      <c r="K611" s="228" t="s">
        <v>169</v>
      </c>
      <c r="L611" s="44"/>
      <c r="M611" s="233" t="s">
        <v>1</v>
      </c>
      <c r="N611" s="234" t="s">
        <v>41</v>
      </c>
      <c r="O611" s="91"/>
      <c r="P611" s="235">
        <f>O611*H611</f>
        <v>0</v>
      </c>
      <c r="Q611" s="235">
        <v>0.00027999999999999998</v>
      </c>
      <c r="R611" s="235">
        <f>Q611*H611</f>
        <v>1.1226048399999999</v>
      </c>
      <c r="S611" s="235">
        <v>0</v>
      </c>
      <c r="T611" s="236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37" t="s">
        <v>248</v>
      </c>
      <c r="AT611" s="237" t="s">
        <v>165</v>
      </c>
      <c r="AU611" s="237" t="s">
        <v>85</v>
      </c>
      <c r="AY611" s="17" t="s">
        <v>163</v>
      </c>
      <c r="BE611" s="238">
        <f>IF(N611="základní",J611,0)</f>
        <v>0</v>
      </c>
      <c r="BF611" s="238">
        <f>IF(N611="snížená",J611,0)</f>
        <v>0</v>
      </c>
      <c r="BG611" s="238">
        <f>IF(N611="zákl. přenesená",J611,0)</f>
        <v>0</v>
      </c>
      <c r="BH611" s="238">
        <f>IF(N611="sníž. přenesená",J611,0)</f>
        <v>0</v>
      </c>
      <c r="BI611" s="238">
        <f>IF(N611="nulová",J611,0)</f>
        <v>0</v>
      </c>
      <c r="BJ611" s="17" t="s">
        <v>83</v>
      </c>
      <c r="BK611" s="238">
        <f>ROUND(I611*H611,2)</f>
        <v>0</v>
      </c>
      <c r="BL611" s="17" t="s">
        <v>248</v>
      </c>
      <c r="BM611" s="237" t="s">
        <v>1211</v>
      </c>
    </row>
    <row r="612" s="12" customFormat="1" ht="25.92" customHeight="1">
      <c r="A612" s="12"/>
      <c r="B612" s="210"/>
      <c r="C612" s="211"/>
      <c r="D612" s="212" t="s">
        <v>75</v>
      </c>
      <c r="E612" s="213" t="s">
        <v>1212</v>
      </c>
      <c r="F612" s="213" t="s">
        <v>1213</v>
      </c>
      <c r="G612" s="211"/>
      <c r="H612" s="211"/>
      <c r="I612" s="214"/>
      <c r="J612" s="215">
        <f>BK612</f>
        <v>0</v>
      </c>
      <c r="K612" s="211"/>
      <c r="L612" s="216"/>
      <c r="M612" s="217"/>
      <c r="N612" s="218"/>
      <c r="O612" s="218"/>
      <c r="P612" s="219">
        <f>SUM(P613:P614)</f>
        <v>0</v>
      </c>
      <c r="Q612" s="218"/>
      <c r="R612" s="219">
        <f>SUM(R613:R614)</f>
        <v>0</v>
      </c>
      <c r="S612" s="218"/>
      <c r="T612" s="220">
        <f>SUM(T613:T614)</f>
        <v>0</v>
      </c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R612" s="221" t="s">
        <v>170</v>
      </c>
      <c r="AT612" s="222" t="s">
        <v>75</v>
      </c>
      <c r="AU612" s="222" t="s">
        <v>76</v>
      </c>
      <c r="AY612" s="221" t="s">
        <v>163</v>
      </c>
      <c r="BK612" s="223">
        <f>SUM(BK613:BK614)</f>
        <v>0</v>
      </c>
    </row>
    <row r="613" s="2" customFormat="1" ht="16.5" customHeight="1">
      <c r="A613" s="38"/>
      <c r="B613" s="39"/>
      <c r="C613" s="226" t="s">
        <v>1214</v>
      </c>
      <c r="D613" s="226" t="s">
        <v>165</v>
      </c>
      <c r="E613" s="227" t="s">
        <v>1215</v>
      </c>
      <c r="F613" s="228" t="s">
        <v>1216</v>
      </c>
      <c r="G613" s="229" t="s">
        <v>1217</v>
      </c>
      <c r="H613" s="230">
        <v>200</v>
      </c>
      <c r="I613" s="231"/>
      <c r="J613" s="232">
        <f>ROUND(I613*H613,2)</f>
        <v>0</v>
      </c>
      <c r="K613" s="228" t="s">
        <v>169</v>
      </c>
      <c r="L613" s="44"/>
      <c r="M613" s="233" t="s">
        <v>1</v>
      </c>
      <c r="N613" s="234" t="s">
        <v>41</v>
      </c>
      <c r="O613" s="91"/>
      <c r="P613" s="235">
        <f>O613*H613</f>
        <v>0</v>
      </c>
      <c r="Q613" s="235">
        <v>0</v>
      </c>
      <c r="R613" s="235">
        <f>Q613*H613</f>
        <v>0</v>
      </c>
      <c r="S613" s="235">
        <v>0</v>
      </c>
      <c r="T613" s="236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37" t="s">
        <v>1218</v>
      </c>
      <c r="AT613" s="237" t="s">
        <v>165</v>
      </c>
      <c r="AU613" s="237" t="s">
        <v>83</v>
      </c>
      <c r="AY613" s="17" t="s">
        <v>163</v>
      </c>
      <c r="BE613" s="238">
        <f>IF(N613="základní",J613,0)</f>
        <v>0</v>
      </c>
      <c r="BF613" s="238">
        <f>IF(N613="snížená",J613,0)</f>
        <v>0</v>
      </c>
      <c r="BG613" s="238">
        <f>IF(N613="zákl. přenesená",J613,0)</f>
        <v>0</v>
      </c>
      <c r="BH613" s="238">
        <f>IF(N613="sníž. přenesená",J613,0)</f>
        <v>0</v>
      </c>
      <c r="BI613" s="238">
        <f>IF(N613="nulová",J613,0)</f>
        <v>0</v>
      </c>
      <c r="BJ613" s="17" t="s">
        <v>83</v>
      </c>
      <c r="BK613" s="238">
        <f>ROUND(I613*H613,2)</f>
        <v>0</v>
      </c>
      <c r="BL613" s="17" t="s">
        <v>1218</v>
      </c>
      <c r="BM613" s="237" t="s">
        <v>1219</v>
      </c>
    </row>
    <row r="614" s="13" customFormat="1">
      <c r="A614" s="13"/>
      <c r="B614" s="249"/>
      <c r="C614" s="250"/>
      <c r="D614" s="251" t="s">
        <v>178</v>
      </c>
      <c r="E614" s="252" t="s">
        <v>1</v>
      </c>
      <c r="F614" s="253" t="s">
        <v>1220</v>
      </c>
      <c r="G614" s="250"/>
      <c r="H614" s="254">
        <v>200</v>
      </c>
      <c r="I614" s="255"/>
      <c r="J614" s="250"/>
      <c r="K614" s="250"/>
      <c r="L614" s="256"/>
      <c r="M614" s="287"/>
      <c r="N614" s="288"/>
      <c r="O614" s="288"/>
      <c r="P614" s="288"/>
      <c r="Q614" s="288"/>
      <c r="R614" s="288"/>
      <c r="S614" s="288"/>
      <c r="T614" s="289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60" t="s">
        <v>178</v>
      </c>
      <c r="AU614" s="260" t="s">
        <v>83</v>
      </c>
      <c r="AV614" s="13" t="s">
        <v>85</v>
      </c>
      <c r="AW614" s="13" t="s">
        <v>32</v>
      </c>
      <c r="AX614" s="13" t="s">
        <v>83</v>
      </c>
      <c r="AY614" s="260" t="s">
        <v>163</v>
      </c>
    </row>
    <row r="615" s="2" customFormat="1" ht="6.96" customHeight="1">
      <c r="A615" s="38"/>
      <c r="B615" s="66"/>
      <c r="C615" s="67"/>
      <c r="D615" s="67"/>
      <c r="E615" s="67"/>
      <c r="F615" s="67"/>
      <c r="G615" s="67"/>
      <c r="H615" s="67"/>
      <c r="I615" s="67"/>
      <c r="J615" s="67"/>
      <c r="K615" s="67"/>
      <c r="L615" s="44"/>
      <c r="M615" s="38"/>
      <c r="O615" s="38"/>
      <c r="P615" s="38"/>
      <c r="Q615" s="38"/>
      <c r="R615" s="38"/>
      <c r="S615" s="38"/>
      <c r="T615" s="38"/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</row>
  </sheetData>
  <sheetProtection sheet="1" autoFilter="0" formatColumns="0" formatRows="0" objects="1" scenarios="1" spinCount="100000" saltValue="TKthnDWmapfRXlv1VMylaxkgijlD92AMO6g3yHyjCjgRqdsVIuRBKwm48Uh1hhc48E6p15wfp/ixJBCf+RdQYw==" hashValue="hASMo9v5qnoQHreUiOqGR3IJEZwfxTVz4/7ZVkDCKVYP5hFheWH5cc5VHTvcqVrT8aabqXRU7s8YHJ+5pQJBAA==" algorithmName="SHA-512" password="CC35"/>
  <autoFilter ref="C139:K61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8:H128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ZA a Gymnazium Hořice-novostavba školních dílen</v>
      </c>
      <c r="F7" s="150"/>
      <c r="G7" s="150"/>
      <c r="H7" s="150"/>
      <c r="L7" s="20"/>
    </row>
    <row r="8" s="1" customFormat="1" ht="12" customHeight="1">
      <c r="B8" s="20"/>
      <c r="D8" s="150" t="s">
        <v>119</v>
      </c>
      <c r="L8" s="20"/>
    </row>
    <row r="9" s="2" customFormat="1" ht="16.5" customHeight="1">
      <c r="A9" s="38"/>
      <c r="B9" s="44"/>
      <c r="C9" s="38"/>
      <c r="D9" s="38"/>
      <c r="E9" s="151" t="s">
        <v>120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1221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16. 2. 2024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ROUND(J128,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ROUND((SUM(BE128:BE207)),  2)</f>
        <v>0</v>
      </c>
      <c r="G35" s="38"/>
      <c r="H35" s="38"/>
      <c r="I35" s="164">
        <v>0.20999999999999999</v>
      </c>
      <c r="J35" s="163">
        <f>ROUND(((SUM(BE128:BE207))*I35),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ROUND((SUM(BF128:BF207)),  2)</f>
        <v>0</v>
      </c>
      <c r="G36" s="38"/>
      <c r="H36" s="38"/>
      <c r="I36" s="164">
        <v>0.12</v>
      </c>
      <c r="J36" s="163">
        <f>ROUND(((SUM(BF128:BF207))*I36),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ROUND((SUM(BG128:BG207)),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ROUND((SUM(BH128:BH207)),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ROUND((SUM(BI128:BI207)),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ZA a Gymnazium Hořice-novostavba školních dílen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01.2 - D.1.4.1 - Zdravotní technika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Hořice v Podkrkonoší</v>
      </c>
      <c r="G91" s="40"/>
      <c r="H91" s="40"/>
      <c r="I91" s="32" t="s">
        <v>22</v>
      </c>
      <c r="J91" s="79" t="str">
        <f>IF(J14="","",J14)</f>
        <v>16. 2. 2024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Královéhradecký kraj</v>
      </c>
      <c r="G93" s="40"/>
      <c r="H93" s="40"/>
      <c r="I93" s="32" t="s">
        <v>30</v>
      </c>
      <c r="J93" s="36" t="str">
        <f>E23</f>
        <v>Energy Benefit Centre a.s.Praha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124</v>
      </c>
      <c r="D96" s="185"/>
      <c r="E96" s="185"/>
      <c r="F96" s="185"/>
      <c r="G96" s="185"/>
      <c r="H96" s="185"/>
      <c r="I96" s="185"/>
      <c r="J96" s="186" t="s">
        <v>125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126</v>
      </c>
      <c r="D98" s="40"/>
      <c r="E98" s="40"/>
      <c r="F98" s="40"/>
      <c r="G98" s="40"/>
      <c r="H98" s="40"/>
      <c r="I98" s="40"/>
      <c r="J98" s="110">
        <f>J128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127</v>
      </c>
    </row>
    <row r="99" s="9" customFormat="1" ht="24.96" customHeight="1">
      <c r="A99" s="9"/>
      <c r="B99" s="188"/>
      <c r="C99" s="189"/>
      <c r="D99" s="190" t="s">
        <v>137</v>
      </c>
      <c r="E99" s="191"/>
      <c r="F99" s="191"/>
      <c r="G99" s="191"/>
      <c r="H99" s="191"/>
      <c r="I99" s="191"/>
      <c r="J99" s="192">
        <f>J129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1222</v>
      </c>
      <c r="E100" s="196"/>
      <c r="F100" s="196"/>
      <c r="G100" s="196"/>
      <c r="H100" s="196"/>
      <c r="I100" s="196"/>
      <c r="J100" s="197">
        <f>J130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1223</v>
      </c>
      <c r="E101" s="196"/>
      <c r="F101" s="196"/>
      <c r="G101" s="196"/>
      <c r="H101" s="196"/>
      <c r="I101" s="196"/>
      <c r="J101" s="197">
        <f>J145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1224</v>
      </c>
      <c r="E102" s="196"/>
      <c r="F102" s="196"/>
      <c r="G102" s="196"/>
      <c r="H102" s="196"/>
      <c r="I102" s="196"/>
      <c r="J102" s="197">
        <f>J174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1225</v>
      </c>
      <c r="E103" s="196"/>
      <c r="F103" s="196"/>
      <c r="G103" s="196"/>
      <c r="H103" s="196"/>
      <c r="I103" s="196"/>
      <c r="J103" s="197">
        <f>J178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1226</v>
      </c>
      <c r="E104" s="196"/>
      <c r="F104" s="196"/>
      <c r="G104" s="196"/>
      <c r="H104" s="196"/>
      <c r="I104" s="196"/>
      <c r="J104" s="197">
        <f>J195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1227</v>
      </c>
      <c r="E105" s="196"/>
      <c r="F105" s="196"/>
      <c r="G105" s="196"/>
      <c r="H105" s="196"/>
      <c r="I105" s="196"/>
      <c r="J105" s="197">
        <f>J199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8"/>
      <c r="C106" s="189"/>
      <c r="D106" s="190" t="s">
        <v>147</v>
      </c>
      <c r="E106" s="191"/>
      <c r="F106" s="191"/>
      <c r="G106" s="191"/>
      <c r="H106" s="191"/>
      <c r="I106" s="191"/>
      <c r="J106" s="192">
        <f>J206</f>
        <v>0</v>
      </c>
      <c r="K106" s="189"/>
      <c r="L106" s="19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148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3" t="str">
        <f>E7</f>
        <v>ZA a Gymnazium Hořice-novostavba školních dílen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" customFormat="1" ht="12" customHeight="1">
      <c r="B117" s="21"/>
      <c r="C117" s="32" t="s">
        <v>119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="2" customFormat="1" ht="16.5" customHeight="1">
      <c r="A118" s="38"/>
      <c r="B118" s="39"/>
      <c r="C118" s="40"/>
      <c r="D118" s="40"/>
      <c r="E118" s="183" t="s">
        <v>120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121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E11</f>
        <v>01.2 - D.1.4.1 - Zdravotní technika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F14</f>
        <v>Hořice v Podkrkonoší</v>
      </c>
      <c r="G122" s="40"/>
      <c r="H122" s="40"/>
      <c r="I122" s="32" t="s">
        <v>22</v>
      </c>
      <c r="J122" s="79" t="str">
        <f>IF(J14="","",J14)</f>
        <v>16. 2. 2024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5.65" customHeight="1">
      <c r="A124" s="38"/>
      <c r="B124" s="39"/>
      <c r="C124" s="32" t="s">
        <v>24</v>
      </c>
      <c r="D124" s="40"/>
      <c r="E124" s="40"/>
      <c r="F124" s="27" t="str">
        <f>E17</f>
        <v>Královéhradecký kraj</v>
      </c>
      <c r="G124" s="40"/>
      <c r="H124" s="40"/>
      <c r="I124" s="32" t="s">
        <v>30</v>
      </c>
      <c r="J124" s="36" t="str">
        <f>E23</f>
        <v>Energy Benefit Centre a.s.Praha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IF(E20="","",E20)</f>
        <v>Vyplň údaj</v>
      </c>
      <c r="G125" s="40"/>
      <c r="H125" s="40"/>
      <c r="I125" s="32" t="s">
        <v>33</v>
      </c>
      <c r="J125" s="36" t="str">
        <f>E26</f>
        <v xml:space="preserve"> 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9"/>
      <c r="B127" s="200"/>
      <c r="C127" s="201" t="s">
        <v>149</v>
      </c>
      <c r="D127" s="202" t="s">
        <v>61</v>
      </c>
      <c r="E127" s="202" t="s">
        <v>57</v>
      </c>
      <c r="F127" s="202" t="s">
        <v>58</v>
      </c>
      <c r="G127" s="202" t="s">
        <v>150</v>
      </c>
      <c r="H127" s="202" t="s">
        <v>151</v>
      </c>
      <c r="I127" s="202" t="s">
        <v>152</v>
      </c>
      <c r="J127" s="202" t="s">
        <v>125</v>
      </c>
      <c r="K127" s="203" t="s">
        <v>153</v>
      </c>
      <c r="L127" s="204"/>
      <c r="M127" s="100" t="s">
        <v>1</v>
      </c>
      <c r="N127" s="101" t="s">
        <v>40</v>
      </c>
      <c r="O127" s="101" t="s">
        <v>154</v>
      </c>
      <c r="P127" s="101" t="s">
        <v>155</v>
      </c>
      <c r="Q127" s="101" t="s">
        <v>156</v>
      </c>
      <c r="R127" s="101" t="s">
        <v>157</v>
      </c>
      <c r="S127" s="101" t="s">
        <v>158</v>
      </c>
      <c r="T127" s="102" t="s">
        <v>159</v>
      </c>
      <c r="U127" s="199"/>
      <c r="V127" s="199"/>
      <c r="W127" s="199"/>
      <c r="X127" s="199"/>
      <c r="Y127" s="199"/>
      <c r="Z127" s="199"/>
      <c r="AA127" s="199"/>
      <c r="AB127" s="199"/>
      <c r="AC127" s="199"/>
      <c r="AD127" s="199"/>
      <c r="AE127" s="199"/>
    </row>
    <row r="128" s="2" customFormat="1" ht="22.8" customHeight="1">
      <c r="A128" s="38"/>
      <c r="B128" s="39"/>
      <c r="C128" s="107" t="s">
        <v>160</v>
      </c>
      <c r="D128" s="40"/>
      <c r="E128" s="40"/>
      <c r="F128" s="40"/>
      <c r="G128" s="40"/>
      <c r="H128" s="40"/>
      <c r="I128" s="40"/>
      <c r="J128" s="205">
        <f>BK128</f>
        <v>0</v>
      </c>
      <c r="K128" s="40"/>
      <c r="L128" s="44"/>
      <c r="M128" s="103"/>
      <c r="N128" s="206"/>
      <c r="O128" s="104"/>
      <c r="P128" s="207">
        <f>P129+P206</f>
        <v>0</v>
      </c>
      <c r="Q128" s="104"/>
      <c r="R128" s="207">
        <f>R129+R206</f>
        <v>3.95844</v>
      </c>
      <c r="S128" s="104"/>
      <c r="T128" s="208">
        <f>T129+T206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75</v>
      </c>
      <c r="AU128" s="17" t="s">
        <v>127</v>
      </c>
      <c r="BK128" s="209">
        <f>BK129+BK206</f>
        <v>0</v>
      </c>
    </row>
    <row r="129" s="12" customFormat="1" ht="25.92" customHeight="1">
      <c r="A129" s="12"/>
      <c r="B129" s="210"/>
      <c r="C129" s="211"/>
      <c r="D129" s="212" t="s">
        <v>75</v>
      </c>
      <c r="E129" s="213" t="s">
        <v>613</v>
      </c>
      <c r="F129" s="213" t="s">
        <v>614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P130+P145+P174+P178+P195+P199</f>
        <v>0</v>
      </c>
      <c r="Q129" s="218"/>
      <c r="R129" s="219">
        <f>R130+R145+R174+R178+R195+R199</f>
        <v>3.95844</v>
      </c>
      <c r="S129" s="218"/>
      <c r="T129" s="220">
        <f>T130+T145+T174+T178+T195+T199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85</v>
      </c>
      <c r="AT129" s="222" t="s">
        <v>75</v>
      </c>
      <c r="AU129" s="222" t="s">
        <v>76</v>
      </c>
      <c r="AY129" s="221" t="s">
        <v>163</v>
      </c>
      <c r="BK129" s="223">
        <f>BK130+BK145+BK174+BK178+BK195+BK199</f>
        <v>0</v>
      </c>
    </row>
    <row r="130" s="12" customFormat="1" ht="22.8" customHeight="1">
      <c r="A130" s="12"/>
      <c r="B130" s="210"/>
      <c r="C130" s="211"/>
      <c r="D130" s="212" t="s">
        <v>75</v>
      </c>
      <c r="E130" s="224" t="s">
        <v>1228</v>
      </c>
      <c r="F130" s="224" t="s">
        <v>1229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SUM(P131:P144)</f>
        <v>0</v>
      </c>
      <c r="Q130" s="218"/>
      <c r="R130" s="219">
        <f>SUM(R131:R144)</f>
        <v>1.3205100000000001</v>
      </c>
      <c r="S130" s="218"/>
      <c r="T130" s="220">
        <f>SUM(T131:T144)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85</v>
      </c>
      <c r="AT130" s="222" t="s">
        <v>75</v>
      </c>
      <c r="AU130" s="222" t="s">
        <v>83</v>
      </c>
      <c r="AY130" s="221" t="s">
        <v>163</v>
      </c>
      <c r="BK130" s="223">
        <f>SUM(BK131:BK144)</f>
        <v>0</v>
      </c>
    </row>
    <row r="131" s="2" customFormat="1" ht="21.75" customHeight="1">
      <c r="A131" s="38"/>
      <c r="B131" s="39"/>
      <c r="C131" s="226" t="s">
        <v>83</v>
      </c>
      <c r="D131" s="226" t="s">
        <v>165</v>
      </c>
      <c r="E131" s="227" t="s">
        <v>1230</v>
      </c>
      <c r="F131" s="228" t="s">
        <v>1231</v>
      </c>
      <c r="G131" s="229" t="s">
        <v>294</v>
      </c>
      <c r="H131" s="230">
        <v>80</v>
      </c>
      <c r="I131" s="231"/>
      <c r="J131" s="232">
        <f>ROUND(I131*H131,2)</f>
        <v>0</v>
      </c>
      <c r="K131" s="228" t="s">
        <v>169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0.00142</v>
      </c>
      <c r="R131" s="235">
        <f>Q131*H131</f>
        <v>0.11360000000000001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248</v>
      </c>
      <c r="AT131" s="237" t="s">
        <v>165</v>
      </c>
      <c r="AU131" s="237" t="s">
        <v>85</v>
      </c>
      <c r="AY131" s="17" t="s">
        <v>163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248</v>
      </c>
      <c r="BM131" s="237" t="s">
        <v>1232</v>
      </c>
    </row>
    <row r="132" s="2" customFormat="1" ht="21.75" customHeight="1">
      <c r="A132" s="38"/>
      <c r="B132" s="39"/>
      <c r="C132" s="226" t="s">
        <v>85</v>
      </c>
      <c r="D132" s="226" t="s">
        <v>165</v>
      </c>
      <c r="E132" s="227" t="s">
        <v>1233</v>
      </c>
      <c r="F132" s="228" t="s">
        <v>1234</v>
      </c>
      <c r="G132" s="229" t="s">
        <v>294</v>
      </c>
      <c r="H132" s="230">
        <v>120</v>
      </c>
      <c r="I132" s="231"/>
      <c r="J132" s="232">
        <f>ROUND(I132*H132,2)</f>
        <v>0</v>
      </c>
      <c r="K132" s="228" t="s">
        <v>169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0.0074400000000000004</v>
      </c>
      <c r="R132" s="235">
        <f>Q132*H132</f>
        <v>0.89280000000000004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248</v>
      </c>
      <c r="AT132" s="237" t="s">
        <v>165</v>
      </c>
      <c r="AU132" s="237" t="s">
        <v>85</v>
      </c>
      <c r="AY132" s="17" t="s">
        <v>163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248</v>
      </c>
      <c r="BM132" s="237" t="s">
        <v>1235</v>
      </c>
    </row>
    <row r="133" s="2" customFormat="1" ht="21.75" customHeight="1">
      <c r="A133" s="38"/>
      <c r="B133" s="39"/>
      <c r="C133" s="226" t="s">
        <v>180</v>
      </c>
      <c r="D133" s="226" t="s">
        <v>165</v>
      </c>
      <c r="E133" s="227" t="s">
        <v>1236</v>
      </c>
      <c r="F133" s="228" t="s">
        <v>1237</v>
      </c>
      <c r="G133" s="229" t="s">
        <v>294</v>
      </c>
      <c r="H133" s="230">
        <v>20</v>
      </c>
      <c r="I133" s="231"/>
      <c r="J133" s="232">
        <f>ROUND(I133*H133,2)</f>
        <v>0</v>
      </c>
      <c r="K133" s="228" t="s">
        <v>169</v>
      </c>
      <c r="L133" s="44"/>
      <c r="M133" s="233" t="s">
        <v>1</v>
      </c>
      <c r="N133" s="234" t="s">
        <v>41</v>
      </c>
      <c r="O133" s="91"/>
      <c r="P133" s="235">
        <f>O133*H133</f>
        <v>0</v>
      </c>
      <c r="Q133" s="235">
        <v>0.012319999999999999</v>
      </c>
      <c r="R133" s="235">
        <f>Q133*H133</f>
        <v>0.24639999999999998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248</v>
      </c>
      <c r="AT133" s="237" t="s">
        <v>165</v>
      </c>
      <c r="AU133" s="237" t="s">
        <v>85</v>
      </c>
      <c r="AY133" s="17" t="s">
        <v>163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248</v>
      </c>
      <c r="BM133" s="237" t="s">
        <v>1238</v>
      </c>
    </row>
    <row r="134" s="2" customFormat="1" ht="21.75" customHeight="1">
      <c r="A134" s="38"/>
      <c r="B134" s="39"/>
      <c r="C134" s="226" t="s">
        <v>170</v>
      </c>
      <c r="D134" s="226" t="s">
        <v>165</v>
      </c>
      <c r="E134" s="227" t="s">
        <v>1239</v>
      </c>
      <c r="F134" s="228" t="s">
        <v>1240</v>
      </c>
      <c r="G134" s="229" t="s">
        <v>294</v>
      </c>
      <c r="H134" s="230">
        <v>60</v>
      </c>
      <c r="I134" s="231"/>
      <c r="J134" s="232">
        <f>ROUND(I134*H134,2)</f>
        <v>0</v>
      </c>
      <c r="K134" s="228" t="s">
        <v>169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0.00040999999999999999</v>
      </c>
      <c r="R134" s="235">
        <f>Q134*H134</f>
        <v>0.0246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248</v>
      </c>
      <c r="AT134" s="237" t="s">
        <v>165</v>
      </c>
      <c r="AU134" s="237" t="s">
        <v>85</v>
      </c>
      <c r="AY134" s="17" t="s">
        <v>163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248</v>
      </c>
      <c r="BM134" s="237" t="s">
        <v>1241</v>
      </c>
    </row>
    <row r="135" s="2" customFormat="1" ht="21.75" customHeight="1">
      <c r="A135" s="38"/>
      <c r="B135" s="39"/>
      <c r="C135" s="226" t="s">
        <v>195</v>
      </c>
      <c r="D135" s="226" t="s">
        <v>165</v>
      </c>
      <c r="E135" s="227" t="s">
        <v>1242</v>
      </c>
      <c r="F135" s="228" t="s">
        <v>1243</v>
      </c>
      <c r="G135" s="229" t="s">
        <v>294</v>
      </c>
      <c r="H135" s="230">
        <v>30</v>
      </c>
      <c r="I135" s="231"/>
      <c r="J135" s="232">
        <f>ROUND(I135*H135,2)</f>
        <v>0</v>
      </c>
      <c r="K135" s="228" t="s">
        <v>169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0.00048000000000000001</v>
      </c>
      <c r="R135" s="235">
        <f>Q135*H135</f>
        <v>0.0144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248</v>
      </c>
      <c r="AT135" s="237" t="s">
        <v>165</v>
      </c>
      <c r="AU135" s="237" t="s">
        <v>85</v>
      </c>
      <c r="AY135" s="17" t="s">
        <v>163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248</v>
      </c>
      <c r="BM135" s="237" t="s">
        <v>1244</v>
      </c>
    </row>
    <row r="136" s="2" customFormat="1" ht="16.5" customHeight="1">
      <c r="A136" s="38"/>
      <c r="B136" s="39"/>
      <c r="C136" s="226" t="s">
        <v>200</v>
      </c>
      <c r="D136" s="226" t="s">
        <v>165</v>
      </c>
      <c r="E136" s="227" t="s">
        <v>1245</v>
      </c>
      <c r="F136" s="228" t="s">
        <v>1246</v>
      </c>
      <c r="G136" s="229" t="s">
        <v>294</v>
      </c>
      <c r="H136" s="230">
        <v>5</v>
      </c>
      <c r="I136" s="231"/>
      <c r="J136" s="232">
        <f>ROUND(I136*H136,2)</f>
        <v>0</v>
      </c>
      <c r="K136" s="228" t="s">
        <v>169</v>
      </c>
      <c r="L136" s="44"/>
      <c r="M136" s="233" t="s">
        <v>1</v>
      </c>
      <c r="N136" s="234" t="s">
        <v>41</v>
      </c>
      <c r="O136" s="91"/>
      <c r="P136" s="235">
        <f>O136*H136</f>
        <v>0</v>
      </c>
      <c r="Q136" s="235">
        <v>0.0019</v>
      </c>
      <c r="R136" s="235">
        <f>Q136*H136</f>
        <v>0.0094999999999999998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248</v>
      </c>
      <c r="AT136" s="237" t="s">
        <v>165</v>
      </c>
      <c r="AU136" s="237" t="s">
        <v>85</v>
      </c>
      <c r="AY136" s="17" t="s">
        <v>163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248</v>
      </c>
      <c r="BM136" s="237" t="s">
        <v>1247</v>
      </c>
    </row>
    <row r="137" s="2" customFormat="1" ht="24.15" customHeight="1">
      <c r="A137" s="38"/>
      <c r="B137" s="39"/>
      <c r="C137" s="226" t="s">
        <v>205</v>
      </c>
      <c r="D137" s="226" t="s">
        <v>165</v>
      </c>
      <c r="E137" s="227" t="s">
        <v>1248</v>
      </c>
      <c r="F137" s="228" t="s">
        <v>1249</v>
      </c>
      <c r="G137" s="229" t="s">
        <v>233</v>
      </c>
      <c r="H137" s="230">
        <v>26</v>
      </c>
      <c r="I137" s="231"/>
      <c r="J137" s="232">
        <f>ROUND(I137*H137,2)</f>
        <v>0</v>
      </c>
      <c r="K137" s="228" t="s">
        <v>169</v>
      </c>
      <c r="L137" s="44"/>
      <c r="M137" s="233" t="s">
        <v>1</v>
      </c>
      <c r="N137" s="234" t="s">
        <v>41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248</v>
      </c>
      <c r="AT137" s="237" t="s">
        <v>165</v>
      </c>
      <c r="AU137" s="237" t="s">
        <v>85</v>
      </c>
      <c r="AY137" s="17" t="s">
        <v>163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248</v>
      </c>
      <c r="BM137" s="237" t="s">
        <v>1250</v>
      </c>
    </row>
    <row r="138" s="2" customFormat="1" ht="24.15" customHeight="1">
      <c r="A138" s="38"/>
      <c r="B138" s="39"/>
      <c r="C138" s="226" t="s">
        <v>176</v>
      </c>
      <c r="D138" s="226" t="s">
        <v>165</v>
      </c>
      <c r="E138" s="227" t="s">
        <v>1251</v>
      </c>
      <c r="F138" s="228" t="s">
        <v>1252</v>
      </c>
      <c r="G138" s="229" t="s">
        <v>233</v>
      </c>
      <c r="H138" s="230">
        <v>14</v>
      </c>
      <c r="I138" s="231"/>
      <c r="J138" s="232">
        <f>ROUND(I138*H138,2)</f>
        <v>0</v>
      </c>
      <c r="K138" s="228" t="s">
        <v>169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248</v>
      </c>
      <c r="AT138" s="237" t="s">
        <v>165</v>
      </c>
      <c r="AU138" s="237" t="s">
        <v>85</v>
      </c>
      <c r="AY138" s="17" t="s">
        <v>163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248</v>
      </c>
      <c r="BM138" s="237" t="s">
        <v>1253</v>
      </c>
    </row>
    <row r="139" s="2" customFormat="1" ht="24.15" customHeight="1">
      <c r="A139" s="38"/>
      <c r="B139" s="39"/>
      <c r="C139" s="226" t="s">
        <v>214</v>
      </c>
      <c r="D139" s="226" t="s">
        <v>165</v>
      </c>
      <c r="E139" s="227" t="s">
        <v>1254</v>
      </c>
      <c r="F139" s="228" t="s">
        <v>1255</v>
      </c>
      <c r="G139" s="229" t="s">
        <v>233</v>
      </c>
      <c r="H139" s="230">
        <v>14</v>
      </c>
      <c r="I139" s="231"/>
      <c r="J139" s="232">
        <f>ROUND(I139*H139,2)</f>
        <v>0</v>
      </c>
      <c r="K139" s="228" t="s">
        <v>169</v>
      </c>
      <c r="L139" s="44"/>
      <c r="M139" s="233" t="s">
        <v>1</v>
      </c>
      <c r="N139" s="234" t="s">
        <v>41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248</v>
      </c>
      <c r="AT139" s="237" t="s">
        <v>165</v>
      </c>
      <c r="AU139" s="237" t="s">
        <v>85</v>
      </c>
      <c r="AY139" s="17" t="s">
        <v>163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248</v>
      </c>
      <c r="BM139" s="237" t="s">
        <v>1256</v>
      </c>
    </row>
    <row r="140" s="2" customFormat="1" ht="24.15" customHeight="1">
      <c r="A140" s="38"/>
      <c r="B140" s="39"/>
      <c r="C140" s="226" t="s">
        <v>221</v>
      </c>
      <c r="D140" s="226" t="s">
        <v>165</v>
      </c>
      <c r="E140" s="227" t="s">
        <v>1257</v>
      </c>
      <c r="F140" s="228" t="s">
        <v>1258</v>
      </c>
      <c r="G140" s="229" t="s">
        <v>233</v>
      </c>
      <c r="H140" s="230">
        <v>2</v>
      </c>
      <c r="I140" s="231"/>
      <c r="J140" s="232">
        <f>ROUND(I140*H140,2)</f>
        <v>0</v>
      </c>
      <c r="K140" s="228" t="s">
        <v>169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0.0015200000000000001</v>
      </c>
      <c r="R140" s="235">
        <f>Q140*H140</f>
        <v>0.0030400000000000002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248</v>
      </c>
      <c r="AT140" s="237" t="s">
        <v>165</v>
      </c>
      <c r="AU140" s="237" t="s">
        <v>85</v>
      </c>
      <c r="AY140" s="17" t="s">
        <v>163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248</v>
      </c>
      <c r="BM140" s="237" t="s">
        <v>1259</v>
      </c>
    </row>
    <row r="141" s="2" customFormat="1" ht="24.15" customHeight="1">
      <c r="A141" s="38"/>
      <c r="B141" s="39"/>
      <c r="C141" s="226" t="s">
        <v>226</v>
      </c>
      <c r="D141" s="226" t="s">
        <v>165</v>
      </c>
      <c r="E141" s="227" t="s">
        <v>1260</v>
      </c>
      <c r="F141" s="228" t="s">
        <v>1261</v>
      </c>
      <c r="G141" s="229" t="s">
        <v>233</v>
      </c>
      <c r="H141" s="230">
        <v>6</v>
      </c>
      <c r="I141" s="231"/>
      <c r="J141" s="232">
        <f>ROUND(I141*H141,2)</f>
        <v>0</v>
      </c>
      <c r="K141" s="228" t="s">
        <v>169</v>
      </c>
      <c r="L141" s="44"/>
      <c r="M141" s="233" t="s">
        <v>1</v>
      </c>
      <c r="N141" s="234" t="s">
        <v>41</v>
      </c>
      <c r="O141" s="91"/>
      <c r="P141" s="235">
        <f>O141*H141</f>
        <v>0</v>
      </c>
      <c r="Q141" s="235">
        <v>0.00148</v>
      </c>
      <c r="R141" s="235">
        <f>Q141*H141</f>
        <v>0.008879999999999999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248</v>
      </c>
      <c r="AT141" s="237" t="s">
        <v>165</v>
      </c>
      <c r="AU141" s="237" t="s">
        <v>85</v>
      </c>
      <c r="AY141" s="17" t="s">
        <v>163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248</v>
      </c>
      <c r="BM141" s="237" t="s">
        <v>1262</v>
      </c>
    </row>
    <row r="142" s="2" customFormat="1" ht="24.15" customHeight="1">
      <c r="A142" s="38"/>
      <c r="B142" s="39"/>
      <c r="C142" s="226" t="s">
        <v>8</v>
      </c>
      <c r="D142" s="226" t="s">
        <v>165</v>
      </c>
      <c r="E142" s="227" t="s">
        <v>1263</v>
      </c>
      <c r="F142" s="228" t="s">
        <v>1264</v>
      </c>
      <c r="G142" s="229" t="s">
        <v>233</v>
      </c>
      <c r="H142" s="230">
        <v>14</v>
      </c>
      <c r="I142" s="231"/>
      <c r="J142" s="232">
        <f>ROUND(I142*H142,2)</f>
        <v>0</v>
      </c>
      <c r="K142" s="228" t="s">
        <v>169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0.00050000000000000001</v>
      </c>
      <c r="R142" s="235">
        <f>Q142*H142</f>
        <v>0.0070000000000000001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248</v>
      </c>
      <c r="AT142" s="237" t="s">
        <v>165</v>
      </c>
      <c r="AU142" s="237" t="s">
        <v>85</v>
      </c>
      <c r="AY142" s="17" t="s">
        <v>163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248</v>
      </c>
      <c r="BM142" s="237" t="s">
        <v>1265</v>
      </c>
    </row>
    <row r="143" s="2" customFormat="1" ht="16.5" customHeight="1">
      <c r="A143" s="38"/>
      <c r="B143" s="39"/>
      <c r="C143" s="226" t="s">
        <v>235</v>
      </c>
      <c r="D143" s="226" t="s">
        <v>165</v>
      </c>
      <c r="E143" s="227" t="s">
        <v>1266</v>
      </c>
      <c r="F143" s="228" t="s">
        <v>1267</v>
      </c>
      <c r="G143" s="229" t="s">
        <v>233</v>
      </c>
      <c r="H143" s="230">
        <v>1</v>
      </c>
      <c r="I143" s="231"/>
      <c r="J143" s="232">
        <f>ROUND(I143*H143,2)</f>
        <v>0</v>
      </c>
      <c r="K143" s="228" t="s">
        <v>169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0.00029</v>
      </c>
      <c r="R143" s="235">
        <f>Q143*H143</f>
        <v>0.00029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248</v>
      </c>
      <c r="AT143" s="237" t="s">
        <v>165</v>
      </c>
      <c r="AU143" s="237" t="s">
        <v>85</v>
      </c>
      <c r="AY143" s="17" t="s">
        <v>163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248</v>
      </c>
      <c r="BM143" s="237" t="s">
        <v>1268</v>
      </c>
    </row>
    <row r="144" s="2" customFormat="1" ht="44.25" customHeight="1">
      <c r="A144" s="38"/>
      <c r="B144" s="39"/>
      <c r="C144" s="226" t="s">
        <v>240</v>
      </c>
      <c r="D144" s="226" t="s">
        <v>165</v>
      </c>
      <c r="E144" s="227" t="s">
        <v>1269</v>
      </c>
      <c r="F144" s="228" t="s">
        <v>1270</v>
      </c>
      <c r="G144" s="229" t="s">
        <v>175</v>
      </c>
      <c r="H144" s="230">
        <v>1.321</v>
      </c>
      <c r="I144" s="231"/>
      <c r="J144" s="232">
        <f>ROUND(I144*H144,2)</f>
        <v>0</v>
      </c>
      <c r="K144" s="228" t="s">
        <v>169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248</v>
      </c>
      <c r="AT144" s="237" t="s">
        <v>165</v>
      </c>
      <c r="AU144" s="237" t="s">
        <v>85</v>
      </c>
      <c r="AY144" s="17" t="s">
        <v>163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248</v>
      </c>
      <c r="BM144" s="237" t="s">
        <v>1271</v>
      </c>
    </row>
    <row r="145" s="12" customFormat="1" ht="22.8" customHeight="1">
      <c r="A145" s="12"/>
      <c r="B145" s="210"/>
      <c r="C145" s="211"/>
      <c r="D145" s="212" t="s">
        <v>75</v>
      </c>
      <c r="E145" s="224" t="s">
        <v>1272</v>
      </c>
      <c r="F145" s="224" t="s">
        <v>1273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SUM(P146:P173)</f>
        <v>0</v>
      </c>
      <c r="Q145" s="218"/>
      <c r="R145" s="219">
        <f>SUM(R146:R173)</f>
        <v>1.4941800000000001</v>
      </c>
      <c r="S145" s="218"/>
      <c r="T145" s="220">
        <f>SUM(T146:T173)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85</v>
      </c>
      <c r="AT145" s="222" t="s">
        <v>75</v>
      </c>
      <c r="AU145" s="222" t="s">
        <v>83</v>
      </c>
      <c r="AY145" s="221" t="s">
        <v>163</v>
      </c>
      <c r="BK145" s="223">
        <f>SUM(BK146:BK173)</f>
        <v>0</v>
      </c>
    </row>
    <row r="146" s="2" customFormat="1" ht="33" customHeight="1">
      <c r="A146" s="38"/>
      <c r="B146" s="39"/>
      <c r="C146" s="226" t="s">
        <v>244</v>
      </c>
      <c r="D146" s="226" t="s">
        <v>165</v>
      </c>
      <c r="E146" s="227" t="s">
        <v>1274</v>
      </c>
      <c r="F146" s="228" t="s">
        <v>1275</v>
      </c>
      <c r="G146" s="229" t="s">
        <v>294</v>
      </c>
      <c r="H146" s="230">
        <v>250</v>
      </c>
      <c r="I146" s="231"/>
      <c r="J146" s="232">
        <f>ROUND(I146*H146,2)</f>
        <v>0</v>
      </c>
      <c r="K146" s="228" t="s">
        <v>169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0.00097999999999999997</v>
      </c>
      <c r="R146" s="235">
        <f>Q146*H146</f>
        <v>0.245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248</v>
      </c>
      <c r="AT146" s="237" t="s">
        <v>165</v>
      </c>
      <c r="AU146" s="237" t="s">
        <v>85</v>
      </c>
      <c r="AY146" s="17" t="s">
        <v>163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248</v>
      </c>
      <c r="BM146" s="237" t="s">
        <v>1276</v>
      </c>
    </row>
    <row r="147" s="2" customFormat="1" ht="33" customHeight="1">
      <c r="A147" s="38"/>
      <c r="B147" s="39"/>
      <c r="C147" s="226" t="s">
        <v>248</v>
      </c>
      <c r="D147" s="226" t="s">
        <v>165</v>
      </c>
      <c r="E147" s="227" t="s">
        <v>1277</v>
      </c>
      <c r="F147" s="228" t="s">
        <v>1278</v>
      </c>
      <c r="G147" s="229" t="s">
        <v>294</v>
      </c>
      <c r="H147" s="230">
        <v>250</v>
      </c>
      <c r="I147" s="231"/>
      <c r="J147" s="232">
        <f>ROUND(I147*H147,2)</f>
        <v>0</v>
      </c>
      <c r="K147" s="228" t="s">
        <v>169</v>
      </c>
      <c r="L147" s="44"/>
      <c r="M147" s="233" t="s">
        <v>1</v>
      </c>
      <c r="N147" s="234" t="s">
        <v>41</v>
      </c>
      <c r="O147" s="91"/>
      <c r="P147" s="235">
        <f>O147*H147</f>
        <v>0</v>
      </c>
      <c r="Q147" s="235">
        <v>0.0012600000000000001</v>
      </c>
      <c r="R147" s="235">
        <f>Q147*H147</f>
        <v>0.315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248</v>
      </c>
      <c r="AT147" s="237" t="s">
        <v>165</v>
      </c>
      <c r="AU147" s="237" t="s">
        <v>85</v>
      </c>
      <c r="AY147" s="17" t="s">
        <v>163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248</v>
      </c>
      <c r="BM147" s="237" t="s">
        <v>1279</v>
      </c>
    </row>
    <row r="148" s="2" customFormat="1" ht="33" customHeight="1">
      <c r="A148" s="38"/>
      <c r="B148" s="39"/>
      <c r="C148" s="226" t="s">
        <v>254</v>
      </c>
      <c r="D148" s="226" t="s">
        <v>165</v>
      </c>
      <c r="E148" s="227" t="s">
        <v>1280</v>
      </c>
      <c r="F148" s="228" t="s">
        <v>1281</v>
      </c>
      <c r="G148" s="229" t="s">
        <v>294</v>
      </c>
      <c r="H148" s="230">
        <v>150</v>
      </c>
      <c r="I148" s="231"/>
      <c r="J148" s="232">
        <f>ROUND(I148*H148,2)</f>
        <v>0</v>
      </c>
      <c r="K148" s="228" t="s">
        <v>169</v>
      </c>
      <c r="L148" s="44"/>
      <c r="M148" s="233" t="s">
        <v>1</v>
      </c>
      <c r="N148" s="234" t="s">
        <v>41</v>
      </c>
      <c r="O148" s="91"/>
      <c r="P148" s="235">
        <f>O148*H148</f>
        <v>0</v>
      </c>
      <c r="Q148" s="235">
        <v>0.0015299999999999999</v>
      </c>
      <c r="R148" s="235">
        <f>Q148*H148</f>
        <v>0.22949999999999998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248</v>
      </c>
      <c r="AT148" s="237" t="s">
        <v>165</v>
      </c>
      <c r="AU148" s="237" t="s">
        <v>85</v>
      </c>
      <c r="AY148" s="17" t="s">
        <v>163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248</v>
      </c>
      <c r="BM148" s="237" t="s">
        <v>1282</v>
      </c>
    </row>
    <row r="149" s="2" customFormat="1" ht="33" customHeight="1">
      <c r="A149" s="38"/>
      <c r="B149" s="39"/>
      <c r="C149" s="226" t="s">
        <v>260</v>
      </c>
      <c r="D149" s="226" t="s">
        <v>165</v>
      </c>
      <c r="E149" s="227" t="s">
        <v>1283</v>
      </c>
      <c r="F149" s="228" t="s">
        <v>1284</v>
      </c>
      <c r="G149" s="229" t="s">
        <v>294</v>
      </c>
      <c r="H149" s="230">
        <v>50</v>
      </c>
      <c r="I149" s="231"/>
      <c r="J149" s="232">
        <f>ROUND(I149*H149,2)</f>
        <v>0</v>
      </c>
      <c r="K149" s="228" t="s">
        <v>169</v>
      </c>
      <c r="L149" s="44"/>
      <c r="M149" s="233" t="s">
        <v>1</v>
      </c>
      <c r="N149" s="234" t="s">
        <v>41</v>
      </c>
      <c r="O149" s="91"/>
      <c r="P149" s="235">
        <f>O149*H149</f>
        <v>0</v>
      </c>
      <c r="Q149" s="235">
        <v>0.0028400000000000001</v>
      </c>
      <c r="R149" s="235">
        <f>Q149*H149</f>
        <v>0.14200000000000002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248</v>
      </c>
      <c r="AT149" s="237" t="s">
        <v>165</v>
      </c>
      <c r="AU149" s="237" t="s">
        <v>85</v>
      </c>
      <c r="AY149" s="17" t="s">
        <v>163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248</v>
      </c>
      <c r="BM149" s="237" t="s">
        <v>1285</v>
      </c>
    </row>
    <row r="150" s="2" customFormat="1" ht="33" customHeight="1">
      <c r="A150" s="38"/>
      <c r="B150" s="39"/>
      <c r="C150" s="226" t="s">
        <v>276</v>
      </c>
      <c r="D150" s="226" t="s">
        <v>165</v>
      </c>
      <c r="E150" s="227" t="s">
        <v>1286</v>
      </c>
      <c r="F150" s="228" t="s">
        <v>1287</v>
      </c>
      <c r="G150" s="229" t="s">
        <v>294</v>
      </c>
      <c r="H150" s="230">
        <v>50</v>
      </c>
      <c r="I150" s="231"/>
      <c r="J150" s="232">
        <f>ROUND(I150*H150,2)</f>
        <v>0</v>
      </c>
      <c r="K150" s="228" t="s">
        <v>169</v>
      </c>
      <c r="L150" s="44"/>
      <c r="M150" s="233" t="s">
        <v>1</v>
      </c>
      <c r="N150" s="234" t="s">
        <v>41</v>
      </c>
      <c r="O150" s="91"/>
      <c r="P150" s="235">
        <f>O150*H150</f>
        <v>0</v>
      </c>
      <c r="Q150" s="235">
        <v>0.0037299999999999998</v>
      </c>
      <c r="R150" s="235">
        <f>Q150*H150</f>
        <v>0.1865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248</v>
      </c>
      <c r="AT150" s="237" t="s">
        <v>165</v>
      </c>
      <c r="AU150" s="237" t="s">
        <v>85</v>
      </c>
      <c r="AY150" s="17" t="s">
        <v>163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248</v>
      </c>
      <c r="BM150" s="237" t="s">
        <v>1288</v>
      </c>
    </row>
    <row r="151" s="2" customFormat="1" ht="55.5" customHeight="1">
      <c r="A151" s="38"/>
      <c r="B151" s="39"/>
      <c r="C151" s="226" t="s">
        <v>280</v>
      </c>
      <c r="D151" s="226" t="s">
        <v>165</v>
      </c>
      <c r="E151" s="227" t="s">
        <v>1289</v>
      </c>
      <c r="F151" s="228" t="s">
        <v>1290</v>
      </c>
      <c r="G151" s="229" t="s">
        <v>294</v>
      </c>
      <c r="H151" s="230">
        <v>125</v>
      </c>
      <c r="I151" s="231"/>
      <c r="J151" s="232">
        <f>ROUND(I151*H151,2)</f>
        <v>0</v>
      </c>
      <c r="K151" s="228" t="s">
        <v>169</v>
      </c>
      <c r="L151" s="44"/>
      <c r="M151" s="233" t="s">
        <v>1</v>
      </c>
      <c r="N151" s="234" t="s">
        <v>41</v>
      </c>
      <c r="O151" s="91"/>
      <c r="P151" s="235">
        <f>O151*H151</f>
        <v>0</v>
      </c>
      <c r="Q151" s="235">
        <v>6.9999999999999994E-05</v>
      </c>
      <c r="R151" s="235">
        <f>Q151*H151</f>
        <v>0.0087499999999999991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248</v>
      </c>
      <c r="AT151" s="237" t="s">
        <v>165</v>
      </c>
      <c r="AU151" s="237" t="s">
        <v>85</v>
      </c>
      <c r="AY151" s="17" t="s">
        <v>163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248</v>
      </c>
      <c r="BM151" s="237" t="s">
        <v>1291</v>
      </c>
    </row>
    <row r="152" s="2" customFormat="1" ht="55.5" customHeight="1">
      <c r="A152" s="38"/>
      <c r="B152" s="39"/>
      <c r="C152" s="226" t="s">
        <v>7</v>
      </c>
      <c r="D152" s="226" t="s">
        <v>165</v>
      </c>
      <c r="E152" s="227" t="s">
        <v>1292</v>
      </c>
      <c r="F152" s="228" t="s">
        <v>1293</v>
      </c>
      <c r="G152" s="229" t="s">
        <v>294</v>
      </c>
      <c r="H152" s="230">
        <v>250</v>
      </c>
      <c r="I152" s="231"/>
      <c r="J152" s="232">
        <f>ROUND(I152*H152,2)</f>
        <v>0</v>
      </c>
      <c r="K152" s="228" t="s">
        <v>169</v>
      </c>
      <c r="L152" s="44"/>
      <c r="M152" s="233" t="s">
        <v>1</v>
      </c>
      <c r="N152" s="234" t="s">
        <v>41</v>
      </c>
      <c r="O152" s="91"/>
      <c r="P152" s="235">
        <f>O152*H152</f>
        <v>0</v>
      </c>
      <c r="Q152" s="235">
        <v>9.0000000000000006E-05</v>
      </c>
      <c r="R152" s="235">
        <f>Q152*H152</f>
        <v>0.022500000000000003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248</v>
      </c>
      <c r="AT152" s="237" t="s">
        <v>165</v>
      </c>
      <c r="AU152" s="237" t="s">
        <v>85</v>
      </c>
      <c r="AY152" s="17" t="s">
        <v>163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248</v>
      </c>
      <c r="BM152" s="237" t="s">
        <v>1294</v>
      </c>
    </row>
    <row r="153" s="2" customFormat="1" ht="55.5" customHeight="1">
      <c r="A153" s="38"/>
      <c r="B153" s="39"/>
      <c r="C153" s="226" t="s">
        <v>291</v>
      </c>
      <c r="D153" s="226" t="s">
        <v>165</v>
      </c>
      <c r="E153" s="227" t="s">
        <v>1295</v>
      </c>
      <c r="F153" s="228" t="s">
        <v>1296</v>
      </c>
      <c r="G153" s="229" t="s">
        <v>294</v>
      </c>
      <c r="H153" s="230">
        <v>50</v>
      </c>
      <c r="I153" s="231"/>
      <c r="J153" s="232">
        <f>ROUND(I153*H153,2)</f>
        <v>0</v>
      </c>
      <c r="K153" s="228" t="s">
        <v>169</v>
      </c>
      <c r="L153" s="44"/>
      <c r="M153" s="233" t="s">
        <v>1</v>
      </c>
      <c r="N153" s="234" t="s">
        <v>41</v>
      </c>
      <c r="O153" s="91"/>
      <c r="P153" s="235">
        <f>O153*H153</f>
        <v>0</v>
      </c>
      <c r="Q153" s="235">
        <v>0.00012</v>
      </c>
      <c r="R153" s="235">
        <f>Q153*H153</f>
        <v>0.0060000000000000001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248</v>
      </c>
      <c r="AT153" s="237" t="s">
        <v>165</v>
      </c>
      <c r="AU153" s="237" t="s">
        <v>85</v>
      </c>
      <c r="AY153" s="17" t="s">
        <v>163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248</v>
      </c>
      <c r="BM153" s="237" t="s">
        <v>1297</v>
      </c>
    </row>
    <row r="154" s="2" customFormat="1" ht="55.5" customHeight="1">
      <c r="A154" s="38"/>
      <c r="B154" s="39"/>
      <c r="C154" s="226" t="s">
        <v>296</v>
      </c>
      <c r="D154" s="226" t="s">
        <v>165</v>
      </c>
      <c r="E154" s="227" t="s">
        <v>1298</v>
      </c>
      <c r="F154" s="228" t="s">
        <v>1299</v>
      </c>
      <c r="G154" s="229" t="s">
        <v>294</v>
      </c>
      <c r="H154" s="230">
        <v>125</v>
      </c>
      <c r="I154" s="231"/>
      <c r="J154" s="232">
        <f>ROUND(I154*H154,2)</f>
        <v>0</v>
      </c>
      <c r="K154" s="228" t="s">
        <v>169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0.00020000000000000001</v>
      </c>
      <c r="R154" s="235">
        <f>Q154*H154</f>
        <v>0.025000000000000001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248</v>
      </c>
      <c r="AT154" s="237" t="s">
        <v>165</v>
      </c>
      <c r="AU154" s="237" t="s">
        <v>85</v>
      </c>
      <c r="AY154" s="17" t="s">
        <v>163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248</v>
      </c>
      <c r="BM154" s="237" t="s">
        <v>1300</v>
      </c>
    </row>
    <row r="155" s="2" customFormat="1" ht="55.5" customHeight="1">
      <c r="A155" s="38"/>
      <c r="B155" s="39"/>
      <c r="C155" s="226" t="s">
        <v>301</v>
      </c>
      <c r="D155" s="226" t="s">
        <v>165</v>
      </c>
      <c r="E155" s="227" t="s">
        <v>1301</v>
      </c>
      <c r="F155" s="228" t="s">
        <v>1302</v>
      </c>
      <c r="G155" s="229" t="s">
        <v>294</v>
      </c>
      <c r="H155" s="230">
        <v>200</v>
      </c>
      <c r="I155" s="231"/>
      <c r="J155" s="232">
        <f>ROUND(I155*H155,2)</f>
        <v>0</v>
      </c>
      <c r="K155" s="228" t="s">
        <v>169</v>
      </c>
      <c r="L155" s="44"/>
      <c r="M155" s="233" t="s">
        <v>1</v>
      </c>
      <c r="N155" s="234" t="s">
        <v>41</v>
      </c>
      <c r="O155" s="91"/>
      <c r="P155" s="235">
        <f>O155*H155</f>
        <v>0</v>
      </c>
      <c r="Q155" s="235">
        <v>0.00024000000000000001</v>
      </c>
      <c r="R155" s="235">
        <f>Q155*H155</f>
        <v>0.048000000000000001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248</v>
      </c>
      <c r="AT155" s="237" t="s">
        <v>165</v>
      </c>
      <c r="AU155" s="237" t="s">
        <v>85</v>
      </c>
      <c r="AY155" s="17" t="s">
        <v>163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248</v>
      </c>
      <c r="BM155" s="237" t="s">
        <v>1303</v>
      </c>
    </row>
    <row r="156" s="2" customFormat="1" ht="24.15" customHeight="1">
      <c r="A156" s="38"/>
      <c r="B156" s="39"/>
      <c r="C156" s="226" t="s">
        <v>305</v>
      </c>
      <c r="D156" s="226" t="s">
        <v>165</v>
      </c>
      <c r="E156" s="227" t="s">
        <v>1304</v>
      </c>
      <c r="F156" s="228" t="s">
        <v>1305</v>
      </c>
      <c r="G156" s="229" t="s">
        <v>233</v>
      </c>
      <c r="H156" s="230">
        <v>94</v>
      </c>
      <c r="I156" s="231"/>
      <c r="J156" s="232">
        <f>ROUND(I156*H156,2)</f>
        <v>0</v>
      </c>
      <c r="K156" s="228" t="s">
        <v>169</v>
      </c>
      <c r="L156" s="44"/>
      <c r="M156" s="233" t="s">
        <v>1</v>
      </c>
      <c r="N156" s="234" t="s">
        <v>41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248</v>
      </c>
      <c r="AT156" s="237" t="s">
        <v>165</v>
      </c>
      <c r="AU156" s="237" t="s">
        <v>85</v>
      </c>
      <c r="AY156" s="17" t="s">
        <v>163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248</v>
      </c>
      <c r="BM156" s="237" t="s">
        <v>1306</v>
      </c>
    </row>
    <row r="157" s="2" customFormat="1" ht="24.15" customHeight="1">
      <c r="A157" s="38"/>
      <c r="B157" s="39"/>
      <c r="C157" s="226" t="s">
        <v>309</v>
      </c>
      <c r="D157" s="226" t="s">
        <v>165</v>
      </c>
      <c r="E157" s="227" t="s">
        <v>1307</v>
      </c>
      <c r="F157" s="228" t="s">
        <v>1308</v>
      </c>
      <c r="G157" s="229" t="s">
        <v>233</v>
      </c>
      <c r="H157" s="230">
        <v>17</v>
      </c>
      <c r="I157" s="231"/>
      <c r="J157" s="232">
        <f>ROUND(I157*H157,2)</f>
        <v>0</v>
      </c>
      <c r="K157" s="228" t="s">
        <v>169</v>
      </c>
      <c r="L157" s="44"/>
      <c r="M157" s="233" t="s">
        <v>1</v>
      </c>
      <c r="N157" s="234" t="s">
        <v>41</v>
      </c>
      <c r="O157" s="91"/>
      <c r="P157" s="235">
        <f>O157*H157</f>
        <v>0</v>
      </c>
      <c r="Q157" s="235">
        <v>0.00012999999999999999</v>
      </c>
      <c r="R157" s="235">
        <f>Q157*H157</f>
        <v>0.0022099999999999997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248</v>
      </c>
      <c r="AT157" s="237" t="s">
        <v>165</v>
      </c>
      <c r="AU157" s="237" t="s">
        <v>85</v>
      </c>
      <c r="AY157" s="17" t="s">
        <v>163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248</v>
      </c>
      <c r="BM157" s="237" t="s">
        <v>1309</v>
      </c>
    </row>
    <row r="158" s="2" customFormat="1" ht="24.15" customHeight="1">
      <c r="A158" s="38"/>
      <c r="B158" s="39"/>
      <c r="C158" s="226" t="s">
        <v>313</v>
      </c>
      <c r="D158" s="226" t="s">
        <v>165</v>
      </c>
      <c r="E158" s="227" t="s">
        <v>1310</v>
      </c>
      <c r="F158" s="228" t="s">
        <v>1311</v>
      </c>
      <c r="G158" s="229" t="s">
        <v>233</v>
      </c>
      <c r="H158" s="230">
        <v>1</v>
      </c>
      <c r="I158" s="231"/>
      <c r="J158" s="232">
        <f>ROUND(I158*H158,2)</f>
        <v>0</v>
      </c>
      <c r="K158" s="228" t="s">
        <v>169</v>
      </c>
      <c r="L158" s="44"/>
      <c r="M158" s="233" t="s">
        <v>1</v>
      </c>
      <c r="N158" s="234" t="s">
        <v>41</v>
      </c>
      <c r="O158" s="91"/>
      <c r="P158" s="235">
        <f>O158*H158</f>
        <v>0</v>
      </c>
      <c r="Q158" s="235">
        <v>0.00022000000000000001</v>
      </c>
      <c r="R158" s="235">
        <f>Q158*H158</f>
        <v>0.00022000000000000001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248</v>
      </c>
      <c r="AT158" s="237" t="s">
        <v>165</v>
      </c>
      <c r="AU158" s="237" t="s">
        <v>85</v>
      </c>
      <c r="AY158" s="17" t="s">
        <v>163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248</v>
      </c>
      <c r="BM158" s="237" t="s">
        <v>1312</v>
      </c>
    </row>
    <row r="159" s="2" customFormat="1" ht="21.75" customHeight="1">
      <c r="A159" s="38"/>
      <c r="B159" s="39"/>
      <c r="C159" s="226" t="s">
        <v>318</v>
      </c>
      <c r="D159" s="226" t="s">
        <v>165</v>
      </c>
      <c r="E159" s="227" t="s">
        <v>1313</v>
      </c>
      <c r="F159" s="228" t="s">
        <v>1314</v>
      </c>
      <c r="G159" s="229" t="s">
        <v>1315</v>
      </c>
      <c r="H159" s="230">
        <v>37</v>
      </c>
      <c r="I159" s="231"/>
      <c r="J159" s="232">
        <f>ROUND(I159*H159,2)</f>
        <v>0</v>
      </c>
      <c r="K159" s="228" t="s">
        <v>169</v>
      </c>
      <c r="L159" s="44"/>
      <c r="M159" s="233" t="s">
        <v>1</v>
      </c>
      <c r="N159" s="234" t="s">
        <v>41</v>
      </c>
      <c r="O159" s="91"/>
      <c r="P159" s="235">
        <f>O159*H159</f>
        <v>0</v>
      </c>
      <c r="Q159" s="235">
        <v>0.00025000000000000001</v>
      </c>
      <c r="R159" s="235">
        <f>Q159*H159</f>
        <v>0.0092499999999999995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248</v>
      </c>
      <c r="AT159" s="237" t="s">
        <v>165</v>
      </c>
      <c r="AU159" s="237" t="s">
        <v>85</v>
      </c>
      <c r="AY159" s="17" t="s">
        <v>163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248</v>
      </c>
      <c r="BM159" s="237" t="s">
        <v>1316</v>
      </c>
    </row>
    <row r="160" s="2" customFormat="1" ht="21.75" customHeight="1">
      <c r="A160" s="38"/>
      <c r="B160" s="39"/>
      <c r="C160" s="226" t="s">
        <v>325</v>
      </c>
      <c r="D160" s="226" t="s">
        <v>165</v>
      </c>
      <c r="E160" s="227" t="s">
        <v>1317</v>
      </c>
      <c r="F160" s="228" t="s">
        <v>1318</v>
      </c>
      <c r="G160" s="229" t="s">
        <v>1319</v>
      </c>
      <c r="H160" s="230">
        <v>1</v>
      </c>
      <c r="I160" s="231"/>
      <c r="J160" s="232">
        <f>ROUND(I160*H160,2)</f>
        <v>0</v>
      </c>
      <c r="K160" s="228" t="s">
        <v>169</v>
      </c>
      <c r="L160" s="44"/>
      <c r="M160" s="233" t="s">
        <v>1</v>
      </c>
      <c r="N160" s="234" t="s">
        <v>41</v>
      </c>
      <c r="O160" s="91"/>
      <c r="P160" s="235">
        <f>O160*H160</f>
        <v>0</v>
      </c>
      <c r="Q160" s="235">
        <v>0.00089999999999999998</v>
      </c>
      <c r="R160" s="235">
        <f>Q160*H160</f>
        <v>0.00089999999999999998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248</v>
      </c>
      <c r="AT160" s="237" t="s">
        <v>165</v>
      </c>
      <c r="AU160" s="237" t="s">
        <v>85</v>
      </c>
      <c r="AY160" s="17" t="s">
        <v>163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248</v>
      </c>
      <c r="BM160" s="237" t="s">
        <v>1320</v>
      </c>
    </row>
    <row r="161" s="2" customFormat="1" ht="24.15" customHeight="1">
      <c r="A161" s="38"/>
      <c r="B161" s="39"/>
      <c r="C161" s="226" t="s">
        <v>331</v>
      </c>
      <c r="D161" s="226" t="s">
        <v>165</v>
      </c>
      <c r="E161" s="227" t="s">
        <v>1321</v>
      </c>
      <c r="F161" s="228" t="s">
        <v>1322</v>
      </c>
      <c r="G161" s="229" t="s">
        <v>233</v>
      </c>
      <c r="H161" s="230">
        <v>2</v>
      </c>
      <c r="I161" s="231"/>
      <c r="J161" s="232">
        <f>ROUND(I161*H161,2)</f>
        <v>0</v>
      </c>
      <c r="K161" s="228" t="s">
        <v>169</v>
      </c>
      <c r="L161" s="44"/>
      <c r="M161" s="233" t="s">
        <v>1</v>
      </c>
      <c r="N161" s="234" t="s">
        <v>41</v>
      </c>
      <c r="O161" s="91"/>
      <c r="P161" s="235">
        <f>O161*H161</f>
        <v>0</v>
      </c>
      <c r="Q161" s="235">
        <v>0.00022000000000000001</v>
      </c>
      <c r="R161" s="235">
        <f>Q161*H161</f>
        <v>0.00044000000000000002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248</v>
      </c>
      <c r="AT161" s="237" t="s">
        <v>165</v>
      </c>
      <c r="AU161" s="237" t="s">
        <v>85</v>
      </c>
      <c r="AY161" s="17" t="s">
        <v>163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248</v>
      </c>
      <c r="BM161" s="237" t="s">
        <v>1323</v>
      </c>
    </row>
    <row r="162" s="2" customFormat="1" ht="24.15" customHeight="1">
      <c r="A162" s="38"/>
      <c r="B162" s="39"/>
      <c r="C162" s="226" t="s">
        <v>336</v>
      </c>
      <c r="D162" s="226" t="s">
        <v>165</v>
      </c>
      <c r="E162" s="227" t="s">
        <v>1324</v>
      </c>
      <c r="F162" s="228" t="s">
        <v>1325</v>
      </c>
      <c r="G162" s="229" t="s">
        <v>233</v>
      </c>
      <c r="H162" s="230">
        <v>1</v>
      </c>
      <c r="I162" s="231"/>
      <c r="J162" s="232">
        <f>ROUND(I162*H162,2)</f>
        <v>0</v>
      </c>
      <c r="K162" s="228" t="s">
        <v>169</v>
      </c>
      <c r="L162" s="44"/>
      <c r="M162" s="233" t="s">
        <v>1</v>
      </c>
      <c r="N162" s="234" t="s">
        <v>41</v>
      </c>
      <c r="O162" s="91"/>
      <c r="P162" s="235">
        <f>O162*H162</f>
        <v>0</v>
      </c>
      <c r="Q162" s="235">
        <v>0.00017000000000000001</v>
      </c>
      <c r="R162" s="235">
        <f>Q162*H162</f>
        <v>0.00017000000000000001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248</v>
      </c>
      <c r="AT162" s="237" t="s">
        <v>165</v>
      </c>
      <c r="AU162" s="237" t="s">
        <v>85</v>
      </c>
      <c r="AY162" s="17" t="s">
        <v>163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248</v>
      </c>
      <c r="BM162" s="237" t="s">
        <v>1326</v>
      </c>
    </row>
    <row r="163" s="2" customFormat="1" ht="24.15" customHeight="1">
      <c r="A163" s="38"/>
      <c r="B163" s="39"/>
      <c r="C163" s="226" t="s">
        <v>342</v>
      </c>
      <c r="D163" s="226" t="s">
        <v>165</v>
      </c>
      <c r="E163" s="227" t="s">
        <v>1327</v>
      </c>
      <c r="F163" s="228" t="s">
        <v>1328</v>
      </c>
      <c r="G163" s="229" t="s">
        <v>233</v>
      </c>
      <c r="H163" s="230">
        <v>1</v>
      </c>
      <c r="I163" s="231"/>
      <c r="J163" s="232">
        <f>ROUND(I163*H163,2)</f>
        <v>0</v>
      </c>
      <c r="K163" s="228" t="s">
        <v>169</v>
      </c>
      <c r="L163" s="44"/>
      <c r="M163" s="233" t="s">
        <v>1</v>
      </c>
      <c r="N163" s="234" t="s">
        <v>41</v>
      </c>
      <c r="O163" s="91"/>
      <c r="P163" s="235">
        <f>O163*H163</f>
        <v>0</v>
      </c>
      <c r="Q163" s="235">
        <v>0.00050000000000000001</v>
      </c>
      <c r="R163" s="235">
        <f>Q163*H163</f>
        <v>0.00050000000000000001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248</v>
      </c>
      <c r="AT163" s="237" t="s">
        <v>165</v>
      </c>
      <c r="AU163" s="237" t="s">
        <v>85</v>
      </c>
      <c r="AY163" s="17" t="s">
        <v>163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248</v>
      </c>
      <c r="BM163" s="237" t="s">
        <v>1329</v>
      </c>
    </row>
    <row r="164" s="2" customFormat="1" ht="24.15" customHeight="1">
      <c r="A164" s="38"/>
      <c r="B164" s="39"/>
      <c r="C164" s="226" t="s">
        <v>346</v>
      </c>
      <c r="D164" s="226" t="s">
        <v>165</v>
      </c>
      <c r="E164" s="227" t="s">
        <v>1330</v>
      </c>
      <c r="F164" s="228" t="s">
        <v>1331</v>
      </c>
      <c r="G164" s="229" t="s">
        <v>233</v>
      </c>
      <c r="H164" s="230">
        <v>1</v>
      </c>
      <c r="I164" s="231"/>
      <c r="J164" s="232">
        <f>ROUND(I164*H164,2)</f>
        <v>0</v>
      </c>
      <c r="K164" s="228" t="s">
        <v>169</v>
      </c>
      <c r="L164" s="44"/>
      <c r="M164" s="233" t="s">
        <v>1</v>
      </c>
      <c r="N164" s="234" t="s">
        <v>41</v>
      </c>
      <c r="O164" s="91"/>
      <c r="P164" s="235">
        <f>O164*H164</f>
        <v>0</v>
      </c>
      <c r="Q164" s="235">
        <v>0.00012</v>
      </c>
      <c r="R164" s="235">
        <f>Q164*H164</f>
        <v>0.00012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248</v>
      </c>
      <c r="AT164" s="237" t="s">
        <v>165</v>
      </c>
      <c r="AU164" s="237" t="s">
        <v>85</v>
      </c>
      <c r="AY164" s="17" t="s">
        <v>163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248</v>
      </c>
      <c r="BM164" s="237" t="s">
        <v>1332</v>
      </c>
    </row>
    <row r="165" s="2" customFormat="1" ht="24.15" customHeight="1">
      <c r="A165" s="38"/>
      <c r="B165" s="39"/>
      <c r="C165" s="226" t="s">
        <v>352</v>
      </c>
      <c r="D165" s="226" t="s">
        <v>165</v>
      </c>
      <c r="E165" s="227" t="s">
        <v>1333</v>
      </c>
      <c r="F165" s="228" t="s">
        <v>1334</v>
      </c>
      <c r="G165" s="229" t="s">
        <v>233</v>
      </c>
      <c r="H165" s="230">
        <v>12</v>
      </c>
      <c r="I165" s="231"/>
      <c r="J165" s="232">
        <f>ROUND(I165*H165,2)</f>
        <v>0</v>
      </c>
      <c r="K165" s="228" t="s">
        <v>169</v>
      </c>
      <c r="L165" s="44"/>
      <c r="M165" s="233" t="s">
        <v>1</v>
      </c>
      <c r="N165" s="234" t="s">
        <v>41</v>
      </c>
      <c r="O165" s="91"/>
      <c r="P165" s="235">
        <f>O165*H165</f>
        <v>0</v>
      </c>
      <c r="Q165" s="235">
        <v>0.00056999999999999998</v>
      </c>
      <c r="R165" s="235">
        <f>Q165*H165</f>
        <v>0.0068399999999999997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248</v>
      </c>
      <c r="AT165" s="237" t="s">
        <v>165</v>
      </c>
      <c r="AU165" s="237" t="s">
        <v>85</v>
      </c>
      <c r="AY165" s="17" t="s">
        <v>163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248</v>
      </c>
      <c r="BM165" s="237" t="s">
        <v>1335</v>
      </c>
    </row>
    <row r="166" s="2" customFormat="1" ht="24.15" customHeight="1">
      <c r="A166" s="38"/>
      <c r="B166" s="39"/>
      <c r="C166" s="226" t="s">
        <v>357</v>
      </c>
      <c r="D166" s="226" t="s">
        <v>165</v>
      </c>
      <c r="E166" s="227" t="s">
        <v>1336</v>
      </c>
      <c r="F166" s="228" t="s">
        <v>1337</v>
      </c>
      <c r="G166" s="229" t="s">
        <v>233</v>
      </c>
      <c r="H166" s="230">
        <v>3</v>
      </c>
      <c r="I166" s="231"/>
      <c r="J166" s="232">
        <f>ROUND(I166*H166,2)</f>
        <v>0</v>
      </c>
      <c r="K166" s="228" t="s">
        <v>169</v>
      </c>
      <c r="L166" s="44"/>
      <c r="M166" s="233" t="s">
        <v>1</v>
      </c>
      <c r="N166" s="234" t="s">
        <v>41</v>
      </c>
      <c r="O166" s="91"/>
      <c r="P166" s="235">
        <f>O166*H166</f>
        <v>0</v>
      </c>
      <c r="Q166" s="235">
        <v>0.00035</v>
      </c>
      <c r="R166" s="235">
        <f>Q166*H166</f>
        <v>0.0010499999999999999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248</v>
      </c>
      <c r="AT166" s="237" t="s">
        <v>165</v>
      </c>
      <c r="AU166" s="237" t="s">
        <v>85</v>
      </c>
      <c r="AY166" s="17" t="s">
        <v>163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248</v>
      </c>
      <c r="BM166" s="237" t="s">
        <v>1338</v>
      </c>
    </row>
    <row r="167" s="2" customFormat="1" ht="24.15" customHeight="1">
      <c r="A167" s="38"/>
      <c r="B167" s="39"/>
      <c r="C167" s="226" t="s">
        <v>362</v>
      </c>
      <c r="D167" s="226" t="s">
        <v>165</v>
      </c>
      <c r="E167" s="227" t="s">
        <v>1339</v>
      </c>
      <c r="F167" s="228" t="s">
        <v>1340</v>
      </c>
      <c r="G167" s="229" t="s">
        <v>233</v>
      </c>
      <c r="H167" s="230">
        <v>3</v>
      </c>
      <c r="I167" s="231"/>
      <c r="J167" s="232">
        <f>ROUND(I167*H167,2)</f>
        <v>0</v>
      </c>
      <c r="K167" s="228" t="s">
        <v>169</v>
      </c>
      <c r="L167" s="44"/>
      <c r="M167" s="233" t="s">
        <v>1</v>
      </c>
      <c r="N167" s="234" t="s">
        <v>41</v>
      </c>
      <c r="O167" s="91"/>
      <c r="P167" s="235">
        <f>O167*H167</f>
        <v>0</v>
      </c>
      <c r="Q167" s="235">
        <v>0.00055000000000000003</v>
      </c>
      <c r="R167" s="235">
        <f>Q167*H167</f>
        <v>0.00165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248</v>
      </c>
      <c r="AT167" s="237" t="s">
        <v>165</v>
      </c>
      <c r="AU167" s="237" t="s">
        <v>85</v>
      </c>
      <c r="AY167" s="17" t="s">
        <v>163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248</v>
      </c>
      <c r="BM167" s="237" t="s">
        <v>1341</v>
      </c>
    </row>
    <row r="168" s="2" customFormat="1" ht="24.15" customHeight="1">
      <c r="A168" s="38"/>
      <c r="B168" s="39"/>
      <c r="C168" s="226" t="s">
        <v>367</v>
      </c>
      <c r="D168" s="226" t="s">
        <v>165</v>
      </c>
      <c r="E168" s="227" t="s">
        <v>1342</v>
      </c>
      <c r="F168" s="228" t="s">
        <v>1343</v>
      </c>
      <c r="G168" s="229" t="s">
        <v>233</v>
      </c>
      <c r="H168" s="230">
        <v>4</v>
      </c>
      <c r="I168" s="231"/>
      <c r="J168" s="232">
        <f>ROUND(I168*H168,2)</f>
        <v>0</v>
      </c>
      <c r="K168" s="228" t="s">
        <v>169</v>
      </c>
      <c r="L168" s="44"/>
      <c r="M168" s="233" t="s">
        <v>1</v>
      </c>
      <c r="N168" s="234" t="s">
        <v>41</v>
      </c>
      <c r="O168" s="91"/>
      <c r="P168" s="235">
        <f>O168*H168</f>
        <v>0</v>
      </c>
      <c r="Q168" s="235">
        <v>0.0011900000000000001</v>
      </c>
      <c r="R168" s="235">
        <f>Q168*H168</f>
        <v>0.0047600000000000003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248</v>
      </c>
      <c r="AT168" s="237" t="s">
        <v>165</v>
      </c>
      <c r="AU168" s="237" t="s">
        <v>85</v>
      </c>
      <c r="AY168" s="17" t="s">
        <v>163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248</v>
      </c>
      <c r="BM168" s="237" t="s">
        <v>1344</v>
      </c>
    </row>
    <row r="169" s="2" customFormat="1" ht="24.15" customHeight="1">
      <c r="A169" s="38"/>
      <c r="B169" s="39"/>
      <c r="C169" s="226" t="s">
        <v>372</v>
      </c>
      <c r="D169" s="226" t="s">
        <v>165</v>
      </c>
      <c r="E169" s="227" t="s">
        <v>1345</v>
      </c>
      <c r="F169" s="228" t="s">
        <v>1346</v>
      </c>
      <c r="G169" s="229" t="s">
        <v>233</v>
      </c>
      <c r="H169" s="230">
        <v>1</v>
      </c>
      <c r="I169" s="231"/>
      <c r="J169" s="232">
        <f>ROUND(I169*H169,2)</f>
        <v>0</v>
      </c>
      <c r="K169" s="228" t="s">
        <v>169</v>
      </c>
      <c r="L169" s="44"/>
      <c r="M169" s="233" t="s">
        <v>1</v>
      </c>
      <c r="N169" s="234" t="s">
        <v>41</v>
      </c>
      <c r="O169" s="91"/>
      <c r="P169" s="235">
        <f>O169*H169</f>
        <v>0</v>
      </c>
      <c r="Q169" s="235">
        <v>0.00022000000000000001</v>
      </c>
      <c r="R169" s="235">
        <f>Q169*H169</f>
        <v>0.00022000000000000001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248</v>
      </c>
      <c r="AT169" s="237" t="s">
        <v>165</v>
      </c>
      <c r="AU169" s="237" t="s">
        <v>85</v>
      </c>
      <c r="AY169" s="17" t="s">
        <v>163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248</v>
      </c>
      <c r="BM169" s="237" t="s">
        <v>1347</v>
      </c>
    </row>
    <row r="170" s="2" customFormat="1" ht="33" customHeight="1">
      <c r="A170" s="38"/>
      <c r="B170" s="39"/>
      <c r="C170" s="226" t="s">
        <v>377</v>
      </c>
      <c r="D170" s="226" t="s">
        <v>165</v>
      </c>
      <c r="E170" s="227" t="s">
        <v>1348</v>
      </c>
      <c r="F170" s="228" t="s">
        <v>1349</v>
      </c>
      <c r="G170" s="229" t="s">
        <v>1319</v>
      </c>
      <c r="H170" s="230">
        <v>3</v>
      </c>
      <c r="I170" s="231"/>
      <c r="J170" s="232">
        <f>ROUND(I170*H170,2)</f>
        <v>0</v>
      </c>
      <c r="K170" s="228" t="s">
        <v>169</v>
      </c>
      <c r="L170" s="44"/>
      <c r="M170" s="233" t="s">
        <v>1</v>
      </c>
      <c r="N170" s="234" t="s">
        <v>41</v>
      </c>
      <c r="O170" s="91"/>
      <c r="P170" s="235">
        <f>O170*H170</f>
        <v>0</v>
      </c>
      <c r="Q170" s="235">
        <v>0.0292</v>
      </c>
      <c r="R170" s="235">
        <f>Q170*H170</f>
        <v>0.087599999999999997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248</v>
      </c>
      <c r="AT170" s="237" t="s">
        <v>165</v>
      </c>
      <c r="AU170" s="237" t="s">
        <v>85</v>
      </c>
      <c r="AY170" s="17" t="s">
        <v>163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83</v>
      </c>
      <c r="BK170" s="238">
        <f>ROUND(I170*H170,2)</f>
        <v>0</v>
      </c>
      <c r="BL170" s="17" t="s">
        <v>248</v>
      </c>
      <c r="BM170" s="237" t="s">
        <v>1350</v>
      </c>
    </row>
    <row r="171" s="2" customFormat="1" ht="37.8" customHeight="1">
      <c r="A171" s="38"/>
      <c r="B171" s="39"/>
      <c r="C171" s="226" t="s">
        <v>383</v>
      </c>
      <c r="D171" s="226" t="s">
        <v>165</v>
      </c>
      <c r="E171" s="227" t="s">
        <v>1351</v>
      </c>
      <c r="F171" s="228" t="s">
        <v>1352</v>
      </c>
      <c r="G171" s="229" t="s">
        <v>294</v>
      </c>
      <c r="H171" s="230">
        <v>750</v>
      </c>
      <c r="I171" s="231"/>
      <c r="J171" s="232">
        <f>ROUND(I171*H171,2)</f>
        <v>0</v>
      </c>
      <c r="K171" s="228" t="s">
        <v>169</v>
      </c>
      <c r="L171" s="44"/>
      <c r="M171" s="233" t="s">
        <v>1</v>
      </c>
      <c r="N171" s="234" t="s">
        <v>41</v>
      </c>
      <c r="O171" s="91"/>
      <c r="P171" s="235">
        <f>O171*H171</f>
        <v>0</v>
      </c>
      <c r="Q171" s="235">
        <v>0.00019000000000000001</v>
      </c>
      <c r="R171" s="235">
        <f>Q171*H171</f>
        <v>0.14250000000000002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248</v>
      </c>
      <c r="AT171" s="237" t="s">
        <v>165</v>
      </c>
      <c r="AU171" s="237" t="s">
        <v>85</v>
      </c>
      <c r="AY171" s="17" t="s">
        <v>163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248</v>
      </c>
      <c r="BM171" s="237" t="s">
        <v>1353</v>
      </c>
    </row>
    <row r="172" s="2" customFormat="1" ht="33" customHeight="1">
      <c r="A172" s="38"/>
      <c r="B172" s="39"/>
      <c r="C172" s="226" t="s">
        <v>388</v>
      </c>
      <c r="D172" s="226" t="s">
        <v>165</v>
      </c>
      <c r="E172" s="227" t="s">
        <v>1354</v>
      </c>
      <c r="F172" s="228" t="s">
        <v>1355</v>
      </c>
      <c r="G172" s="229" t="s">
        <v>294</v>
      </c>
      <c r="H172" s="230">
        <v>750</v>
      </c>
      <c r="I172" s="231"/>
      <c r="J172" s="232">
        <f>ROUND(I172*H172,2)</f>
        <v>0</v>
      </c>
      <c r="K172" s="228" t="s">
        <v>169</v>
      </c>
      <c r="L172" s="44"/>
      <c r="M172" s="233" t="s">
        <v>1</v>
      </c>
      <c r="N172" s="234" t="s">
        <v>41</v>
      </c>
      <c r="O172" s="91"/>
      <c r="P172" s="235">
        <f>O172*H172</f>
        <v>0</v>
      </c>
      <c r="Q172" s="235">
        <v>1.0000000000000001E-05</v>
      </c>
      <c r="R172" s="235">
        <f>Q172*H172</f>
        <v>0.0075000000000000006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248</v>
      </c>
      <c r="AT172" s="237" t="s">
        <v>165</v>
      </c>
      <c r="AU172" s="237" t="s">
        <v>85</v>
      </c>
      <c r="AY172" s="17" t="s">
        <v>163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83</v>
      </c>
      <c r="BK172" s="238">
        <f>ROUND(I172*H172,2)</f>
        <v>0</v>
      </c>
      <c r="BL172" s="17" t="s">
        <v>248</v>
      </c>
      <c r="BM172" s="237" t="s">
        <v>1356</v>
      </c>
    </row>
    <row r="173" s="2" customFormat="1" ht="44.25" customHeight="1">
      <c r="A173" s="38"/>
      <c r="B173" s="39"/>
      <c r="C173" s="226" t="s">
        <v>393</v>
      </c>
      <c r="D173" s="226" t="s">
        <v>165</v>
      </c>
      <c r="E173" s="227" t="s">
        <v>1357</v>
      </c>
      <c r="F173" s="228" t="s">
        <v>1358</v>
      </c>
      <c r="G173" s="229" t="s">
        <v>175</v>
      </c>
      <c r="H173" s="230">
        <v>1.494</v>
      </c>
      <c r="I173" s="231"/>
      <c r="J173" s="232">
        <f>ROUND(I173*H173,2)</f>
        <v>0</v>
      </c>
      <c r="K173" s="228" t="s">
        <v>169</v>
      </c>
      <c r="L173" s="44"/>
      <c r="M173" s="233" t="s">
        <v>1</v>
      </c>
      <c r="N173" s="234" t="s">
        <v>41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248</v>
      </c>
      <c r="AT173" s="237" t="s">
        <v>165</v>
      </c>
      <c r="AU173" s="237" t="s">
        <v>85</v>
      </c>
      <c r="AY173" s="17" t="s">
        <v>163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248</v>
      </c>
      <c r="BM173" s="237" t="s">
        <v>1359</v>
      </c>
    </row>
    <row r="174" s="12" customFormat="1" ht="22.8" customHeight="1">
      <c r="A174" s="12"/>
      <c r="B174" s="210"/>
      <c r="C174" s="211"/>
      <c r="D174" s="212" t="s">
        <v>75</v>
      </c>
      <c r="E174" s="224" t="s">
        <v>1360</v>
      </c>
      <c r="F174" s="224" t="s">
        <v>1361</v>
      </c>
      <c r="G174" s="211"/>
      <c r="H174" s="211"/>
      <c r="I174" s="214"/>
      <c r="J174" s="225">
        <f>BK174</f>
        <v>0</v>
      </c>
      <c r="K174" s="211"/>
      <c r="L174" s="216"/>
      <c r="M174" s="217"/>
      <c r="N174" s="218"/>
      <c r="O174" s="218"/>
      <c r="P174" s="219">
        <f>SUM(P175:P177)</f>
        <v>0</v>
      </c>
      <c r="Q174" s="218"/>
      <c r="R174" s="219">
        <f>SUM(R175:R177)</f>
        <v>0.0054199999999999995</v>
      </c>
      <c r="S174" s="218"/>
      <c r="T174" s="220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1" t="s">
        <v>85</v>
      </c>
      <c r="AT174" s="222" t="s">
        <v>75</v>
      </c>
      <c r="AU174" s="222" t="s">
        <v>83</v>
      </c>
      <c r="AY174" s="221" t="s">
        <v>163</v>
      </c>
      <c r="BK174" s="223">
        <f>SUM(BK175:BK177)</f>
        <v>0</v>
      </c>
    </row>
    <row r="175" s="2" customFormat="1" ht="24.15" customHeight="1">
      <c r="A175" s="38"/>
      <c r="B175" s="39"/>
      <c r="C175" s="226" t="s">
        <v>399</v>
      </c>
      <c r="D175" s="226" t="s">
        <v>165</v>
      </c>
      <c r="E175" s="227" t="s">
        <v>1362</v>
      </c>
      <c r="F175" s="228" t="s">
        <v>1363</v>
      </c>
      <c r="G175" s="229" t="s">
        <v>1319</v>
      </c>
      <c r="H175" s="230">
        <v>1</v>
      </c>
      <c r="I175" s="231"/>
      <c r="J175" s="232">
        <f>ROUND(I175*H175,2)</f>
        <v>0</v>
      </c>
      <c r="K175" s="228" t="s">
        <v>169</v>
      </c>
      <c r="L175" s="44"/>
      <c r="M175" s="233" t="s">
        <v>1</v>
      </c>
      <c r="N175" s="234" t="s">
        <v>41</v>
      </c>
      <c r="O175" s="91"/>
      <c r="P175" s="235">
        <f>O175*H175</f>
        <v>0</v>
      </c>
      <c r="Q175" s="235">
        <v>0.0033899999999999998</v>
      </c>
      <c r="R175" s="235">
        <f>Q175*H175</f>
        <v>0.0033899999999999998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248</v>
      </c>
      <c r="AT175" s="237" t="s">
        <v>165</v>
      </c>
      <c r="AU175" s="237" t="s">
        <v>85</v>
      </c>
      <c r="AY175" s="17" t="s">
        <v>163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83</v>
      </c>
      <c r="BK175" s="238">
        <f>ROUND(I175*H175,2)</f>
        <v>0</v>
      </c>
      <c r="BL175" s="17" t="s">
        <v>248</v>
      </c>
      <c r="BM175" s="237" t="s">
        <v>1364</v>
      </c>
    </row>
    <row r="176" s="2" customFormat="1" ht="24.15" customHeight="1">
      <c r="A176" s="38"/>
      <c r="B176" s="39"/>
      <c r="C176" s="226" t="s">
        <v>403</v>
      </c>
      <c r="D176" s="226" t="s">
        <v>165</v>
      </c>
      <c r="E176" s="227" t="s">
        <v>1365</v>
      </c>
      <c r="F176" s="228" t="s">
        <v>1366</v>
      </c>
      <c r="G176" s="229" t="s">
        <v>1319</v>
      </c>
      <c r="H176" s="230">
        <v>1</v>
      </c>
      <c r="I176" s="231"/>
      <c r="J176" s="232">
        <f>ROUND(I176*H176,2)</f>
        <v>0</v>
      </c>
      <c r="K176" s="228" t="s">
        <v>1</v>
      </c>
      <c r="L176" s="44"/>
      <c r="M176" s="233" t="s">
        <v>1</v>
      </c>
      <c r="N176" s="234" t="s">
        <v>41</v>
      </c>
      <c r="O176" s="91"/>
      <c r="P176" s="235">
        <f>O176*H176</f>
        <v>0</v>
      </c>
      <c r="Q176" s="235">
        <v>0.0020300000000000001</v>
      </c>
      <c r="R176" s="235">
        <f>Q176*H176</f>
        <v>0.0020300000000000001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248</v>
      </c>
      <c r="AT176" s="237" t="s">
        <v>165</v>
      </c>
      <c r="AU176" s="237" t="s">
        <v>85</v>
      </c>
      <c r="AY176" s="17" t="s">
        <v>163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83</v>
      </c>
      <c r="BK176" s="238">
        <f>ROUND(I176*H176,2)</f>
        <v>0</v>
      </c>
      <c r="BL176" s="17" t="s">
        <v>248</v>
      </c>
      <c r="BM176" s="237" t="s">
        <v>1367</v>
      </c>
    </row>
    <row r="177" s="2" customFormat="1" ht="44.25" customHeight="1">
      <c r="A177" s="38"/>
      <c r="B177" s="39"/>
      <c r="C177" s="226" t="s">
        <v>408</v>
      </c>
      <c r="D177" s="226" t="s">
        <v>165</v>
      </c>
      <c r="E177" s="227" t="s">
        <v>1368</v>
      </c>
      <c r="F177" s="228" t="s">
        <v>1369</v>
      </c>
      <c r="G177" s="229" t="s">
        <v>175</v>
      </c>
      <c r="H177" s="230">
        <v>0.0050000000000000001</v>
      </c>
      <c r="I177" s="231"/>
      <c r="J177" s="232">
        <f>ROUND(I177*H177,2)</f>
        <v>0</v>
      </c>
      <c r="K177" s="228" t="s">
        <v>169</v>
      </c>
      <c r="L177" s="44"/>
      <c r="M177" s="233" t="s">
        <v>1</v>
      </c>
      <c r="N177" s="234" t="s">
        <v>41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248</v>
      </c>
      <c r="AT177" s="237" t="s">
        <v>165</v>
      </c>
      <c r="AU177" s="237" t="s">
        <v>85</v>
      </c>
      <c r="AY177" s="17" t="s">
        <v>163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83</v>
      </c>
      <c r="BK177" s="238">
        <f>ROUND(I177*H177,2)</f>
        <v>0</v>
      </c>
      <c r="BL177" s="17" t="s">
        <v>248</v>
      </c>
      <c r="BM177" s="237" t="s">
        <v>1370</v>
      </c>
    </row>
    <row r="178" s="12" customFormat="1" ht="22.8" customHeight="1">
      <c r="A178" s="12"/>
      <c r="B178" s="210"/>
      <c r="C178" s="211"/>
      <c r="D178" s="212" t="s">
        <v>75</v>
      </c>
      <c r="E178" s="224" t="s">
        <v>1371</v>
      </c>
      <c r="F178" s="224" t="s">
        <v>1372</v>
      </c>
      <c r="G178" s="211"/>
      <c r="H178" s="211"/>
      <c r="I178" s="214"/>
      <c r="J178" s="225">
        <f>BK178</f>
        <v>0</v>
      </c>
      <c r="K178" s="211"/>
      <c r="L178" s="216"/>
      <c r="M178" s="217"/>
      <c r="N178" s="218"/>
      <c r="O178" s="218"/>
      <c r="P178" s="219">
        <f>SUM(P179:P194)</f>
        <v>0</v>
      </c>
      <c r="Q178" s="218"/>
      <c r="R178" s="219">
        <f>SUM(R179:R194)</f>
        <v>1.13266</v>
      </c>
      <c r="S178" s="218"/>
      <c r="T178" s="220">
        <f>SUM(T179:T194)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1" t="s">
        <v>85</v>
      </c>
      <c r="AT178" s="222" t="s">
        <v>75</v>
      </c>
      <c r="AU178" s="222" t="s">
        <v>83</v>
      </c>
      <c r="AY178" s="221" t="s">
        <v>163</v>
      </c>
      <c r="BK178" s="223">
        <f>SUM(BK179:BK194)</f>
        <v>0</v>
      </c>
    </row>
    <row r="179" s="2" customFormat="1" ht="24.15" customHeight="1">
      <c r="A179" s="38"/>
      <c r="B179" s="39"/>
      <c r="C179" s="226" t="s">
        <v>412</v>
      </c>
      <c r="D179" s="226" t="s">
        <v>165</v>
      </c>
      <c r="E179" s="227" t="s">
        <v>1373</v>
      </c>
      <c r="F179" s="228" t="s">
        <v>1374</v>
      </c>
      <c r="G179" s="229" t="s">
        <v>1319</v>
      </c>
      <c r="H179" s="230">
        <v>2</v>
      </c>
      <c r="I179" s="231"/>
      <c r="J179" s="232">
        <f>ROUND(I179*H179,2)</f>
        <v>0</v>
      </c>
      <c r="K179" s="228" t="s">
        <v>169</v>
      </c>
      <c r="L179" s="44"/>
      <c r="M179" s="233" t="s">
        <v>1</v>
      </c>
      <c r="N179" s="234" t="s">
        <v>41</v>
      </c>
      <c r="O179" s="91"/>
      <c r="P179" s="235">
        <f>O179*H179</f>
        <v>0</v>
      </c>
      <c r="Q179" s="235">
        <v>0.02894</v>
      </c>
      <c r="R179" s="235">
        <f>Q179*H179</f>
        <v>0.057880000000000001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248</v>
      </c>
      <c r="AT179" s="237" t="s">
        <v>165</v>
      </c>
      <c r="AU179" s="237" t="s">
        <v>85</v>
      </c>
      <c r="AY179" s="17" t="s">
        <v>163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83</v>
      </c>
      <c r="BK179" s="238">
        <f>ROUND(I179*H179,2)</f>
        <v>0</v>
      </c>
      <c r="BL179" s="17" t="s">
        <v>248</v>
      </c>
      <c r="BM179" s="237" t="s">
        <v>1375</v>
      </c>
    </row>
    <row r="180" s="2" customFormat="1" ht="24.15" customHeight="1">
      <c r="A180" s="38"/>
      <c r="B180" s="39"/>
      <c r="C180" s="226" t="s">
        <v>416</v>
      </c>
      <c r="D180" s="226" t="s">
        <v>165</v>
      </c>
      <c r="E180" s="227" t="s">
        <v>1376</v>
      </c>
      <c r="F180" s="228" t="s">
        <v>1377</v>
      </c>
      <c r="G180" s="229" t="s">
        <v>1319</v>
      </c>
      <c r="H180" s="230">
        <v>10</v>
      </c>
      <c r="I180" s="231"/>
      <c r="J180" s="232">
        <f>ROUND(I180*H180,2)</f>
        <v>0</v>
      </c>
      <c r="K180" s="228" t="s">
        <v>169</v>
      </c>
      <c r="L180" s="44"/>
      <c r="M180" s="233" t="s">
        <v>1</v>
      </c>
      <c r="N180" s="234" t="s">
        <v>41</v>
      </c>
      <c r="O180" s="91"/>
      <c r="P180" s="235">
        <f>O180*H180</f>
        <v>0</v>
      </c>
      <c r="Q180" s="235">
        <v>0.031919999999999997</v>
      </c>
      <c r="R180" s="235">
        <f>Q180*H180</f>
        <v>0.31919999999999998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248</v>
      </c>
      <c r="AT180" s="237" t="s">
        <v>165</v>
      </c>
      <c r="AU180" s="237" t="s">
        <v>85</v>
      </c>
      <c r="AY180" s="17" t="s">
        <v>163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83</v>
      </c>
      <c r="BK180" s="238">
        <f>ROUND(I180*H180,2)</f>
        <v>0</v>
      </c>
      <c r="BL180" s="17" t="s">
        <v>248</v>
      </c>
      <c r="BM180" s="237" t="s">
        <v>1378</v>
      </c>
    </row>
    <row r="181" s="2" customFormat="1" ht="24.15" customHeight="1">
      <c r="A181" s="38"/>
      <c r="B181" s="39"/>
      <c r="C181" s="226" t="s">
        <v>421</v>
      </c>
      <c r="D181" s="226" t="s">
        <v>165</v>
      </c>
      <c r="E181" s="227" t="s">
        <v>1379</v>
      </c>
      <c r="F181" s="228" t="s">
        <v>1380</v>
      </c>
      <c r="G181" s="229" t="s">
        <v>1319</v>
      </c>
      <c r="H181" s="230">
        <v>2</v>
      </c>
      <c r="I181" s="231"/>
      <c r="J181" s="232">
        <f>ROUND(I181*H181,2)</f>
        <v>0</v>
      </c>
      <c r="K181" s="228" t="s">
        <v>169</v>
      </c>
      <c r="L181" s="44"/>
      <c r="M181" s="233" t="s">
        <v>1</v>
      </c>
      <c r="N181" s="234" t="s">
        <v>41</v>
      </c>
      <c r="O181" s="91"/>
      <c r="P181" s="235">
        <f>O181*H181</f>
        <v>0</v>
      </c>
      <c r="Q181" s="235">
        <v>0.0011800000000000001</v>
      </c>
      <c r="R181" s="235">
        <f>Q181*H181</f>
        <v>0.0023600000000000001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248</v>
      </c>
      <c r="AT181" s="237" t="s">
        <v>165</v>
      </c>
      <c r="AU181" s="237" t="s">
        <v>85</v>
      </c>
      <c r="AY181" s="17" t="s">
        <v>163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83</v>
      </c>
      <c r="BK181" s="238">
        <f>ROUND(I181*H181,2)</f>
        <v>0</v>
      </c>
      <c r="BL181" s="17" t="s">
        <v>248</v>
      </c>
      <c r="BM181" s="237" t="s">
        <v>1381</v>
      </c>
    </row>
    <row r="182" s="2" customFormat="1" ht="24.15" customHeight="1">
      <c r="A182" s="38"/>
      <c r="B182" s="39"/>
      <c r="C182" s="226" t="s">
        <v>426</v>
      </c>
      <c r="D182" s="226" t="s">
        <v>165</v>
      </c>
      <c r="E182" s="227" t="s">
        <v>1382</v>
      </c>
      <c r="F182" s="228" t="s">
        <v>1383</v>
      </c>
      <c r="G182" s="229" t="s">
        <v>1319</v>
      </c>
      <c r="H182" s="230">
        <v>5</v>
      </c>
      <c r="I182" s="231"/>
      <c r="J182" s="232">
        <f>ROUND(I182*H182,2)</f>
        <v>0</v>
      </c>
      <c r="K182" s="228" t="s">
        <v>169</v>
      </c>
      <c r="L182" s="44"/>
      <c r="M182" s="233" t="s">
        <v>1</v>
      </c>
      <c r="N182" s="234" t="s">
        <v>41</v>
      </c>
      <c r="O182" s="91"/>
      <c r="P182" s="235">
        <f>O182*H182</f>
        <v>0</v>
      </c>
      <c r="Q182" s="235">
        <v>0.016080000000000001</v>
      </c>
      <c r="R182" s="235">
        <f>Q182*H182</f>
        <v>0.080399999999999999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248</v>
      </c>
      <c r="AT182" s="237" t="s">
        <v>165</v>
      </c>
      <c r="AU182" s="237" t="s">
        <v>85</v>
      </c>
      <c r="AY182" s="17" t="s">
        <v>163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83</v>
      </c>
      <c r="BK182" s="238">
        <f>ROUND(I182*H182,2)</f>
        <v>0</v>
      </c>
      <c r="BL182" s="17" t="s">
        <v>248</v>
      </c>
      <c r="BM182" s="237" t="s">
        <v>1384</v>
      </c>
    </row>
    <row r="183" s="2" customFormat="1" ht="37.8" customHeight="1">
      <c r="A183" s="38"/>
      <c r="B183" s="39"/>
      <c r="C183" s="226" t="s">
        <v>435</v>
      </c>
      <c r="D183" s="226" t="s">
        <v>165</v>
      </c>
      <c r="E183" s="227" t="s">
        <v>1385</v>
      </c>
      <c r="F183" s="228" t="s">
        <v>1386</v>
      </c>
      <c r="G183" s="229" t="s">
        <v>1319</v>
      </c>
      <c r="H183" s="230">
        <v>24</v>
      </c>
      <c r="I183" s="231"/>
      <c r="J183" s="232">
        <f>ROUND(I183*H183,2)</f>
        <v>0</v>
      </c>
      <c r="K183" s="228" t="s">
        <v>169</v>
      </c>
      <c r="L183" s="44"/>
      <c r="M183" s="233" t="s">
        <v>1</v>
      </c>
      <c r="N183" s="234" t="s">
        <v>41</v>
      </c>
      <c r="O183" s="91"/>
      <c r="P183" s="235">
        <f>O183*H183</f>
        <v>0</v>
      </c>
      <c r="Q183" s="235">
        <v>0.02223</v>
      </c>
      <c r="R183" s="235">
        <f>Q183*H183</f>
        <v>0.53351999999999999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248</v>
      </c>
      <c r="AT183" s="237" t="s">
        <v>165</v>
      </c>
      <c r="AU183" s="237" t="s">
        <v>85</v>
      </c>
      <c r="AY183" s="17" t="s">
        <v>163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83</v>
      </c>
      <c r="BK183" s="238">
        <f>ROUND(I183*H183,2)</f>
        <v>0</v>
      </c>
      <c r="BL183" s="17" t="s">
        <v>248</v>
      </c>
      <c r="BM183" s="237" t="s">
        <v>1387</v>
      </c>
    </row>
    <row r="184" s="2" customFormat="1" ht="37.8" customHeight="1">
      <c r="A184" s="38"/>
      <c r="B184" s="39"/>
      <c r="C184" s="226" t="s">
        <v>439</v>
      </c>
      <c r="D184" s="226" t="s">
        <v>165</v>
      </c>
      <c r="E184" s="227" t="s">
        <v>1388</v>
      </c>
      <c r="F184" s="228" t="s">
        <v>1389</v>
      </c>
      <c r="G184" s="229" t="s">
        <v>1319</v>
      </c>
      <c r="H184" s="230">
        <v>2</v>
      </c>
      <c r="I184" s="231"/>
      <c r="J184" s="232">
        <f>ROUND(I184*H184,2)</f>
        <v>0</v>
      </c>
      <c r="K184" s="228" t="s">
        <v>169</v>
      </c>
      <c r="L184" s="44"/>
      <c r="M184" s="233" t="s">
        <v>1</v>
      </c>
      <c r="N184" s="234" t="s">
        <v>41</v>
      </c>
      <c r="O184" s="91"/>
      <c r="P184" s="235">
        <f>O184*H184</f>
        <v>0</v>
      </c>
      <c r="Q184" s="235">
        <v>0.0094599999999999997</v>
      </c>
      <c r="R184" s="235">
        <f>Q184*H184</f>
        <v>0.018919999999999999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248</v>
      </c>
      <c r="AT184" s="237" t="s">
        <v>165</v>
      </c>
      <c r="AU184" s="237" t="s">
        <v>85</v>
      </c>
      <c r="AY184" s="17" t="s">
        <v>163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83</v>
      </c>
      <c r="BK184" s="238">
        <f>ROUND(I184*H184,2)</f>
        <v>0</v>
      </c>
      <c r="BL184" s="17" t="s">
        <v>248</v>
      </c>
      <c r="BM184" s="237" t="s">
        <v>1390</v>
      </c>
    </row>
    <row r="185" s="2" customFormat="1" ht="37.8" customHeight="1">
      <c r="A185" s="38"/>
      <c r="B185" s="39"/>
      <c r="C185" s="226" t="s">
        <v>443</v>
      </c>
      <c r="D185" s="226" t="s">
        <v>165</v>
      </c>
      <c r="E185" s="227" t="s">
        <v>1391</v>
      </c>
      <c r="F185" s="228" t="s">
        <v>1392</v>
      </c>
      <c r="G185" s="229" t="s">
        <v>1319</v>
      </c>
      <c r="H185" s="230">
        <v>1</v>
      </c>
      <c r="I185" s="231"/>
      <c r="J185" s="232">
        <f>ROUND(I185*H185,2)</f>
        <v>0</v>
      </c>
      <c r="K185" s="228" t="s">
        <v>169</v>
      </c>
      <c r="L185" s="44"/>
      <c r="M185" s="233" t="s">
        <v>1</v>
      </c>
      <c r="N185" s="234" t="s">
        <v>41</v>
      </c>
      <c r="O185" s="91"/>
      <c r="P185" s="235">
        <f>O185*H185</f>
        <v>0</v>
      </c>
      <c r="Q185" s="235">
        <v>0.0049300000000000004</v>
      </c>
      <c r="R185" s="235">
        <f>Q185*H185</f>
        <v>0.0049300000000000004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248</v>
      </c>
      <c r="AT185" s="237" t="s">
        <v>165</v>
      </c>
      <c r="AU185" s="237" t="s">
        <v>85</v>
      </c>
      <c r="AY185" s="17" t="s">
        <v>163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83</v>
      </c>
      <c r="BK185" s="238">
        <f>ROUND(I185*H185,2)</f>
        <v>0</v>
      </c>
      <c r="BL185" s="17" t="s">
        <v>248</v>
      </c>
      <c r="BM185" s="237" t="s">
        <v>1393</v>
      </c>
    </row>
    <row r="186" s="2" customFormat="1" ht="33" customHeight="1">
      <c r="A186" s="38"/>
      <c r="B186" s="39"/>
      <c r="C186" s="226" t="s">
        <v>448</v>
      </c>
      <c r="D186" s="226" t="s">
        <v>165</v>
      </c>
      <c r="E186" s="227" t="s">
        <v>1394</v>
      </c>
      <c r="F186" s="228" t="s">
        <v>1395</v>
      </c>
      <c r="G186" s="229" t="s">
        <v>1319</v>
      </c>
      <c r="H186" s="230">
        <v>2</v>
      </c>
      <c r="I186" s="231"/>
      <c r="J186" s="232">
        <f>ROUND(I186*H186,2)</f>
        <v>0</v>
      </c>
      <c r="K186" s="228" t="s">
        <v>169</v>
      </c>
      <c r="L186" s="44"/>
      <c r="M186" s="233" t="s">
        <v>1</v>
      </c>
      <c r="N186" s="234" t="s">
        <v>41</v>
      </c>
      <c r="O186" s="91"/>
      <c r="P186" s="235">
        <f>O186*H186</f>
        <v>0</v>
      </c>
      <c r="Q186" s="235">
        <v>0.014749999999999999</v>
      </c>
      <c r="R186" s="235">
        <f>Q186*H186</f>
        <v>0.029499999999999998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248</v>
      </c>
      <c r="AT186" s="237" t="s">
        <v>165</v>
      </c>
      <c r="AU186" s="237" t="s">
        <v>85</v>
      </c>
      <c r="AY186" s="17" t="s">
        <v>163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83</v>
      </c>
      <c r="BK186" s="238">
        <f>ROUND(I186*H186,2)</f>
        <v>0</v>
      </c>
      <c r="BL186" s="17" t="s">
        <v>248</v>
      </c>
      <c r="BM186" s="237" t="s">
        <v>1396</v>
      </c>
    </row>
    <row r="187" s="2" customFormat="1" ht="24.15" customHeight="1">
      <c r="A187" s="38"/>
      <c r="B187" s="39"/>
      <c r="C187" s="226" t="s">
        <v>452</v>
      </c>
      <c r="D187" s="226" t="s">
        <v>165</v>
      </c>
      <c r="E187" s="227" t="s">
        <v>1397</v>
      </c>
      <c r="F187" s="228" t="s">
        <v>1398</v>
      </c>
      <c r="G187" s="229" t="s">
        <v>1319</v>
      </c>
      <c r="H187" s="230">
        <v>3</v>
      </c>
      <c r="I187" s="231"/>
      <c r="J187" s="232">
        <f>ROUND(I187*H187,2)</f>
        <v>0</v>
      </c>
      <c r="K187" s="228" t="s">
        <v>169</v>
      </c>
      <c r="L187" s="44"/>
      <c r="M187" s="233" t="s">
        <v>1</v>
      </c>
      <c r="N187" s="234" t="s">
        <v>41</v>
      </c>
      <c r="O187" s="91"/>
      <c r="P187" s="235">
        <f>O187*H187</f>
        <v>0</v>
      </c>
      <c r="Q187" s="235">
        <v>0.00172</v>
      </c>
      <c r="R187" s="235">
        <f>Q187*H187</f>
        <v>0.0051599999999999997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248</v>
      </c>
      <c r="AT187" s="237" t="s">
        <v>165</v>
      </c>
      <c r="AU187" s="237" t="s">
        <v>85</v>
      </c>
      <c r="AY187" s="17" t="s">
        <v>163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83</v>
      </c>
      <c r="BK187" s="238">
        <f>ROUND(I187*H187,2)</f>
        <v>0</v>
      </c>
      <c r="BL187" s="17" t="s">
        <v>248</v>
      </c>
      <c r="BM187" s="237" t="s">
        <v>1399</v>
      </c>
    </row>
    <row r="188" s="2" customFormat="1" ht="16.5" customHeight="1">
      <c r="A188" s="38"/>
      <c r="B188" s="39"/>
      <c r="C188" s="226" t="s">
        <v>457</v>
      </c>
      <c r="D188" s="226" t="s">
        <v>165</v>
      </c>
      <c r="E188" s="227" t="s">
        <v>1400</v>
      </c>
      <c r="F188" s="228" t="s">
        <v>1401</v>
      </c>
      <c r="G188" s="229" t="s">
        <v>1319</v>
      </c>
      <c r="H188" s="230">
        <v>26</v>
      </c>
      <c r="I188" s="231"/>
      <c r="J188" s="232">
        <f>ROUND(I188*H188,2)</f>
        <v>0</v>
      </c>
      <c r="K188" s="228" t="s">
        <v>169</v>
      </c>
      <c r="L188" s="44"/>
      <c r="M188" s="233" t="s">
        <v>1</v>
      </c>
      <c r="N188" s="234" t="s">
        <v>41</v>
      </c>
      <c r="O188" s="91"/>
      <c r="P188" s="235">
        <f>O188*H188</f>
        <v>0</v>
      </c>
      <c r="Q188" s="235">
        <v>0.0018400000000000001</v>
      </c>
      <c r="R188" s="235">
        <f>Q188*H188</f>
        <v>0.047840000000000001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248</v>
      </c>
      <c r="AT188" s="237" t="s">
        <v>165</v>
      </c>
      <c r="AU188" s="237" t="s">
        <v>85</v>
      </c>
      <c r="AY188" s="17" t="s">
        <v>163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83</v>
      </c>
      <c r="BK188" s="238">
        <f>ROUND(I188*H188,2)</f>
        <v>0</v>
      </c>
      <c r="BL188" s="17" t="s">
        <v>248</v>
      </c>
      <c r="BM188" s="237" t="s">
        <v>1402</v>
      </c>
    </row>
    <row r="189" s="2" customFormat="1" ht="24.15" customHeight="1">
      <c r="A189" s="38"/>
      <c r="B189" s="39"/>
      <c r="C189" s="226" t="s">
        <v>462</v>
      </c>
      <c r="D189" s="226" t="s">
        <v>165</v>
      </c>
      <c r="E189" s="227" t="s">
        <v>1403</v>
      </c>
      <c r="F189" s="228" t="s">
        <v>1404</v>
      </c>
      <c r="G189" s="229" t="s">
        <v>1319</v>
      </c>
      <c r="H189" s="230">
        <v>8</v>
      </c>
      <c r="I189" s="231"/>
      <c r="J189" s="232">
        <f>ROUND(I189*H189,2)</f>
        <v>0</v>
      </c>
      <c r="K189" s="228" t="s">
        <v>169</v>
      </c>
      <c r="L189" s="44"/>
      <c r="M189" s="233" t="s">
        <v>1</v>
      </c>
      <c r="N189" s="234" t="s">
        <v>41</v>
      </c>
      <c r="O189" s="91"/>
      <c r="P189" s="235">
        <f>O189*H189</f>
        <v>0</v>
      </c>
      <c r="Q189" s="235">
        <v>0.0030899999999999999</v>
      </c>
      <c r="R189" s="235">
        <f>Q189*H189</f>
        <v>0.024719999999999999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248</v>
      </c>
      <c r="AT189" s="237" t="s">
        <v>165</v>
      </c>
      <c r="AU189" s="237" t="s">
        <v>85</v>
      </c>
      <c r="AY189" s="17" t="s">
        <v>163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83</v>
      </c>
      <c r="BK189" s="238">
        <f>ROUND(I189*H189,2)</f>
        <v>0</v>
      </c>
      <c r="BL189" s="17" t="s">
        <v>248</v>
      </c>
      <c r="BM189" s="237" t="s">
        <v>1405</v>
      </c>
    </row>
    <row r="190" s="2" customFormat="1" ht="24.15" customHeight="1">
      <c r="A190" s="38"/>
      <c r="B190" s="39"/>
      <c r="C190" s="226" t="s">
        <v>467</v>
      </c>
      <c r="D190" s="226" t="s">
        <v>165</v>
      </c>
      <c r="E190" s="227" t="s">
        <v>1406</v>
      </c>
      <c r="F190" s="228" t="s">
        <v>1407</v>
      </c>
      <c r="G190" s="229" t="s">
        <v>233</v>
      </c>
      <c r="H190" s="230">
        <v>26</v>
      </c>
      <c r="I190" s="231"/>
      <c r="J190" s="232">
        <f>ROUND(I190*H190,2)</f>
        <v>0</v>
      </c>
      <c r="K190" s="228" t="s">
        <v>169</v>
      </c>
      <c r="L190" s="44"/>
      <c r="M190" s="233" t="s">
        <v>1</v>
      </c>
      <c r="N190" s="234" t="s">
        <v>41</v>
      </c>
      <c r="O190" s="91"/>
      <c r="P190" s="235">
        <f>O190*H190</f>
        <v>0</v>
      </c>
      <c r="Q190" s="235">
        <v>0.00024000000000000001</v>
      </c>
      <c r="R190" s="235">
        <f>Q190*H190</f>
        <v>0.0062399999999999999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248</v>
      </c>
      <c r="AT190" s="237" t="s">
        <v>165</v>
      </c>
      <c r="AU190" s="237" t="s">
        <v>85</v>
      </c>
      <c r="AY190" s="17" t="s">
        <v>163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83</v>
      </c>
      <c r="BK190" s="238">
        <f>ROUND(I190*H190,2)</f>
        <v>0</v>
      </c>
      <c r="BL190" s="17" t="s">
        <v>248</v>
      </c>
      <c r="BM190" s="237" t="s">
        <v>1408</v>
      </c>
    </row>
    <row r="191" s="2" customFormat="1" ht="24.15" customHeight="1">
      <c r="A191" s="38"/>
      <c r="B191" s="39"/>
      <c r="C191" s="226" t="s">
        <v>472</v>
      </c>
      <c r="D191" s="226" t="s">
        <v>165</v>
      </c>
      <c r="E191" s="227" t="s">
        <v>1409</v>
      </c>
      <c r="F191" s="228" t="s">
        <v>1410</v>
      </c>
      <c r="G191" s="229" t="s">
        <v>233</v>
      </c>
      <c r="H191" s="230">
        <v>1</v>
      </c>
      <c r="I191" s="231"/>
      <c r="J191" s="232">
        <f>ROUND(I191*H191,2)</f>
        <v>0</v>
      </c>
      <c r="K191" s="228" t="s">
        <v>169</v>
      </c>
      <c r="L191" s="44"/>
      <c r="M191" s="233" t="s">
        <v>1</v>
      </c>
      <c r="N191" s="234" t="s">
        <v>41</v>
      </c>
      <c r="O191" s="91"/>
      <c r="P191" s="235">
        <f>O191*H191</f>
        <v>0</v>
      </c>
      <c r="Q191" s="235">
        <v>0.00027999999999999998</v>
      </c>
      <c r="R191" s="235">
        <f>Q191*H191</f>
        <v>0.00027999999999999998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248</v>
      </c>
      <c r="AT191" s="237" t="s">
        <v>165</v>
      </c>
      <c r="AU191" s="237" t="s">
        <v>85</v>
      </c>
      <c r="AY191" s="17" t="s">
        <v>163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83</v>
      </c>
      <c r="BK191" s="238">
        <f>ROUND(I191*H191,2)</f>
        <v>0</v>
      </c>
      <c r="BL191" s="17" t="s">
        <v>248</v>
      </c>
      <c r="BM191" s="237" t="s">
        <v>1411</v>
      </c>
    </row>
    <row r="192" s="2" customFormat="1" ht="24.15" customHeight="1">
      <c r="A192" s="38"/>
      <c r="B192" s="39"/>
      <c r="C192" s="226" t="s">
        <v>477</v>
      </c>
      <c r="D192" s="226" t="s">
        <v>165</v>
      </c>
      <c r="E192" s="227" t="s">
        <v>1412</v>
      </c>
      <c r="F192" s="228" t="s">
        <v>1413</v>
      </c>
      <c r="G192" s="229" t="s">
        <v>233</v>
      </c>
      <c r="H192" s="230">
        <v>5</v>
      </c>
      <c r="I192" s="231"/>
      <c r="J192" s="232">
        <f>ROUND(I192*H192,2)</f>
        <v>0</v>
      </c>
      <c r="K192" s="228" t="s">
        <v>169</v>
      </c>
      <c r="L192" s="44"/>
      <c r="M192" s="233" t="s">
        <v>1</v>
      </c>
      <c r="N192" s="234" t="s">
        <v>41</v>
      </c>
      <c r="O192" s="91"/>
      <c r="P192" s="235">
        <f>O192*H192</f>
        <v>0</v>
      </c>
      <c r="Q192" s="235">
        <v>0.00027999999999999998</v>
      </c>
      <c r="R192" s="235">
        <f>Q192*H192</f>
        <v>0.0013999999999999998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248</v>
      </c>
      <c r="AT192" s="237" t="s">
        <v>165</v>
      </c>
      <c r="AU192" s="237" t="s">
        <v>85</v>
      </c>
      <c r="AY192" s="17" t="s">
        <v>163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83</v>
      </c>
      <c r="BK192" s="238">
        <f>ROUND(I192*H192,2)</f>
        <v>0</v>
      </c>
      <c r="BL192" s="17" t="s">
        <v>248</v>
      </c>
      <c r="BM192" s="237" t="s">
        <v>1414</v>
      </c>
    </row>
    <row r="193" s="2" customFormat="1" ht="16.5" customHeight="1">
      <c r="A193" s="38"/>
      <c r="B193" s="39"/>
      <c r="C193" s="226" t="s">
        <v>481</v>
      </c>
      <c r="D193" s="226" t="s">
        <v>165</v>
      </c>
      <c r="E193" s="227" t="s">
        <v>1415</v>
      </c>
      <c r="F193" s="228" t="s">
        <v>1416</v>
      </c>
      <c r="G193" s="229" t="s">
        <v>233</v>
      </c>
      <c r="H193" s="230">
        <v>1</v>
      </c>
      <c r="I193" s="231"/>
      <c r="J193" s="232">
        <f>ROUND(I193*H193,2)</f>
        <v>0</v>
      </c>
      <c r="K193" s="228" t="s">
        <v>169</v>
      </c>
      <c r="L193" s="44"/>
      <c r="M193" s="233" t="s">
        <v>1</v>
      </c>
      <c r="N193" s="234" t="s">
        <v>41</v>
      </c>
      <c r="O193" s="91"/>
      <c r="P193" s="235">
        <f>O193*H193</f>
        <v>0</v>
      </c>
      <c r="Q193" s="235">
        <v>0.00031</v>
      </c>
      <c r="R193" s="235">
        <f>Q193*H193</f>
        <v>0.00031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248</v>
      </c>
      <c r="AT193" s="237" t="s">
        <v>165</v>
      </c>
      <c r="AU193" s="237" t="s">
        <v>85</v>
      </c>
      <c r="AY193" s="17" t="s">
        <v>163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83</v>
      </c>
      <c r="BK193" s="238">
        <f>ROUND(I193*H193,2)</f>
        <v>0</v>
      </c>
      <c r="BL193" s="17" t="s">
        <v>248</v>
      </c>
      <c r="BM193" s="237" t="s">
        <v>1417</v>
      </c>
    </row>
    <row r="194" s="2" customFormat="1" ht="44.25" customHeight="1">
      <c r="A194" s="38"/>
      <c r="B194" s="39"/>
      <c r="C194" s="226" t="s">
        <v>486</v>
      </c>
      <c r="D194" s="226" t="s">
        <v>165</v>
      </c>
      <c r="E194" s="227" t="s">
        <v>1418</v>
      </c>
      <c r="F194" s="228" t="s">
        <v>1419</v>
      </c>
      <c r="G194" s="229" t="s">
        <v>175</v>
      </c>
      <c r="H194" s="230">
        <v>1.133</v>
      </c>
      <c r="I194" s="231"/>
      <c r="J194" s="232">
        <f>ROUND(I194*H194,2)</f>
        <v>0</v>
      </c>
      <c r="K194" s="228" t="s">
        <v>169</v>
      </c>
      <c r="L194" s="44"/>
      <c r="M194" s="233" t="s">
        <v>1</v>
      </c>
      <c r="N194" s="234" t="s">
        <v>41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248</v>
      </c>
      <c r="AT194" s="237" t="s">
        <v>165</v>
      </c>
      <c r="AU194" s="237" t="s">
        <v>85</v>
      </c>
      <c r="AY194" s="17" t="s">
        <v>163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83</v>
      </c>
      <c r="BK194" s="238">
        <f>ROUND(I194*H194,2)</f>
        <v>0</v>
      </c>
      <c r="BL194" s="17" t="s">
        <v>248</v>
      </c>
      <c r="BM194" s="237" t="s">
        <v>1420</v>
      </c>
    </row>
    <row r="195" s="12" customFormat="1" ht="22.8" customHeight="1">
      <c r="A195" s="12"/>
      <c r="B195" s="210"/>
      <c r="C195" s="211"/>
      <c r="D195" s="212" t="s">
        <v>75</v>
      </c>
      <c r="E195" s="224" t="s">
        <v>1421</v>
      </c>
      <c r="F195" s="224" t="s">
        <v>1422</v>
      </c>
      <c r="G195" s="211"/>
      <c r="H195" s="211"/>
      <c r="I195" s="214"/>
      <c r="J195" s="225">
        <f>BK195</f>
        <v>0</v>
      </c>
      <c r="K195" s="211"/>
      <c r="L195" s="216"/>
      <c r="M195" s="217"/>
      <c r="N195" s="218"/>
      <c r="O195" s="218"/>
      <c r="P195" s="219">
        <f>SUM(P196:P198)</f>
        <v>0</v>
      </c>
      <c r="Q195" s="218"/>
      <c r="R195" s="219">
        <f>SUM(R196:R198)</f>
        <v>0.00133</v>
      </c>
      <c r="S195" s="218"/>
      <c r="T195" s="220">
        <f>SUM(T196:T198)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1" t="s">
        <v>85</v>
      </c>
      <c r="AT195" s="222" t="s">
        <v>75</v>
      </c>
      <c r="AU195" s="222" t="s">
        <v>83</v>
      </c>
      <c r="AY195" s="221" t="s">
        <v>163</v>
      </c>
      <c r="BK195" s="223">
        <f>SUM(BK196:BK198)</f>
        <v>0</v>
      </c>
    </row>
    <row r="196" s="2" customFormat="1" ht="24.15" customHeight="1">
      <c r="A196" s="38"/>
      <c r="B196" s="39"/>
      <c r="C196" s="226" t="s">
        <v>491</v>
      </c>
      <c r="D196" s="226" t="s">
        <v>165</v>
      </c>
      <c r="E196" s="227" t="s">
        <v>1423</v>
      </c>
      <c r="F196" s="228" t="s">
        <v>1424</v>
      </c>
      <c r="G196" s="229" t="s">
        <v>1319</v>
      </c>
      <c r="H196" s="230">
        <v>1</v>
      </c>
      <c r="I196" s="231"/>
      <c r="J196" s="232">
        <f>ROUND(I196*H196,2)</f>
        <v>0</v>
      </c>
      <c r="K196" s="228" t="s">
        <v>169</v>
      </c>
      <c r="L196" s="44"/>
      <c r="M196" s="233" t="s">
        <v>1</v>
      </c>
      <c r="N196" s="234" t="s">
        <v>41</v>
      </c>
      <c r="O196" s="91"/>
      <c r="P196" s="235">
        <f>O196*H196</f>
        <v>0</v>
      </c>
      <c r="Q196" s="235">
        <v>0.00064999999999999997</v>
      </c>
      <c r="R196" s="235">
        <f>Q196*H196</f>
        <v>0.00064999999999999997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248</v>
      </c>
      <c r="AT196" s="237" t="s">
        <v>165</v>
      </c>
      <c r="AU196" s="237" t="s">
        <v>85</v>
      </c>
      <c r="AY196" s="17" t="s">
        <v>163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83</v>
      </c>
      <c r="BK196" s="238">
        <f>ROUND(I196*H196,2)</f>
        <v>0</v>
      </c>
      <c r="BL196" s="17" t="s">
        <v>248</v>
      </c>
      <c r="BM196" s="237" t="s">
        <v>1425</v>
      </c>
    </row>
    <row r="197" s="2" customFormat="1" ht="33" customHeight="1">
      <c r="A197" s="38"/>
      <c r="B197" s="39"/>
      <c r="C197" s="226" t="s">
        <v>496</v>
      </c>
      <c r="D197" s="226" t="s">
        <v>165</v>
      </c>
      <c r="E197" s="227" t="s">
        <v>1426</v>
      </c>
      <c r="F197" s="228" t="s">
        <v>1427</v>
      </c>
      <c r="G197" s="229" t="s">
        <v>233</v>
      </c>
      <c r="H197" s="230">
        <v>1</v>
      </c>
      <c r="I197" s="231"/>
      <c r="J197" s="232">
        <f>ROUND(I197*H197,2)</f>
        <v>0</v>
      </c>
      <c r="K197" s="228" t="s">
        <v>169</v>
      </c>
      <c r="L197" s="44"/>
      <c r="M197" s="233" t="s">
        <v>1</v>
      </c>
      <c r="N197" s="234" t="s">
        <v>41</v>
      </c>
      <c r="O197" s="91"/>
      <c r="P197" s="235">
        <f>O197*H197</f>
        <v>0</v>
      </c>
      <c r="Q197" s="235">
        <v>0.00068000000000000005</v>
      </c>
      <c r="R197" s="235">
        <f>Q197*H197</f>
        <v>0.00068000000000000005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248</v>
      </c>
      <c r="AT197" s="237" t="s">
        <v>165</v>
      </c>
      <c r="AU197" s="237" t="s">
        <v>85</v>
      </c>
      <c r="AY197" s="17" t="s">
        <v>163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83</v>
      </c>
      <c r="BK197" s="238">
        <f>ROUND(I197*H197,2)</f>
        <v>0</v>
      </c>
      <c r="BL197" s="17" t="s">
        <v>248</v>
      </c>
      <c r="BM197" s="237" t="s">
        <v>1428</v>
      </c>
    </row>
    <row r="198" s="2" customFormat="1" ht="44.25" customHeight="1">
      <c r="A198" s="38"/>
      <c r="B198" s="39"/>
      <c r="C198" s="226" t="s">
        <v>503</v>
      </c>
      <c r="D198" s="226" t="s">
        <v>165</v>
      </c>
      <c r="E198" s="227" t="s">
        <v>1429</v>
      </c>
      <c r="F198" s="228" t="s">
        <v>1430</v>
      </c>
      <c r="G198" s="229" t="s">
        <v>175</v>
      </c>
      <c r="H198" s="230">
        <v>0.001</v>
      </c>
      <c r="I198" s="231"/>
      <c r="J198" s="232">
        <f>ROUND(I198*H198,2)</f>
        <v>0</v>
      </c>
      <c r="K198" s="228" t="s">
        <v>169</v>
      </c>
      <c r="L198" s="44"/>
      <c r="M198" s="233" t="s">
        <v>1</v>
      </c>
      <c r="N198" s="234" t="s">
        <v>41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248</v>
      </c>
      <c r="AT198" s="237" t="s">
        <v>165</v>
      </c>
      <c r="AU198" s="237" t="s">
        <v>85</v>
      </c>
      <c r="AY198" s="17" t="s">
        <v>163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83</v>
      </c>
      <c r="BK198" s="238">
        <f>ROUND(I198*H198,2)</f>
        <v>0</v>
      </c>
      <c r="BL198" s="17" t="s">
        <v>248</v>
      </c>
      <c r="BM198" s="237" t="s">
        <v>1431</v>
      </c>
    </row>
    <row r="199" s="12" customFormat="1" ht="22.8" customHeight="1">
      <c r="A199" s="12"/>
      <c r="B199" s="210"/>
      <c r="C199" s="211"/>
      <c r="D199" s="212" t="s">
        <v>75</v>
      </c>
      <c r="E199" s="224" t="s">
        <v>1432</v>
      </c>
      <c r="F199" s="224" t="s">
        <v>1433</v>
      </c>
      <c r="G199" s="211"/>
      <c r="H199" s="211"/>
      <c r="I199" s="214"/>
      <c r="J199" s="225">
        <f>BK199</f>
        <v>0</v>
      </c>
      <c r="K199" s="211"/>
      <c r="L199" s="216"/>
      <c r="M199" s="217"/>
      <c r="N199" s="218"/>
      <c r="O199" s="218"/>
      <c r="P199" s="219">
        <f>SUM(P200:P205)</f>
        <v>0</v>
      </c>
      <c r="Q199" s="218"/>
      <c r="R199" s="219">
        <f>SUM(R200:R205)</f>
        <v>0.0043400000000000001</v>
      </c>
      <c r="S199" s="218"/>
      <c r="T199" s="220">
        <f>SUM(T200:T205)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1" t="s">
        <v>85</v>
      </c>
      <c r="AT199" s="222" t="s">
        <v>75</v>
      </c>
      <c r="AU199" s="222" t="s">
        <v>83</v>
      </c>
      <c r="AY199" s="221" t="s">
        <v>163</v>
      </c>
      <c r="BK199" s="223">
        <f>SUM(BK200:BK205)</f>
        <v>0</v>
      </c>
    </row>
    <row r="200" s="2" customFormat="1" ht="24.15" customHeight="1">
      <c r="A200" s="38"/>
      <c r="B200" s="39"/>
      <c r="C200" s="226" t="s">
        <v>508</v>
      </c>
      <c r="D200" s="226" t="s">
        <v>165</v>
      </c>
      <c r="E200" s="227" t="s">
        <v>1434</v>
      </c>
      <c r="F200" s="228" t="s">
        <v>1435</v>
      </c>
      <c r="G200" s="229" t="s">
        <v>233</v>
      </c>
      <c r="H200" s="230">
        <v>1</v>
      </c>
      <c r="I200" s="231"/>
      <c r="J200" s="232">
        <f>ROUND(I200*H200,2)</f>
        <v>0</v>
      </c>
      <c r="K200" s="228" t="s">
        <v>169</v>
      </c>
      <c r="L200" s="44"/>
      <c r="M200" s="233" t="s">
        <v>1</v>
      </c>
      <c r="N200" s="234" t="s">
        <v>41</v>
      </c>
      <c r="O200" s="91"/>
      <c r="P200" s="235">
        <f>O200*H200</f>
        <v>0</v>
      </c>
      <c r="Q200" s="235">
        <v>0.00051999999999999995</v>
      </c>
      <c r="R200" s="235">
        <f>Q200*H200</f>
        <v>0.00051999999999999995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248</v>
      </c>
      <c r="AT200" s="237" t="s">
        <v>165</v>
      </c>
      <c r="AU200" s="237" t="s">
        <v>85</v>
      </c>
      <c r="AY200" s="17" t="s">
        <v>163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83</v>
      </c>
      <c r="BK200" s="238">
        <f>ROUND(I200*H200,2)</f>
        <v>0</v>
      </c>
      <c r="BL200" s="17" t="s">
        <v>248</v>
      </c>
      <c r="BM200" s="237" t="s">
        <v>1436</v>
      </c>
    </row>
    <row r="201" s="2" customFormat="1" ht="21.75" customHeight="1">
      <c r="A201" s="38"/>
      <c r="B201" s="39"/>
      <c r="C201" s="226" t="s">
        <v>513</v>
      </c>
      <c r="D201" s="226" t="s">
        <v>165</v>
      </c>
      <c r="E201" s="227" t="s">
        <v>1437</v>
      </c>
      <c r="F201" s="228" t="s">
        <v>1438</v>
      </c>
      <c r="G201" s="229" t="s">
        <v>233</v>
      </c>
      <c r="H201" s="230">
        <v>2</v>
      </c>
      <c r="I201" s="231"/>
      <c r="J201" s="232">
        <f>ROUND(I201*H201,2)</f>
        <v>0</v>
      </c>
      <c r="K201" s="228" t="s">
        <v>169</v>
      </c>
      <c r="L201" s="44"/>
      <c r="M201" s="233" t="s">
        <v>1</v>
      </c>
      <c r="N201" s="234" t="s">
        <v>41</v>
      </c>
      <c r="O201" s="91"/>
      <c r="P201" s="235">
        <f>O201*H201</f>
        <v>0</v>
      </c>
      <c r="Q201" s="235">
        <v>0.00036000000000000002</v>
      </c>
      <c r="R201" s="235">
        <f>Q201*H201</f>
        <v>0.00072000000000000005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248</v>
      </c>
      <c r="AT201" s="237" t="s">
        <v>165</v>
      </c>
      <c r="AU201" s="237" t="s">
        <v>85</v>
      </c>
      <c r="AY201" s="17" t="s">
        <v>163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83</v>
      </c>
      <c r="BK201" s="238">
        <f>ROUND(I201*H201,2)</f>
        <v>0</v>
      </c>
      <c r="BL201" s="17" t="s">
        <v>248</v>
      </c>
      <c r="BM201" s="237" t="s">
        <v>1439</v>
      </c>
    </row>
    <row r="202" s="2" customFormat="1" ht="21.75" customHeight="1">
      <c r="A202" s="38"/>
      <c r="B202" s="39"/>
      <c r="C202" s="226" t="s">
        <v>518</v>
      </c>
      <c r="D202" s="226" t="s">
        <v>165</v>
      </c>
      <c r="E202" s="227" t="s">
        <v>1440</v>
      </c>
      <c r="F202" s="228" t="s">
        <v>1441</v>
      </c>
      <c r="G202" s="229" t="s">
        <v>233</v>
      </c>
      <c r="H202" s="230">
        <v>2</v>
      </c>
      <c r="I202" s="231"/>
      <c r="J202" s="232">
        <f>ROUND(I202*H202,2)</f>
        <v>0</v>
      </c>
      <c r="K202" s="228" t="s">
        <v>169</v>
      </c>
      <c r="L202" s="44"/>
      <c r="M202" s="233" t="s">
        <v>1</v>
      </c>
      <c r="N202" s="234" t="s">
        <v>41</v>
      </c>
      <c r="O202" s="91"/>
      <c r="P202" s="235">
        <f>O202*H202</f>
        <v>0</v>
      </c>
      <c r="Q202" s="235">
        <v>0.00044000000000000002</v>
      </c>
      <c r="R202" s="235">
        <f>Q202*H202</f>
        <v>0.00088000000000000003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248</v>
      </c>
      <c r="AT202" s="237" t="s">
        <v>165</v>
      </c>
      <c r="AU202" s="237" t="s">
        <v>85</v>
      </c>
      <c r="AY202" s="17" t="s">
        <v>163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83</v>
      </c>
      <c r="BK202" s="238">
        <f>ROUND(I202*H202,2)</f>
        <v>0</v>
      </c>
      <c r="BL202" s="17" t="s">
        <v>248</v>
      </c>
      <c r="BM202" s="237" t="s">
        <v>1442</v>
      </c>
    </row>
    <row r="203" s="2" customFormat="1" ht="37.8" customHeight="1">
      <c r="A203" s="38"/>
      <c r="B203" s="39"/>
      <c r="C203" s="226" t="s">
        <v>523</v>
      </c>
      <c r="D203" s="226" t="s">
        <v>165</v>
      </c>
      <c r="E203" s="227" t="s">
        <v>1443</v>
      </c>
      <c r="F203" s="228" t="s">
        <v>1444</v>
      </c>
      <c r="G203" s="229" t="s">
        <v>233</v>
      </c>
      <c r="H203" s="230">
        <v>1</v>
      </c>
      <c r="I203" s="231"/>
      <c r="J203" s="232">
        <f>ROUND(I203*H203,2)</f>
        <v>0</v>
      </c>
      <c r="K203" s="228" t="s">
        <v>169</v>
      </c>
      <c r="L203" s="44"/>
      <c r="M203" s="233" t="s">
        <v>1</v>
      </c>
      <c r="N203" s="234" t="s">
        <v>41</v>
      </c>
      <c r="O203" s="91"/>
      <c r="P203" s="235">
        <f>O203*H203</f>
        <v>0</v>
      </c>
      <c r="Q203" s="235">
        <v>0.00147</v>
      </c>
      <c r="R203" s="235">
        <f>Q203*H203</f>
        <v>0.00147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248</v>
      </c>
      <c r="AT203" s="237" t="s">
        <v>165</v>
      </c>
      <c r="AU203" s="237" t="s">
        <v>85</v>
      </c>
      <c r="AY203" s="17" t="s">
        <v>163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83</v>
      </c>
      <c r="BK203" s="238">
        <f>ROUND(I203*H203,2)</f>
        <v>0</v>
      </c>
      <c r="BL203" s="17" t="s">
        <v>248</v>
      </c>
      <c r="BM203" s="237" t="s">
        <v>1445</v>
      </c>
    </row>
    <row r="204" s="2" customFormat="1" ht="24.15" customHeight="1">
      <c r="A204" s="38"/>
      <c r="B204" s="39"/>
      <c r="C204" s="226" t="s">
        <v>527</v>
      </c>
      <c r="D204" s="226" t="s">
        <v>165</v>
      </c>
      <c r="E204" s="227" t="s">
        <v>1446</v>
      </c>
      <c r="F204" s="228" t="s">
        <v>1447</v>
      </c>
      <c r="G204" s="229" t="s">
        <v>233</v>
      </c>
      <c r="H204" s="230">
        <v>1</v>
      </c>
      <c r="I204" s="231"/>
      <c r="J204" s="232">
        <f>ROUND(I204*H204,2)</f>
        <v>0</v>
      </c>
      <c r="K204" s="228" t="s">
        <v>169</v>
      </c>
      <c r="L204" s="44"/>
      <c r="M204" s="233" t="s">
        <v>1</v>
      </c>
      <c r="N204" s="234" t="s">
        <v>41</v>
      </c>
      <c r="O204" s="91"/>
      <c r="P204" s="235">
        <f>O204*H204</f>
        <v>0</v>
      </c>
      <c r="Q204" s="235">
        <v>0.00075000000000000002</v>
      </c>
      <c r="R204" s="235">
        <f>Q204*H204</f>
        <v>0.00075000000000000002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248</v>
      </c>
      <c r="AT204" s="237" t="s">
        <v>165</v>
      </c>
      <c r="AU204" s="237" t="s">
        <v>85</v>
      </c>
      <c r="AY204" s="17" t="s">
        <v>163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83</v>
      </c>
      <c r="BK204" s="238">
        <f>ROUND(I204*H204,2)</f>
        <v>0</v>
      </c>
      <c r="BL204" s="17" t="s">
        <v>248</v>
      </c>
      <c r="BM204" s="237" t="s">
        <v>1448</v>
      </c>
    </row>
    <row r="205" s="2" customFormat="1" ht="44.25" customHeight="1">
      <c r="A205" s="38"/>
      <c r="B205" s="39"/>
      <c r="C205" s="226" t="s">
        <v>531</v>
      </c>
      <c r="D205" s="226" t="s">
        <v>165</v>
      </c>
      <c r="E205" s="227" t="s">
        <v>1449</v>
      </c>
      <c r="F205" s="228" t="s">
        <v>1450</v>
      </c>
      <c r="G205" s="229" t="s">
        <v>175</v>
      </c>
      <c r="H205" s="230">
        <v>0.0040000000000000001</v>
      </c>
      <c r="I205" s="231"/>
      <c r="J205" s="232">
        <f>ROUND(I205*H205,2)</f>
        <v>0</v>
      </c>
      <c r="K205" s="228" t="s">
        <v>169</v>
      </c>
      <c r="L205" s="44"/>
      <c r="M205" s="233" t="s">
        <v>1</v>
      </c>
      <c r="N205" s="234" t="s">
        <v>41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248</v>
      </c>
      <c r="AT205" s="237" t="s">
        <v>165</v>
      </c>
      <c r="AU205" s="237" t="s">
        <v>85</v>
      </c>
      <c r="AY205" s="17" t="s">
        <v>163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83</v>
      </c>
      <c r="BK205" s="238">
        <f>ROUND(I205*H205,2)</f>
        <v>0</v>
      </c>
      <c r="BL205" s="17" t="s">
        <v>248</v>
      </c>
      <c r="BM205" s="237" t="s">
        <v>1451</v>
      </c>
    </row>
    <row r="206" s="12" customFormat="1" ht="25.92" customHeight="1">
      <c r="A206" s="12"/>
      <c r="B206" s="210"/>
      <c r="C206" s="211"/>
      <c r="D206" s="212" t="s">
        <v>75</v>
      </c>
      <c r="E206" s="213" t="s">
        <v>1212</v>
      </c>
      <c r="F206" s="213" t="s">
        <v>1213</v>
      </c>
      <c r="G206" s="211"/>
      <c r="H206" s="211"/>
      <c r="I206" s="214"/>
      <c r="J206" s="215">
        <f>BK206</f>
        <v>0</v>
      </c>
      <c r="K206" s="211"/>
      <c r="L206" s="216"/>
      <c r="M206" s="217"/>
      <c r="N206" s="218"/>
      <c r="O206" s="218"/>
      <c r="P206" s="219">
        <f>P207</f>
        <v>0</v>
      </c>
      <c r="Q206" s="218"/>
      <c r="R206" s="219">
        <f>R207</f>
        <v>0</v>
      </c>
      <c r="S206" s="218"/>
      <c r="T206" s="220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1" t="s">
        <v>170</v>
      </c>
      <c r="AT206" s="222" t="s">
        <v>75</v>
      </c>
      <c r="AU206" s="222" t="s">
        <v>76</v>
      </c>
      <c r="AY206" s="221" t="s">
        <v>163</v>
      </c>
      <c r="BK206" s="223">
        <f>BK207</f>
        <v>0</v>
      </c>
    </row>
    <row r="207" s="2" customFormat="1" ht="24.15" customHeight="1">
      <c r="A207" s="38"/>
      <c r="B207" s="39"/>
      <c r="C207" s="226" t="s">
        <v>535</v>
      </c>
      <c r="D207" s="226" t="s">
        <v>165</v>
      </c>
      <c r="E207" s="227" t="s">
        <v>1452</v>
      </c>
      <c r="F207" s="228" t="s">
        <v>1453</v>
      </c>
      <c r="G207" s="229" t="s">
        <v>1217</v>
      </c>
      <c r="H207" s="230">
        <v>20</v>
      </c>
      <c r="I207" s="231"/>
      <c r="J207" s="232">
        <f>ROUND(I207*H207,2)</f>
        <v>0</v>
      </c>
      <c r="K207" s="228" t="s">
        <v>169</v>
      </c>
      <c r="L207" s="44"/>
      <c r="M207" s="290" t="s">
        <v>1</v>
      </c>
      <c r="N207" s="291" t="s">
        <v>41</v>
      </c>
      <c r="O207" s="292"/>
      <c r="P207" s="293">
        <f>O207*H207</f>
        <v>0</v>
      </c>
      <c r="Q207" s="293">
        <v>0</v>
      </c>
      <c r="R207" s="293">
        <f>Q207*H207</f>
        <v>0</v>
      </c>
      <c r="S207" s="293">
        <v>0</v>
      </c>
      <c r="T207" s="29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1218</v>
      </c>
      <c r="AT207" s="237" t="s">
        <v>165</v>
      </c>
      <c r="AU207" s="237" t="s">
        <v>83</v>
      </c>
      <c r="AY207" s="17" t="s">
        <v>163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83</v>
      </c>
      <c r="BK207" s="238">
        <f>ROUND(I207*H207,2)</f>
        <v>0</v>
      </c>
      <c r="BL207" s="17" t="s">
        <v>1218</v>
      </c>
      <c r="BM207" s="237" t="s">
        <v>1454</v>
      </c>
    </row>
    <row r="208" s="2" customFormat="1" ht="6.96" customHeight="1">
      <c r="A208" s="38"/>
      <c r="B208" s="66"/>
      <c r="C208" s="67"/>
      <c r="D208" s="67"/>
      <c r="E208" s="67"/>
      <c r="F208" s="67"/>
      <c r="G208" s="67"/>
      <c r="H208" s="67"/>
      <c r="I208" s="67"/>
      <c r="J208" s="67"/>
      <c r="K208" s="67"/>
      <c r="L208" s="44"/>
      <c r="M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</row>
  </sheetData>
  <sheetProtection sheet="1" autoFilter="0" formatColumns="0" formatRows="0" objects="1" scenarios="1" spinCount="100000" saltValue="2V6eJLjFJ4+Y67D3ru2W4lApLBT4UewMwW+EDrXxKIxSYf1gzsW8uwiE9K9BzQQ6m5X6rHh00QTB8wvC7Iej0w==" hashValue="a9cf2PvFfeVWQy9FVOfii5E5i20CZZrKxDf9xy9cXtmRqRSRO8NBr5ToEdpOJ3qgnf51UKseh+MBxgC5j5Qm2w==" algorithmName="SHA-512" password="CC35"/>
  <autoFilter ref="C127:K20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ZA a Gymnazium Hořice-novostavba školních dílen</v>
      </c>
      <c r="F7" s="150"/>
      <c r="G7" s="150"/>
      <c r="H7" s="150"/>
      <c r="L7" s="20"/>
    </row>
    <row r="8" s="1" customFormat="1" ht="12" customHeight="1">
      <c r="B8" s="20"/>
      <c r="D8" s="150" t="s">
        <v>119</v>
      </c>
      <c r="L8" s="20"/>
    </row>
    <row r="9" s="2" customFormat="1" ht="16.5" customHeight="1">
      <c r="A9" s="38"/>
      <c r="B9" s="44"/>
      <c r="C9" s="38"/>
      <c r="D9" s="38"/>
      <c r="E9" s="151" t="s">
        <v>120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1455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16. 2. 2024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ROUND((SUM(BE127:BE242)),  2)</f>
        <v>0</v>
      </c>
      <c r="G35" s="38"/>
      <c r="H35" s="38"/>
      <c r="I35" s="164">
        <v>0.20999999999999999</v>
      </c>
      <c r="J35" s="163">
        <f>ROUND(((SUM(BE127:BE242))*I35),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ROUND((SUM(BF127:BF242)),  2)</f>
        <v>0</v>
      </c>
      <c r="G36" s="38"/>
      <c r="H36" s="38"/>
      <c r="I36" s="164">
        <v>0.12</v>
      </c>
      <c r="J36" s="163">
        <f>ROUND(((SUM(BF127:BF242))*I36),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ROUND((SUM(BG127:BG242)),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ROUND((SUM(BH127:BH242)),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ROUND((SUM(BI127:BI242)),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ZA a Gymnazium Hořice-novostavba školních dílen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01.3 - D.1.4.2 - Vytápění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Hořice v Podkrkonoší</v>
      </c>
      <c r="G91" s="40"/>
      <c r="H91" s="40"/>
      <c r="I91" s="32" t="s">
        <v>22</v>
      </c>
      <c r="J91" s="79" t="str">
        <f>IF(J14="","",J14)</f>
        <v>16. 2. 2024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Královéhradecký kraj</v>
      </c>
      <c r="G93" s="40"/>
      <c r="H93" s="40"/>
      <c r="I93" s="32" t="s">
        <v>30</v>
      </c>
      <c r="J93" s="36" t="str">
        <f>E23</f>
        <v>Energy Benefit Centre a.s.Praha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124</v>
      </c>
      <c r="D96" s="185"/>
      <c r="E96" s="185"/>
      <c r="F96" s="185"/>
      <c r="G96" s="185"/>
      <c r="H96" s="185"/>
      <c r="I96" s="185"/>
      <c r="J96" s="186" t="s">
        <v>125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126</v>
      </c>
      <c r="D98" s="40"/>
      <c r="E98" s="40"/>
      <c r="F98" s="40"/>
      <c r="G98" s="40"/>
      <c r="H98" s="40"/>
      <c r="I98" s="40"/>
      <c r="J98" s="110">
        <f>J127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127</v>
      </c>
    </row>
    <row r="99" s="9" customFormat="1" ht="24.96" customHeight="1">
      <c r="A99" s="9"/>
      <c r="B99" s="188"/>
      <c r="C99" s="189"/>
      <c r="D99" s="190" t="s">
        <v>137</v>
      </c>
      <c r="E99" s="191"/>
      <c r="F99" s="191"/>
      <c r="G99" s="191"/>
      <c r="H99" s="191"/>
      <c r="I99" s="191"/>
      <c r="J99" s="192">
        <f>J128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1456</v>
      </c>
      <c r="E100" s="196"/>
      <c r="F100" s="196"/>
      <c r="G100" s="196"/>
      <c r="H100" s="196"/>
      <c r="I100" s="196"/>
      <c r="J100" s="197">
        <f>J129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1226</v>
      </c>
      <c r="E101" s="196"/>
      <c r="F101" s="196"/>
      <c r="G101" s="196"/>
      <c r="H101" s="196"/>
      <c r="I101" s="196"/>
      <c r="J101" s="197">
        <f>J141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1457</v>
      </c>
      <c r="E102" s="196"/>
      <c r="F102" s="196"/>
      <c r="G102" s="196"/>
      <c r="H102" s="196"/>
      <c r="I102" s="196"/>
      <c r="J102" s="197">
        <f>J165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1227</v>
      </c>
      <c r="E103" s="196"/>
      <c r="F103" s="196"/>
      <c r="G103" s="196"/>
      <c r="H103" s="196"/>
      <c r="I103" s="196"/>
      <c r="J103" s="197">
        <f>J185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1458</v>
      </c>
      <c r="E104" s="196"/>
      <c r="F104" s="196"/>
      <c r="G104" s="196"/>
      <c r="H104" s="196"/>
      <c r="I104" s="196"/>
      <c r="J104" s="197">
        <f>J210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8"/>
      <c r="C105" s="189"/>
      <c r="D105" s="190" t="s">
        <v>147</v>
      </c>
      <c r="E105" s="191"/>
      <c r="F105" s="191"/>
      <c r="G105" s="191"/>
      <c r="H105" s="191"/>
      <c r="I105" s="191"/>
      <c r="J105" s="192">
        <f>J241</f>
        <v>0</v>
      </c>
      <c r="K105" s="189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148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3" t="str">
        <f>E7</f>
        <v>ZA a Gymnazium Hořice-novostavba školních dílen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119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83" t="s">
        <v>120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121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E11</f>
        <v>01.3 - D.1.4.2 - Vytápění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>Hořice v Podkrkonoší</v>
      </c>
      <c r="G121" s="40"/>
      <c r="H121" s="40"/>
      <c r="I121" s="32" t="s">
        <v>22</v>
      </c>
      <c r="J121" s="79" t="str">
        <f>IF(J14="","",J14)</f>
        <v>16. 2. 2024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24</v>
      </c>
      <c r="D123" s="40"/>
      <c r="E123" s="40"/>
      <c r="F123" s="27" t="str">
        <f>E17</f>
        <v>Královéhradecký kraj</v>
      </c>
      <c r="G123" s="40"/>
      <c r="H123" s="40"/>
      <c r="I123" s="32" t="s">
        <v>30</v>
      </c>
      <c r="J123" s="36" t="str">
        <f>E23</f>
        <v>Energy Benefit Centre a.s.Praha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IF(E20="","",E20)</f>
        <v>Vyplň údaj</v>
      </c>
      <c r="G124" s="40"/>
      <c r="H124" s="40"/>
      <c r="I124" s="32" t="s">
        <v>33</v>
      </c>
      <c r="J124" s="36" t="str">
        <f>E26</f>
        <v xml:space="preserve"> 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9"/>
      <c r="B126" s="200"/>
      <c r="C126" s="201" t="s">
        <v>149</v>
      </c>
      <c r="D126" s="202" t="s">
        <v>61</v>
      </c>
      <c r="E126" s="202" t="s">
        <v>57</v>
      </c>
      <c r="F126" s="202" t="s">
        <v>58</v>
      </c>
      <c r="G126" s="202" t="s">
        <v>150</v>
      </c>
      <c r="H126" s="202" t="s">
        <v>151</v>
      </c>
      <c r="I126" s="202" t="s">
        <v>152</v>
      </c>
      <c r="J126" s="202" t="s">
        <v>125</v>
      </c>
      <c r="K126" s="203" t="s">
        <v>153</v>
      </c>
      <c r="L126" s="204"/>
      <c r="M126" s="100" t="s">
        <v>1</v>
      </c>
      <c r="N126" s="101" t="s">
        <v>40</v>
      </c>
      <c r="O126" s="101" t="s">
        <v>154</v>
      </c>
      <c r="P126" s="101" t="s">
        <v>155</v>
      </c>
      <c r="Q126" s="101" t="s">
        <v>156</v>
      </c>
      <c r="R126" s="101" t="s">
        <v>157</v>
      </c>
      <c r="S126" s="101" t="s">
        <v>158</v>
      </c>
      <c r="T126" s="102" t="s">
        <v>159</v>
      </c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</row>
    <row r="127" s="2" customFormat="1" ht="22.8" customHeight="1">
      <c r="A127" s="38"/>
      <c r="B127" s="39"/>
      <c r="C127" s="107" t="s">
        <v>160</v>
      </c>
      <c r="D127" s="40"/>
      <c r="E127" s="40"/>
      <c r="F127" s="40"/>
      <c r="G127" s="40"/>
      <c r="H127" s="40"/>
      <c r="I127" s="40"/>
      <c r="J127" s="205">
        <f>BK127</f>
        <v>0</v>
      </c>
      <c r="K127" s="40"/>
      <c r="L127" s="44"/>
      <c r="M127" s="103"/>
      <c r="N127" s="206"/>
      <c r="O127" s="104"/>
      <c r="P127" s="207">
        <f>P128+P241</f>
        <v>0</v>
      </c>
      <c r="Q127" s="104"/>
      <c r="R127" s="207">
        <f>R128+R241</f>
        <v>4.9755400000000005</v>
      </c>
      <c r="S127" s="104"/>
      <c r="T127" s="208">
        <f>T128+T241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127</v>
      </c>
      <c r="BK127" s="209">
        <f>BK128+BK241</f>
        <v>0</v>
      </c>
    </row>
    <row r="128" s="12" customFormat="1" ht="25.92" customHeight="1">
      <c r="A128" s="12"/>
      <c r="B128" s="210"/>
      <c r="C128" s="211"/>
      <c r="D128" s="212" t="s">
        <v>75</v>
      </c>
      <c r="E128" s="213" t="s">
        <v>613</v>
      </c>
      <c r="F128" s="213" t="s">
        <v>614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P129+P141+P165+P185+P210</f>
        <v>0</v>
      </c>
      <c r="Q128" s="218"/>
      <c r="R128" s="219">
        <f>R129+R141+R165+R185+R210</f>
        <v>4.9755400000000005</v>
      </c>
      <c r="S128" s="218"/>
      <c r="T128" s="220">
        <f>T129+T141+T165+T185+T210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85</v>
      </c>
      <c r="AT128" s="222" t="s">
        <v>75</v>
      </c>
      <c r="AU128" s="222" t="s">
        <v>76</v>
      </c>
      <c r="AY128" s="221" t="s">
        <v>163</v>
      </c>
      <c r="BK128" s="223">
        <f>BK129+BK141+BK165+BK185+BK210</f>
        <v>0</v>
      </c>
    </row>
    <row r="129" s="12" customFormat="1" ht="22.8" customHeight="1">
      <c r="A129" s="12"/>
      <c r="B129" s="210"/>
      <c r="C129" s="211"/>
      <c r="D129" s="212" t="s">
        <v>75</v>
      </c>
      <c r="E129" s="224" t="s">
        <v>1459</v>
      </c>
      <c r="F129" s="224" t="s">
        <v>1460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SUM(P130:P140)</f>
        <v>0</v>
      </c>
      <c r="Q129" s="218"/>
      <c r="R129" s="219">
        <f>SUM(R130:R140)</f>
        <v>0.048680000000000001</v>
      </c>
      <c r="S129" s="218"/>
      <c r="T129" s="220">
        <f>SUM(T130:T140)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85</v>
      </c>
      <c r="AT129" s="222" t="s">
        <v>75</v>
      </c>
      <c r="AU129" s="222" t="s">
        <v>83</v>
      </c>
      <c r="AY129" s="221" t="s">
        <v>163</v>
      </c>
      <c r="BK129" s="223">
        <f>SUM(BK130:BK140)</f>
        <v>0</v>
      </c>
    </row>
    <row r="130" s="2" customFormat="1" ht="24.15" customHeight="1">
      <c r="A130" s="38"/>
      <c r="B130" s="39"/>
      <c r="C130" s="226" t="s">
        <v>83</v>
      </c>
      <c r="D130" s="226" t="s">
        <v>165</v>
      </c>
      <c r="E130" s="227" t="s">
        <v>1461</v>
      </c>
      <c r="F130" s="228" t="s">
        <v>1462</v>
      </c>
      <c r="G130" s="229" t="s">
        <v>1319</v>
      </c>
      <c r="H130" s="230">
        <v>1</v>
      </c>
      <c r="I130" s="231"/>
      <c r="J130" s="232">
        <f>ROUND(I130*H130,2)</f>
        <v>0</v>
      </c>
      <c r="K130" s="228" t="s">
        <v>169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0.035839999999999997</v>
      </c>
      <c r="R130" s="235">
        <f>Q130*H130</f>
        <v>0.035839999999999997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248</v>
      </c>
      <c r="AT130" s="237" t="s">
        <v>165</v>
      </c>
      <c r="AU130" s="237" t="s">
        <v>85</v>
      </c>
      <c r="AY130" s="17" t="s">
        <v>163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248</v>
      </c>
      <c r="BM130" s="237" t="s">
        <v>1463</v>
      </c>
    </row>
    <row r="131" s="2" customFormat="1" ht="16.5" customHeight="1">
      <c r="A131" s="38"/>
      <c r="B131" s="39"/>
      <c r="C131" s="226" t="s">
        <v>85</v>
      </c>
      <c r="D131" s="226" t="s">
        <v>165</v>
      </c>
      <c r="E131" s="227" t="s">
        <v>1464</v>
      </c>
      <c r="F131" s="228" t="s">
        <v>1465</v>
      </c>
      <c r="G131" s="229" t="s">
        <v>294</v>
      </c>
      <c r="H131" s="230">
        <v>5</v>
      </c>
      <c r="I131" s="231"/>
      <c r="J131" s="232">
        <f>ROUND(I131*H131,2)</f>
        <v>0</v>
      </c>
      <c r="K131" s="228" t="s">
        <v>169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0.00052999999999999998</v>
      </c>
      <c r="R131" s="235">
        <f>Q131*H131</f>
        <v>0.00265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248</v>
      </c>
      <c r="AT131" s="237" t="s">
        <v>165</v>
      </c>
      <c r="AU131" s="237" t="s">
        <v>85</v>
      </c>
      <c r="AY131" s="17" t="s">
        <v>163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248</v>
      </c>
      <c r="BM131" s="237" t="s">
        <v>1466</v>
      </c>
    </row>
    <row r="132" s="2" customFormat="1" ht="16.5" customHeight="1">
      <c r="A132" s="38"/>
      <c r="B132" s="39"/>
      <c r="C132" s="239" t="s">
        <v>180</v>
      </c>
      <c r="D132" s="239" t="s">
        <v>172</v>
      </c>
      <c r="E132" s="240" t="s">
        <v>1467</v>
      </c>
      <c r="F132" s="241" t="s">
        <v>1468</v>
      </c>
      <c r="G132" s="242" t="s">
        <v>233</v>
      </c>
      <c r="H132" s="243">
        <v>2</v>
      </c>
      <c r="I132" s="244"/>
      <c r="J132" s="245">
        <f>ROUND(I132*H132,2)</f>
        <v>0</v>
      </c>
      <c r="K132" s="241" t="s">
        <v>1</v>
      </c>
      <c r="L132" s="246"/>
      <c r="M132" s="247" t="s">
        <v>1</v>
      </c>
      <c r="N132" s="248" t="s">
        <v>41</v>
      </c>
      <c r="O132" s="91"/>
      <c r="P132" s="235">
        <f>O132*H132</f>
        <v>0</v>
      </c>
      <c r="Q132" s="235">
        <v>1.0000000000000001E-05</v>
      </c>
      <c r="R132" s="235">
        <f>Q132*H132</f>
        <v>2.0000000000000002E-05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342</v>
      </c>
      <c r="AT132" s="237" t="s">
        <v>172</v>
      </c>
      <c r="AU132" s="237" t="s">
        <v>85</v>
      </c>
      <c r="AY132" s="17" t="s">
        <v>163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248</v>
      </c>
      <c r="BM132" s="237" t="s">
        <v>1469</v>
      </c>
    </row>
    <row r="133" s="2" customFormat="1" ht="16.5" customHeight="1">
      <c r="A133" s="38"/>
      <c r="B133" s="39"/>
      <c r="C133" s="239" t="s">
        <v>170</v>
      </c>
      <c r="D133" s="239" t="s">
        <v>172</v>
      </c>
      <c r="E133" s="240" t="s">
        <v>1470</v>
      </c>
      <c r="F133" s="241" t="s">
        <v>1471</v>
      </c>
      <c r="G133" s="242" t="s">
        <v>233</v>
      </c>
      <c r="H133" s="243">
        <v>1</v>
      </c>
      <c r="I133" s="244"/>
      <c r="J133" s="245">
        <f>ROUND(I133*H133,2)</f>
        <v>0</v>
      </c>
      <c r="K133" s="241" t="s">
        <v>1</v>
      </c>
      <c r="L133" s="246"/>
      <c r="M133" s="247" t="s">
        <v>1</v>
      </c>
      <c r="N133" s="248" t="s">
        <v>41</v>
      </c>
      <c r="O133" s="91"/>
      <c r="P133" s="235">
        <f>O133*H133</f>
        <v>0</v>
      </c>
      <c r="Q133" s="235">
        <v>1.0000000000000001E-05</v>
      </c>
      <c r="R133" s="235">
        <f>Q133*H133</f>
        <v>1.0000000000000001E-05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342</v>
      </c>
      <c r="AT133" s="237" t="s">
        <v>172</v>
      </c>
      <c r="AU133" s="237" t="s">
        <v>85</v>
      </c>
      <c r="AY133" s="17" t="s">
        <v>163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248</v>
      </c>
      <c r="BM133" s="237" t="s">
        <v>1472</v>
      </c>
    </row>
    <row r="134" s="2" customFormat="1" ht="16.5" customHeight="1">
      <c r="A134" s="38"/>
      <c r="B134" s="39"/>
      <c r="C134" s="239" t="s">
        <v>195</v>
      </c>
      <c r="D134" s="239" t="s">
        <v>172</v>
      </c>
      <c r="E134" s="240" t="s">
        <v>1473</v>
      </c>
      <c r="F134" s="241" t="s">
        <v>1471</v>
      </c>
      <c r="G134" s="242" t="s">
        <v>233</v>
      </c>
      <c r="H134" s="243">
        <v>5</v>
      </c>
      <c r="I134" s="244"/>
      <c r="J134" s="245">
        <f>ROUND(I134*H134,2)</f>
        <v>0</v>
      </c>
      <c r="K134" s="241" t="s">
        <v>1</v>
      </c>
      <c r="L134" s="246"/>
      <c r="M134" s="247" t="s">
        <v>1</v>
      </c>
      <c r="N134" s="248" t="s">
        <v>41</v>
      </c>
      <c r="O134" s="91"/>
      <c r="P134" s="235">
        <f>O134*H134</f>
        <v>0</v>
      </c>
      <c r="Q134" s="235">
        <v>1.0000000000000001E-05</v>
      </c>
      <c r="R134" s="235">
        <f>Q134*H134</f>
        <v>5.0000000000000002E-05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342</v>
      </c>
      <c r="AT134" s="237" t="s">
        <v>172</v>
      </c>
      <c r="AU134" s="237" t="s">
        <v>85</v>
      </c>
      <c r="AY134" s="17" t="s">
        <v>163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248</v>
      </c>
      <c r="BM134" s="237" t="s">
        <v>1474</v>
      </c>
    </row>
    <row r="135" s="2" customFormat="1" ht="16.5" customHeight="1">
      <c r="A135" s="38"/>
      <c r="B135" s="39"/>
      <c r="C135" s="239" t="s">
        <v>200</v>
      </c>
      <c r="D135" s="239" t="s">
        <v>172</v>
      </c>
      <c r="E135" s="240" t="s">
        <v>1475</v>
      </c>
      <c r="F135" s="241" t="s">
        <v>1476</v>
      </c>
      <c r="G135" s="242" t="s">
        <v>233</v>
      </c>
      <c r="H135" s="243">
        <v>6</v>
      </c>
      <c r="I135" s="244"/>
      <c r="J135" s="245">
        <f>ROUND(I135*H135,2)</f>
        <v>0</v>
      </c>
      <c r="K135" s="241" t="s">
        <v>1</v>
      </c>
      <c r="L135" s="246"/>
      <c r="M135" s="247" t="s">
        <v>1</v>
      </c>
      <c r="N135" s="248" t="s">
        <v>41</v>
      </c>
      <c r="O135" s="91"/>
      <c r="P135" s="235">
        <f>O135*H135</f>
        <v>0</v>
      </c>
      <c r="Q135" s="235">
        <v>1.0000000000000001E-05</v>
      </c>
      <c r="R135" s="235">
        <f>Q135*H135</f>
        <v>6.0000000000000008E-05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342</v>
      </c>
      <c r="AT135" s="237" t="s">
        <v>172</v>
      </c>
      <c r="AU135" s="237" t="s">
        <v>85</v>
      </c>
      <c r="AY135" s="17" t="s">
        <v>163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248</v>
      </c>
      <c r="BM135" s="237" t="s">
        <v>1477</v>
      </c>
    </row>
    <row r="136" s="2" customFormat="1" ht="16.5" customHeight="1">
      <c r="A136" s="38"/>
      <c r="B136" s="39"/>
      <c r="C136" s="239" t="s">
        <v>205</v>
      </c>
      <c r="D136" s="239" t="s">
        <v>172</v>
      </c>
      <c r="E136" s="240" t="s">
        <v>1478</v>
      </c>
      <c r="F136" s="241" t="s">
        <v>1479</v>
      </c>
      <c r="G136" s="242" t="s">
        <v>294</v>
      </c>
      <c r="H136" s="243">
        <v>50</v>
      </c>
      <c r="I136" s="244"/>
      <c r="J136" s="245">
        <f>ROUND(I136*H136,2)</f>
        <v>0</v>
      </c>
      <c r="K136" s="241" t="s">
        <v>1</v>
      </c>
      <c r="L136" s="246"/>
      <c r="M136" s="247" t="s">
        <v>1</v>
      </c>
      <c r="N136" s="248" t="s">
        <v>41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342</v>
      </c>
      <c r="AT136" s="237" t="s">
        <v>172</v>
      </c>
      <c r="AU136" s="237" t="s">
        <v>85</v>
      </c>
      <c r="AY136" s="17" t="s">
        <v>163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248</v>
      </c>
      <c r="BM136" s="237" t="s">
        <v>1480</v>
      </c>
    </row>
    <row r="137" s="2" customFormat="1" ht="21.75" customHeight="1">
      <c r="A137" s="38"/>
      <c r="B137" s="39"/>
      <c r="C137" s="239" t="s">
        <v>176</v>
      </c>
      <c r="D137" s="239" t="s">
        <v>172</v>
      </c>
      <c r="E137" s="240" t="s">
        <v>1481</v>
      </c>
      <c r="F137" s="241" t="s">
        <v>1482</v>
      </c>
      <c r="G137" s="242" t="s">
        <v>233</v>
      </c>
      <c r="H137" s="243">
        <v>1</v>
      </c>
      <c r="I137" s="244"/>
      <c r="J137" s="245">
        <f>ROUND(I137*H137,2)</f>
        <v>0</v>
      </c>
      <c r="K137" s="241" t="s">
        <v>1</v>
      </c>
      <c r="L137" s="246"/>
      <c r="M137" s="247" t="s">
        <v>1</v>
      </c>
      <c r="N137" s="248" t="s">
        <v>41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342</v>
      </c>
      <c r="AT137" s="237" t="s">
        <v>172</v>
      </c>
      <c r="AU137" s="237" t="s">
        <v>85</v>
      </c>
      <c r="AY137" s="17" t="s">
        <v>163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248</v>
      </c>
      <c r="BM137" s="237" t="s">
        <v>1483</v>
      </c>
    </row>
    <row r="138" s="2" customFormat="1" ht="16.5" customHeight="1">
      <c r="A138" s="38"/>
      <c r="B138" s="39"/>
      <c r="C138" s="239" t="s">
        <v>214</v>
      </c>
      <c r="D138" s="239" t="s">
        <v>172</v>
      </c>
      <c r="E138" s="240" t="s">
        <v>1484</v>
      </c>
      <c r="F138" s="241" t="s">
        <v>1485</v>
      </c>
      <c r="G138" s="242" t="s">
        <v>233</v>
      </c>
      <c r="H138" s="243">
        <v>1</v>
      </c>
      <c r="I138" s="244"/>
      <c r="J138" s="245">
        <f>ROUND(I138*H138,2)</f>
        <v>0</v>
      </c>
      <c r="K138" s="241" t="s">
        <v>1</v>
      </c>
      <c r="L138" s="246"/>
      <c r="M138" s="247" t="s">
        <v>1</v>
      </c>
      <c r="N138" s="248" t="s">
        <v>41</v>
      </c>
      <c r="O138" s="91"/>
      <c r="P138" s="235">
        <f>O138*H138</f>
        <v>0</v>
      </c>
      <c r="Q138" s="235">
        <v>5.0000000000000002E-05</v>
      </c>
      <c r="R138" s="235">
        <f>Q138*H138</f>
        <v>5.0000000000000002E-05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342</v>
      </c>
      <c r="AT138" s="237" t="s">
        <v>172</v>
      </c>
      <c r="AU138" s="237" t="s">
        <v>85</v>
      </c>
      <c r="AY138" s="17" t="s">
        <v>163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248</v>
      </c>
      <c r="BM138" s="237" t="s">
        <v>1486</v>
      </c>
    </row>
    <row r="139" s="2" customFormat="1" ht="16.5" customHeight="1">
      <c r="A139" s="38"/>
      <c r="B139" s="39"/>
      <c r="C139" s="239" t="s">
        <v>221</v>
      </c>
      <c r="D139" s="239" t="s">
        <v>172</v>
      </c>
      <c r="E139" s="240" t="s">
        <v>1487</v>
      </c>
      <c r="F139" s="241" t="s">
        <v>1488</v>
      </c>
      <c r="G139" s="242" t="s">
        <v>294</v>
      </c>
      <c r="H139" s="243">
        <v>100</v>
      </c>
      <c r="I139" s="244"/>
      <c r="J139" s="245">
        <f>ROUND(I139*H139,2)</f>
        <v>0</v>
      </c>
      <c r="K139" s="241" t="s">
        <v>1</v>
      </c>
      <c r="L139" s="246"/>
      <c r="M139" s="247" t="s">
        <v>1</v>
      </c>
      <c r="N139" s="248" t="s">
        <v>41</v>
      </c>
      <c r="O139" s="91"/>
      <c r="P139" s="235">
        <f>O139*H139</f>
        <v>0</v>
      </c>
      <c r="Q139" s="235">
        <v>0.00010000000000000001</v>
      </c>
      <c r="R139" s="235">
        <f>Q139*H139</f>
        <v>0.01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342</v>
      </c>
      <c r="AT139" s="237" t="s">
        <v>172</v>
      </c>
      <c r="AU139" s="237" t="s">
        <v>85</v>
      </c>
      <c r="AY139" s="17" t="s">
        <v>163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248</v>
      </c>
      <c r="BM139" s="237" t="s">
        <v>1489</v>
      </c>
    </row>
    <row r="140" s="2" customFormat="1" ht="37.8" customHeight="1">
      <c r="A140" s="38"/>
      <c r="B140" s="39"/>
      <c r="C140" s="226" t="s">
        <v>226</v>
      </c>
      <c r="D140" s="226" t="s">
        <v>165</v>
      </c>
      <c r="E140" s="227" t="s">
        <v>1490</v>
      </c>
      <c r="F140" s="228" t="s">
        <v>1491</v>
      </c>
      <c r="G140" s="229" t="s">
        <v>175</v>
      </c>
      <c r="H140" s="230">
        <v>0.049000000000000002</v>
      </c>
      <c r="I140" s="231"/>
      <c r="J140" s="232">
        <f>ROUND(I140*H140,2)</f>
        <v>0</v>
      </c>
      <c r="K140" s="228" t="s">
        <v>169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248</v>
      </c>
      <c r="AT140" s="237" t="s">
        <v>165</v>
      </c>
      <c r="AU140" s="237" t="s">
        <v>85</v>
      </c>
      <c r="AY140" s="17" t="s">
        <v>163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248</v>
      </c>
      <c r="BM140" s="237" t="s">
        <v>1492</v>
      </c>
    </row>
    <row r="141" s="12" customFormat="1" ht="22.8" customHeight="1">
      <c r="A141" s="12"/>
      <c r="B141" s="210"/>
      <c r="C141" s="211"/>
      <c r="D141" s="212" t="s">
        <v>75</v>
      </c>
      <c r="E141" s="224" t="s">
        <v>1421</v>
      </c>
      <c r="F141" s="224" t="s">
        <v>1422</v>
      </c>
      <c r="G141" s="211"/>
      <c r="H141" s="211"/>
      <c r="I141" s="214"/>
      <c r="J141" s="225">
        <f>BK141</f>
        <v>0</v>
      </c>
      <c r="K141" s="211"/>
      <c r="L141" s="216"/>
      <c r="M141" s="217"/>
      <c r="N141" s="218"/>
      <c r="O141" s="218"/>
      <c r="P141" s="219">
        <f>SUM(P142:P164)</f>
        <v>0</v>
      </c>
      <c r="Q141" s="218"/>
      <c r="R141" s="219">
        <f>SUM(R142:R164)</f>
        <v>1.4040000000000001</v>
      </c>
      <c r="S141" s="218"/>
      <c r="T141" s="220">
        <f>SUM(T142:T164)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85</v>
      </c>
      <c r="AT141" s="222" t="s">
        <v>75</v>
      </c>
      <c r="AU141" s="222" t="s">
        <v>83</v>
      </c>
      <c r="AY141" s="221" t="s">
        <v>163</v>
      </c>
      <c r="BK141" s="223">
        <f>SUM(BK142:BK164)</f>
        <v>0</v>
      </c>
    </row>
    <row r="142" s="2" customFormat="1" ht="16.5" customHeight="1">
      <c r="A142" s="38"/>
      <c r="B142" s="39"/>
      <c r="C142" s="226" t="s">
        <v>8</v>
      </c>
      <c r="D142" s="226" t="s">
        <v>165</v>
      </c>
      <c r="E142" s="227" t="s">
        <v>1493</v>
      </c>
      <c r="F142" s="228" t="s">
        <v>1494</v>
      </c>
      <c r="G142" s="229" t="s">
        <v>1495</v>
      </c>
      <c r="H142" s="230">
        <v>1</v>
      </c>
      <c r="I142" s="231"/>
      <c r="J142" s="232">
        <f>ROUND(I142*H142,2)</f>
        <v>0</v>
      </c>
      <c r="K142" s="228" t="s">
        <v>1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0.0050000000000000001</v>
      </c>
      <c r="R142" s="235">
        <f>Q142*H142</f>
        <v>0.0050000000000000001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248</v>
      </c>
      <c r="AT142" s="237" t="s">
        <v>165</v>
      </c>
      <c r="AU142" s="237" t="s">
        <v>85</v>
      </c>
      <c r="AY142" s="17" t="s">
        <v>163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248</v>
      </c>
      <c r="BM142" s="237" t="s">
        <v>1496</v>
      </c>
    </row>
    <row r="143" s="2" customFormat="1" ht="24.15" customHeight="1">
      <c r="A143" s="38"/>
      <c r="B143" s="39"/>
      <c r="C143" s="226" t="s">
        <v>235</v>
      </c>
      <c r="D143" s="226" t="s">
        <v>165</v>
      </c>
      <c r="E143" s="227" t="s">
        <v>1497</v>
      </c>
      <c r="F143" s="228" t="s">
        <v>1498</v>
      </c>
      <c r="G143" s="229" t="s">
        <v>1495</v>
      </c>
      <c r="H143" s="230">
        <v>1</v>
      </c>
      <c r="I143" s="231"/>
      <c r="J143" s="232">
        <f>ROUND(I143*H143,2)</f>
        <v>0</v>
      </c>
      <c r="K143" s="228" t="s">
        <v>1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0.0050000000000000001</v>
      </c>
      <c r="R143" s="235">
        <f>Q143*H143</f>
        <v>0.0050000000000000001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248</v>
      </c>
      <c r="AT143" s="237" t="s">
        <v>165</v>
      </c>
      <c r="AU143" s="237" t="s">
        <v>85</v>
      </c>
      <c r="AY143" s="17" t="s">
        <v>163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248</v>
      </c>
      <c r="BM143" s="237" t="s">
        <v>1499</v>
      </c>
    </row>
    <row r="144" s="2" customFormat="1" ht="16.5" customHeight="1">
      <c r="A144" s="38"/>
      <c r="B144" s="39"/>
      <c r="C144" s="226" t="s">
        <v>240</v>
      </c>
      <c r="D144" s="226" t="s">
        <v>165</v>
      </c>
      <c r="E144" s="227" t="s">
        <v>1500</v>
      </c>
      <c r="F144" s="228" t="s">
        <v>1501</v>
      </c>
      <c r="G144" s="229" t="s">
        <v>1495</v>
      </c>
      <c r="H144" s="230">
        <v>1</v>
      </c>
      <c r="I144" s="231"/>
      <c r="J144" s="232">
        <f>ROUND(I144*H144,2)</f>
        <v>0</v>
      </c>
      <c r="K144" s="228" t="s">
        <v>1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0.0050000000000000001</v>
      </c>
      <c r="R144" s="235">
        <f>Q144*H144</f>
        <v>0.0050000000000000001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248</v>
      </c>
      <c r="AT144" s="237" t="s">
        <v>165</v>
      </c>
      <c r="AU144" s="237" t="s">
        <v>85</v>
      </c>
      <c r="AY144" s="17" t="s">
        <v>163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248</v>
      </c>
      <c r="BM144" s="237" t="s">
        <v>1502</v>
      </c>
    </row>
    <row r="145" s="2" customFormat="1" ht="16.5" customHeight="1">
      <c r="A145" s="38"/>
      <c r="B145" s="39"/>
      <c r="C145" s="226" t="s">
        <v>244</v>
      </c>
      <c r="D145" s="226" t="s">
        <v>165</v>
      </c>
      <c r="E145" s="227" t="s">
        <v>1503</v>
      </c>
      <c r="F145" s="228" t="s">
        <v>1504</v>
      </c>
      <c r="G145" s="229" t="s">
        <v>1495</v>
      </c>
      <c r="H145" s="230">
        <v>1</v>
      </c>
      <c r="I145" s="231"/>
      <c r="J145" s="232">
        <f>ROUND(I145*H145,2)</f>
        <v>0</v>
      </c>
      <c r="K145" s="228" t="s">
        <v>1</v>
      </c>
      <c r="L145" s="44"/>
      <c r="M145" s="233" t="s">
        <v>1</v>
      </c>
      <c r="N145" s="234" t="s">
        <v>41</v>
      </c>
      <c r="O145" s="91"/>
      <c r="P145" s="235">
        <f>O145*H145</f>
        <v>0</v>
      </c>
      <c r="Q145" s="235">
        <v>0.0050000000000000001</v>
      </c>
      <c r="R145" s="235">
        <f>Q145*H145</f>
        <v>0.0050000000000000001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248</v>
      </c>
      <c r="AT145" s="237" t="s">
        <v>165</v>
      </c>
      <c r="AU145" s="237" t="s">
        <v>85</v>
      </c>
      <c r="AY145" s="17" t="s">
        <v>163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248</v>
      </c>
      <c r="BM145" s="237" t="s">
        <v>1505</v>
      </c>
    </row>
    <row r="146" s="2" customFormat="1" ht="16.5" customHeight="1">
      <c r="A146" s="38"/>
      <c r="B146" s="39"/>
      <c r="C146" s="226" t="s">
        <v>248</v>
      </c>
      <c r="D146" s="226" t="s">
        <v>165</v>
      </c>
      <c r="E146" s="227" t="s">
        <v>1506</v>
      </c>
      <c r="F146" s="228" t="s">
        <v>1507</v>
      </c>
      <c r="G146" s="229" t="s">
        <v>1495</v>
      </c>
      <c r="H146" s="230">
        <v>1</v>
      </c>
      <c r="I146" s="231"/>
      <c r="J146" s="232">
        <f>ROUND(I146*H146,2)</f>
        <v>0</v>
      </c>
      <c r="K146" s="228" t="s">
        <v>1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0.0050000000000000001</v>
      </c>
      <c r="R146" s="235">
        <f>Q146*H146</f>
        <v>0.0050000000000000001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248</v>
      </c>
      <c r="AT146" s="237" t="s">
        <v>165</v>
      </c>
      <c r="AU146" s="237" t="s">
        <v>85</v>
      </c>
      <c r="AY146" s="17" t="s">
        <v>163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248</v>
      </c>
      <c r="BM146" s="237" t="s">
        <v>1508</v>
      </c>
    </row>
    <row r="147" s="2" customFormat="1" ht="16.5" customHeight="1">
      <c r="A147" s="38"/>
      <c r="B147" s="39"/>
      <c r="C147" s="226" t="s">
        <v>254</v>
      </c>
      <c r="D147" s="226" t="s">
        <v>165</v>
      </c>
      <c r="E147" s="227" t="s">
        <v>1509</v>
      </c>
      <c r="F147" s="228" t="s">
        <v>1510</v>
      </c>
      <c r="G147" s="229" t="s">
        <v>1495</v>
      </c>
      <c r="H147" s="230">
        <v>1</v>
      </c>
      <c r="I147" s="231"/>
      <c r="J147" s="232">
        <f>ROUND(I147*H147,2)</f>
        <v>0</v>
      </c>
      <c r="K147" s="228" t="s">
        <v>1</v>
      </c>
      <c r="L147" s="44"/>
      <c r="M147" s="233" t="s">
        <v>1</v>
      </c>
      <c r="N147" s="234" t="s">
        <v>41</v>
      </c>
      <c r="O147" s="91"/>
      <c r="P147" s="235">
        <f>O147*H147</f>
        <v>0</v>
      </c>
      <c r="Q147" s="235">
        <v>0.0050000000000000001</v>
      </c>
      <c r="R147" s="235">
        <f>Q147*H147</f>
        <v>0.0050000000000000001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248</v>
      </c>
      <c r="AT147" s="237" t="s">
        <v>165</v>
      </c>
      <c r="AU147" s="237" t="s">
        <v>85</v>
      </c>
      <c r="AY147" s="17" t="s">
        <v>163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248</v>
      </c>
      <c r="BM147" s="237" t="s">
        <v>1511</v>
      </c>
    </row>
    <row r="148" s="2" customFormat="1" ht="24.15" customHeight="1">
      <c r="A148" s="38"/>
      <c r="B148" s="39"/>
      <c r="C148" s="226" t="s">
        <v>260</v>
      </c>
      <c r="D148" s="226" t="s">
        <v>165</v>
      </c>
      <c r="E148" s="227" t="s">
        <v>1512</v>
      </c>
      <c r="F148" s="228" t="s">
        <v>1513</v>
      </c>
      <c r="G148" s="229" t="s">
        <v>233</v>
      </c>
      <c r="H148" s="230">
        <v>1</v>
      </c>
      <c r="I148" s="231"/>
      <c r="J148" s="232">
        <f>ROUND(I148*H148,2)</f>
        <v>0</v>
      </c>
      <c r="K148" s="228" t="s">
        <v>169</v>
      </c>
      <c r="L148" s="44"/>
      <c r="M148" s="233" t="s">
        <v>1</v>
      </c>
      <c r="N148" s="234" t="s">
        <v>41</v>
      </c>
      <c r="O148" s="91"/>
      <c r="P148" s="235">
        <f>O148*H148</f>
        <v>0</v>
      </c>
      <c r="Q148" s="235">
        <v>0.034470000000000001</v>
      </c>
      <c r="R148" s="235">
        <f>Q148*H148</f>
        <v>0.034470000000000001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248</v>
      </c>
      <c r="AT148" s="237" t="s">
        <v>165</v>
      </c>
      <c r="AU148" s="237" t="s">
        <v>85</v>
      </c>
      <c r="AY148" s="17" t="s">
        <v>163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248</v>
      </c>
      <c r="BM148" s="237" t="s">
        <v>1514</v>
      </c>
    </row>
    <row r="149" s="2" customFormat="1" ht="16.5" customHeight="1">
      <c r="A149" s="38"/>
      <c r="B149" s="39"/>
      <c r="C149" s="226" t="s">
        <v>276</v>
      </c>
      <c r="D149" s="226" t="s">
        <v>165</v>
      </c>
      <c r="E149" s="227" t="s">
        <v>1515</v>
      </c>
      <c r="F149" s="228" t="s">
        <v>1516</v>
      </c>
      <c r="G149" s="229" t="s">
        <v>1319</v>
      </c>
      <c r="H149" s="230">
        <v>20</v>
      </c>
      <c r="I149" s="231"/>
      <c r="J149" s="232">
        <f>ROUND(I149*H149,2)</f>
        <v>0</v>
      </c>
      <c r="K149" s="228" t="s">
        <v>169</v>
      </c>
      <c r="L149" s="44"/>
      <c r="M149" s="233" t="s">
        <v>1</v>
      </c>
      <c r="N149" s="234" t="s">
        <v>41</v>
      </c>
      <c r="O149" s="91"/>
      <c r="P149" s="235">
        <f>O149*H149</f>
        <v>0</v>
      </c>
      <c r="Q149" s="235">
        <v>0.0011199999999999999</v>
      </c>
      <c r="R149" s="235">
        <f>Q149*H149</f>
        <v>0.022399999999999996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248</v>
      </c>
      <c r="AT149" s="237" t="s">
        <v>165</v>
      </c>
      <c r="AU149" s="237" t="s">
        <v>85</v>
      </c>
      <c r="AY149" s="17" t="s">
        <v>163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248</v>
      </c>
      <c r="BM149" s="237" t="s">
        <v>1517</v>
      </c>
    </row>
    <row r="150" s="2" customFormat="1" ht="33" customHeight="1">
      <c r="A150" s="38"/>
      <c r="B150" s="39"/>
      <c r="C150" s="226" t="s">
        <v>280</v>
      </c>
      <c r="D150" s="226" t="s">
        <v>165</v>
      </c>
      <c r="E150" s="227" t="s">
        <v>1518</v>
      </c>
      <c r="F150" s="228" t="s">
        <v>1519</v>
      </c>
      <c r="G150" s="229" t="s">
        <v>1319</v>
      </c>
      <c r="H150" s="230">
        <v>1</v>
      </c>
      <c r="I150" s="231"/>
      <c r="J150" s="232">
        <f>ROUND(I150*H150,2)</f>
        <v>0</v>
      </c>
      <c r="K150" s="228" t="s">
        <v>169</v>
      </c>
      <c r="L150" s="44"/>
      <c r="M150" s="233" t="s">
        <v>1</v>
      </c>
      <c r="N150" s="234" t="s">
        <v>41</v>
      </c>
      <c r="O150" s="91"/>
      <c r="P150" s="235">
        <f>O150*H150</f>
        <v>0</v>
      </c>
      <c r="Q150" s="235">
        <v>0.15581</v>
      </c>
      <c r="R150" s="235">
        <f>Q150*H150</f>
        <v>0.15581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248</v>
      </c>
      <c r="AT150" s="237" t="s">
        <v>165</v>
      </c>
      <c r="AU150" s="237" t="s">
        <v>85</v>
      </c>
      <c r="AY150" s="17" t="s">
        <v>163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248</v>
      </c>
      <c r="BM150" s="237" t="s">
        <v>1520</v>
      </c>
    </row>
    <row r="151" s="2" customFormat="1" ht="24.15" customHeight="1">
      <c r="A151" s="38"/>
      <c r="B151" s="39"/>
      <c r="C151" s="226" t="s">
        <v>7</v>
      </c>
      <c r="D151" s="226" t="s">
        <v>165</v>
      </c>
      <c r="E151" s="227" t="s">
        <v>1521</v>
      </c>
      <c r="F151" s="228" t="s">
        <v>1522</v>
      </c>
      <c r="G151" s="229" t="s">
        <v>1319</v>
      </c>
      <c r="H151" s="230">
        <v>1</v>
      </c>
      <c r="I151" s="231"/>
      <c r="J151" s="232">
        <f>ROUND(I151*H151,2)</f>
        <v>0</v>
      </c>
      <c r="K151" s="228" t="s">
        <v>169</v>
      </c>
      <c r="L151" s="44"/>
      <c r="M151" s="233" t="s">
        <v>1</v>
      </c>
      <c r="N151" s="234" t="s">
        <v>41</v>
      </c>
      <c r="O151" s="91"/>
      <c r="P151" s="235">
        <f>O151*H151</f>
        <v>0</v>
      </c>
      <c r="Q151" s="235">
        <v>0.0028600000000000001</v>
      </c>
      <c r="R151" s="235">
        <f>Q151*H151</f>
        <v>0.0028600000000000001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248</v>
      </c>
      <c r="AT151" s="237" t="s">
        <v>165</v>
      </c>
      <c r="AU151" s="237" t="s">
        <v>85</v>
      </c>
      <c r="AY151" s="17" t="s">
        <v>163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248</v>
      </c>
      <c r="BM151" s="237" t="s">
        <v>1523</v>
      </c>
    </row>
    <row r="152" s="2" customFormat="1" ht="44.25" customHeight="1">
      <c r="A152" s="38"/>
      <c r="B152" s="39"/>
      <c r="C152" s="226" t="s">
        <v>291</v>
      </c>
      <c r="D152" s="226" t="s">
        <v>165</v>
      </c>
      <c r="E152" s="227" t="s">
        <v>1524</v>
      </c>
      <c r="F152" s="228" t="s">
        <v>1525</v>
      </c>
      <c r="G152" s="229" t="s">
        <v>1319</v>
      </c>
      <c r="H152" s="230">
        <v>1</v>
      </c>
      <c r="I152" s="231"/>
      <c r="J152" s="232">
        <f>ROUND(I152*H152,2)</f>
        <v>0</v>
      </c>
      <c r="K152" s="228" t="s">
        <v>169</v>
      </c>
      <c r="L152" s="44"/>
      <c r="M152" s="233" t="s">
        <v>1</v>
      </c>
      <c r="N152" s="234" t="s">
        <v>41</v>
      </c>
      <c r="O152" s="91"/>
      <c r="P152" s="235">
        <f>O152*H152</f>
        <v>0</v>
      </c>
      <c r="Q152" s="235">
        <v>0.0053200000000000001</v>
      </c>
      <c r="R152" s="235">
        <f>Q152*H152</f>
        <v>0.0053200000000000001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248</v>
      </c>
      <c r="AT152" s="237" t="s">
        <v>165</v>
      </c>
      <c r="AU152" s="237" t="s">
        <v>85</v>
      </c>
      <c r="AY152" s="17" t="s">
        <v>163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248</v>
      </c>
      <c r="BM152" s="237" t="s">
        <v>1526</v>
      </c>
    </row>
    <row r="153" s="2" customFormat="1" ht="44.25" customHeight="1">
      <c r="A153" s="38"/>
      <c r="B153" s="39"/>
      <c r="C153" s="226" t="s">
        <v>296</v>
      </c>
      <c r="D153" s="226" t="s">
        <v>165</v>
      </c>
      <c r="E153" s="227" t="s">
        <v>1527</v>
      </c>
      <c r="F153" s="228" t="s">
        <v>1528</v>
      </c>
      <c r="G153" s="229" t="s">
        <v>1319</v>
      </c>
      <c r="H153" s="230">
        <v>1</v>
      </c>
      <c r="I153" s="231"/>
      <c r="J153" s="232">
        <f>ROUND(I153*H153,2)</f>
        <v>0</v>
      </c>
      <c r="K153" s="228" t="s">
        <v>169</v>
      </c>
      <c r="L153" s="44"/>
      <c r="M153" s="233" t="s">
        <v>1</v>
      </c>
      <c r="N153" s="234" t="s">
        <v>41</v>
      </c>
      <c r="O153" s="91"/>
      <c r="P153" s="235">
        <f>O153*H153</f>
        <v>0</v>
      </c>
      <c r="Q153" s="235">
        <v>0.013270000000000001</v>
      </c>
      <c r="R153" s="235">
        <f>Q153*H153</f>
        <v>0.013270000000000001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248</v>
      </c>
      <c r="AT153" s="237" t="s">
        <v>165</v>
      </c>
      <c r="AU153" s="237" t="s">
        <v>85</v>
      </c>
      <c r="AY153" s="17" t="s">
        <v>163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248</v>
      </c>
      <c r="BM153" s="237" t="s">
        <v>1529</v>
      </c>
    </row>
    <row r="154" s="2" customFormat="1" ht="24.15" customHeight="1">
      <c r="A154" s="38"/>
      <c r="B154" s="39"/>
      <c r="C154" s="226" t="s">
        <v>301</v>
      </c>
      <c r="D154" s="226" t="s">
        <v>165</v>
      </c>
      <c r="E154" s="227" t="s">
        <v>1423</v>
      </c>
      <c r="F154" s="228" t="s">
        <v>1424</v>
      </c>
      <c r="G154" s="229" t="s">
        <v>1319</v>
      </c>
      <c r="H154" s="230">
        <v>1</v>
      </c>
      <c r="I154" s="231"/>
      <c r="J154" s="232">
        <f>ROUND(I154*H154,2)</f>
        <v>0</v>
      </c>
      <c r="K154" s="228" t="s">
        <v>169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0.00064999999999999997</v>
      </c>
      <c r="R154" s="235">
        <f>Q154*H154</f>
        <v>0.00064999999999999997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248</v>
      </c>
      <c r="AT154" s="237" t="s">
        <v>165</v>
      </c>
      <c r="AU154" s="237" t="s">
        <v>85</v>
      </c>
      <c r="AY154" s="17" t="s">
        <v>163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248</v>
      </c>
      <c r="BM154" s="237" t="s">
        <v>1530</v>
      </c>
    </row>
    <row r="155" s="2" customFormat="1" ht="24.15" customHeight="1">
      <c r="A155" s="38"/>
      <c r="B155" s="39"/>
      <c r="C155" s="226" t="s">
        <v>305</v>
      </c>
      <c r="D155" s="226" t="s">
        <v>165</v>
      </c>
      <c r="E155" s="227" t="s">
        <v>1531</v>
      </c>
      <c r="F155" s="228" t="s">
        <v>1532</v>
      </c>
      <c r="G155" s="229" t="s">
        <v>1319</v>
      </c>
      <c r="H155" s="230">
        <v>2</v>
      </c>
      <c r="I155" s="231"/>
      <c r="J155" s="232">
        <f>ROUND(I155*H155,2)</f>
        <v>0</v>
      </c>
      <c r="K155" s="228" t="s">
        <v>169</v>
      </c>
      <c r="L155" s="44"/>
      <c r="M155" s="233" t="s">
        <v>1</v>
      </c>
      <c r="N155" s="234" t="s">
        <v>41</v>
      </c>
      <c r="O155" s="91"/>
      <c r="P155" s="235">
        <f>O155*H155</f>
        <v>0</v>
      </c>
      <c r="Q155" s="235">
        <v>0.0014499999999999999</v>
      </c>
      <c r="R155" s="235">
        <f>Q155*H155</f>
        <v>0.0028999999999999998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248</v>
      </c>
      <c r="AT155" s="237" t="s">
        <v>165</v>
      </c>
      <c r="AU155" s="237" t="s">
        <v>85</v>
      </c>
      <c r="AY155" s="17" t="s">
        <v>163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248</v>
      </c>
      <c r="BM155" s="237" t="s">
        <v>1533</v>
      </c>
    </row>
    <row r="156" s="2" customFormat="1" ht="33" customHeight="1">
      <c r="A156" s="38"/>
      <c r="B156" s="39"/>
      <c r="C156" s="226" t="s">
        <v>309</v>
      </c>
      <c r="D156" s="226" t="s">
        <v>165</v>
      </c>
      <c r="E156" s="227" t="s">
        <v>1534</v>
      </c>
      <c r="F156" s="228" t="s">
        <v>1535</v>
      </c>
      <c r="G156" s="229" t="s">
        <v>233</v>
      </c>
      <c r="H156" s="230">
        <v>2</v>
      </c>
      <c r="I156" s="231"/>
      <c r="J156" s="232">
        <f>ROUND(I156*H156,2)</f>
        <v>0</v>
      </c>
      <c r="K156" s="228" t="s">
        <v>169</v>
      </c>
      <c r="L156" s="44"/>
      <c r="M156" s="233" t="s">
        <v>1</v>
      </c>
      <c r="N156" s="234" t="s">
        <v>41</v>
      </c>
      <c r="O156" s="91"/>
      <c r="P156" s="235">
        <f>O156*H156</f>
        <v>0</v>
      </c>
      <c r="Q156" s="235">
        <v>0.00076000000000000004</v>
      </c>
      <c r="R156" s="235">
        <f>Q156*H156</f>
        <v>0.0015200000000000001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248</v>
      </c>
      <c r="AT156" s="237" t="s">
        <v>165</v>
      </c>
      <c r="AU156" s="237" t="s">
        <v>85</v>
      </c>
      <c r="AY156" s="17" t="s">
        <v>163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248</v>
      </c>
      <c r="BM156" s="237" t="s">
        <v>1536</v>
      </c>
    </row>
    <row r="157" s="2" customFormat="1" ht="55.5" customHeight="1">
      <c r="A157" s="38"/>
      <c r="B157" s="39"/>
      <c r="C157" s="226" t="s">
        <v>313</v>
      </c>
      <c r="D157" s="226" t="s">
        <v>165</v>
      </c>
      <c r="E157" s="227" t="s">
        <v>1537</v>
      </c>
      <c r="F157" s="228" t="s">
        <v>1538</v>
      </c>
      <c r="G157" s="229" t="s">
        <v>1319</v>
      </c>
      <c r="H157" s="230">
        <v>1</v>
      </c>
      <c r="I157" s="231"/>
      <c r="J157" s="232">
        <f>ROUND(I157*H157,2)</f>
        <v>0</v>
      </c>
      <c r="K157" s="228" t="s">
        <v>169</v>
      </c>
      <c r="L157" s="44"/>
      <c r="M157" s="233" t="s">
        <v>1</v>
      </c>
      <c r="N157" s="234" t="s">
        <v>41</v>
      </c>
      <c r="O157" s="91"/>
      <c r="P157" s="235">
        <f>O157*H157</f>
        <v>0</v>
      </c>
      <c r="Q157" s="235">
        <v>0.0018799999999999999</v>
      </c>
      <c r="R157" s="235">
        <f>Q157*H157</f>
        <v>0.0018799999999999999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248</v>
      </c>
      <c r="AT157" s="237" t="s">
        <v>165</v>
      </c>
      <c r="AU157" s="237" t="s">
        <v>85</v>
      </c>
      <c r="AY157" s="17" t="s">
        <v>163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248</v>
      </c>
      <c r="BM157" s="237" t="s">
        <v>1539</v>
      </c>
    </row>
    <row r="158" s="2" customFormat="1" ht="55.5" customHeight="1">
      <c r="A158" s="38"/>
      <c r="B158" s="39"/>
      <c r="C158" s="226" t="s">
        <v>318</v>
      </c>
      <c r="D158" s="226" t="s">
        <v>165</v>
      </c>
      <c r="E158" s="227" t="s">
        <v>1540</v>
      </c>
      <c r="F158" s="228" t="s">
        <v>1541</v>
      </c>
      <c r="G158" s="229" t="s">
        <v>1319</v>
      </c>
      <c r="H158" s="230">
        <v>2</v>
      </c>
      <c r="I158" s="231"/>
      <c r="J158" s="232">
        <f>ROUND(I158*H158,2)</f>
        <v>0</v>
      </c>
      <c r="K158" s="228" t="s">
        <v>169</v>
      </c>
      <c r="L158" s="44"/>
      <c r="M158" s="233" t="s">
        <v>1</v>
      </c>
      <c r="N158" s="234" t="s">
        <v>41</v>
      </c>
      <c r="O158" s="91"/>
      <c r="P158" s="235">
        <f>O158*H158</f>
        <v>0</v>
      </c>
      <c r="Q158" s="235">
        <v>0.0028800000000000002</v>
      </c>
      <c r="R158" s="235">
        <f>Q158*H158</f>
        <v>0.0057600000000000004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248</v>
      </c>
      <c r="AT158" s="237" t="s">
        <v>165</v>
      </c>
      <c r="AU158" s="237" t="s">
        <v>85</v>
      </c>
      <c r="AY158" s="17" t="s">
        <v>163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248</v>
      </c>
      <c r="BM158" s="237" t="s">
        <v>1542</v>
      </c>
    </row>
    <row r="159" s="2" customFormat="1" ht="55.5" customHeight="1">
      <c r="A159" s="38"/>
      <c r="B159" s="39"/>
      <c r="C159" s="226" t="s">
        <v>325</v>
      </c>
      <c r="D159" s="226" t="s">
        <v>165</v>
      </c>
      <c r="E159" s="227" t="s">
        <v>1543</v>
      </c>
      <c r="F159" s="228" t="s">
        <v>1544</v>
      </c>
      <c r="G159" s="229" t="s">
        <v>1319</v>
      </c>
      <c r="H159" s="230">
        <v>3</v>
      </c>
      <c r="I159" s="231"/>
      <c r="J159" s="232">
        <f>ROUND(I159*H159,2)</f>
        <v>0</v>
      </c>
      <c r="K159" s="228" t="s">
        <v>169</v>
      </c>
      <c r="L159" s="44"/>
      <c r="M159" s="233" t="s">
        <v>1</v>
      </c>
      <c r="N159" s="234" t="s">
        <v>41</v>
      </c>
      <c r="O159" s="91"/>
      <c r="P159" s="235">
        <f>O159*H159</f>
        <v>0</v>
      </c>
      <c r="Q159" s="235">
        <v>0.0028800000000000002</v>
      </c>
      <c r="R159" s="235">
        <f>Q159*H159</f>
        <v>0.0086400000000000001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248</v>
      </c>
      <c r="AT159" s="237" t="s">
        <v>165</v>
      </c>
      <c r="AU159" s="237" t="s">
        <v>85</v>
      </c>
      <c r="AY159" s="17" t="s">
        <v>163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248</v>
      </c>
      <c r="BM159" s="237" t="s">
        <v>1545</v>
      </c>
    </row>
    <row r="160" s="2" customFormat="1" ht="24.15" customHeight="1">
      <c r="A160" s="38"/>
      <c r="B160" s="39"/>
      <c r="C160" s="226" t="s">
        <v>331</v>
      </c>
      <c r="D160" s="226" t="s">
        <v>165</v>
      </c>
      <c r="E160" s="227" t="s">
        <v>1546</v>
      </c>
      <c r="F160" s="228" t="s">
        <v>1547</v>
      </c>
      <c r="G160" s="229" t="s">
        <v>1319</v>
      </c>
      <c r="H160" s="230">
        <v>1</v>
      </c>
      <c r="I160" s="231"/>
      <c r="J160" s="232">
        <f>ROUND(I160*H160,2)</f>
        <v>0</v>
      </c>
      <c r="K160" s="228" t="s">
        <v>169</v>
      </c>
      <c r="L160" s="44"/>
      <c r="M160" s="233" t="s">
        <v>1</v>
      </c>
      <c r="N160" s="234" t="s">
        <v>41</v>
      </c>
      <c r="O160" s="91"/>
      <c r="P160" s="235">
        <f>O160*H160</f>
        <v>0</v>
      </c>
      <c r="Q160" s="235">
        <v>0.1459</v>
      </c>
      <c r="R160" s="235">
        <f>Q160*H160</f>
        <v>0.1459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248</v>
      </c>
      <c r="AT160" s="237" t="s">
        <v>165</v>
      </c>
      <c r="AU160" s="237" t="s">
        <v>85</v>
      </c>
      <c r="AY160" s="17" t="s">
        <v>163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248</v>
      </c>
      <c r="BM160" s="237" t="s">
        <v>1548</v>
      </c>
    </row>
    <row r="161" s="2" customFormat="1" ht="24.15" customHeight="1">
      <c r="A161" s="38"/>
      <c r="B161" s="39"/>
      <c r="C161" s="226" t="s">
        <v>336</v>
      </c>
      <c r="D161" s="226" t="s">
        <v>165</v>
      </c>
      <c r="E161" s="227" t="s">
        <v>1549</v>
      </c>
      <c r="F161" s="228" t="s">
        <v>1550</v>
      </c>
      <c r="G161" s="229" t="s">
        <v>1319</v>
      </c>
      <c r="H161" s="230">
        <v>3</v>
      </c>
      <c r="I161" s="231"/>
      <c r="J161" s="232">
        <f>ROUND(I161*H161,2)</f>
        <v>0</v>
      </c>
      <c r="K161" s="228" t="s">
        <v>169</v>
      </c>
      <c r="L161" s="44"/>
      <c r="M161" s="233" t="s">
        <v>1</v>
      </c>
      <c r="N161" s="234" t="s">
        <v>41</v>
      </c>
      <c r="O161" s="91"/>
      <c r="P161" s="235">
        <f>O161*H161</f>
        <v>0</v>
      </c>
      <c r="Q161" s="235">
        <v>0.2339</v>
      </c>
      <c r="R161" s="235">
        <f>Q161*H161</f>
        <v>0.70169999999999999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248</v>
      </c>
      <c r="AT161" s="237" t="s">
        <v>165</v>
      </c>
      <c r="AU161" s="237" t="s">
        <v>85</v>
      </c>
      <c r="AY161" s="17" t="s">
        <v>163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248</v>
      </c>
      <c r="BM161" s="237" t="s">
        <v>1551</v>
      </c>
    </row>
    <row r="162" s="2" customFormat="1" ht="33" customHeight="1">
      <c r="A162" s="38"/>
      <c r="B162" s="39"/>
      <c r="C162" s="226" t="s">
        <v>342</v>
      </c>
      <c r="D162" s="226" t="s">
        <v>165</v>
      </c>
      <c r="E162" s="227" t="s">
        <v>1552</v>
      </c>
      <c r="F162" s="228" t="s">
        <v>1553</v>
      </c>
      <c r="G162" s="229" t="s">
        <v>1319</v>
      </c>
      <c r="H162" s="230">
        <v>1</v>
      </c>
      <c r="I162" s="231"/>
      <c r="J162" s="232">
        <f>ROUND(I162*H162,2)</f>
        <v>0</v>
      </c>
      <c r="K162" s="228" t="s">
        <v>1</v>
      </c>
      <c r="L162" s="44"/>
      <c r="M162" s="233" t="s">
        <v>1</v>
      </c>
      <c r="N162" s="234" t="s">
        <v>41</v>
      </c>
      <c r="O162" s="91"/>
      <c r="P162" s="235">
        <f>O162*H162</f>
        <v>0</v>
      </c>
      <c r="Q162" s="235">
        <v>0.18479000000000001</v>
      </c>
      <c r="R162" s="235">
        <f>Q162*H162</f>
        <v>0.18479000000000001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248</v>
      </c>
      <c r="AT162" s="237" t="s">
        <v>165</v>
      </c>
      <c r="AU162" s="237" t="s">
        <v>85</v>
      </c>
      <c r="AY162" s="17" t="s">
        <v>163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248</v>
      </c>
      <c r="BM162" s="237" t="s">
        <v>1554</v>
      </c>
    </row>
    <row r="163" s="2" customFormat="1" ht="24.15" customHeight="1">
      <c r="A163" s="38"/>
      <c r="B163" s="39"/>
      <c r="C163" s="226" t="s">
        <v>346</v>
      </c>
      <c r="D163" s="226" t="s">
        <v>165</v>
      </c>
      <c r="E163" s="227" t="s">
        <v>1555</v>
      </c>
      <c r="F163" s="228" t="s">
        <v>1556</v>
      </c>
      <c r="G163" s="229" t="s">
        <v>1319</v>
      </c>
      <c r="H163" s="230">
        <v>1</v>
      </c>
      <c r="I163" s="231"/>
      <c r="J163" s="232">
        <f>ROUND(I163*H163,2)</f>
        <v>0</v>
      </c>
      <c r="K163" s="228" t="s">
        <v>169</v>
      </c>
      <c r="L163" s="44"/>
      <c r="M163" s="233" t="s">
        <v>1</v>
      </c>
      <c r="N163" s="234" t="s">
        <v>41</v>
      </c>
      <c r="O163" s="91"/>
      <c r="P163" s="235">
        <f>O163*H163</f>
        <v>0</v>
      </c>
      <c r="Q163" s="235">
        <v>0.086129999999999998</v>
      </c>
      <c r="R163" s="235">
        <f>Q163*H163</f>
        <v>0.086129999999999998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248</v>
      </c>
      <c r="AT163" s="237" t="s">
        <v>165</v>
      </c>
      <c r="AU163" s="237" t="s">
        <v>85</v>
      </c>
      <c r="AY163" s="17" t="s">
        <v>163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248</v>
      </c>
      <c r="BM163" s="237" t="s">
        <v>1557</v>
      </c>
    </row>
    <row r="164" s="2" customFormat="1" ht="44.25" customHeight="1">
      <c r="A164" s="38"/>
      <c r="B164" s="39"/>
      <c r="C164" s="226" t="s">
        <v>352</v>
      </c>
      <c r="D164" s="226" t="s">
        <v>165</v>
      </c>
      <c r="E164" s="227" t="s">
        <v>1429</v>
      </c>
      <c r="F164" s="228" t="s">
        <v>1430</v>
      </c>
      <c r="G164" s="229" t="s">
        <v>175</v>
      </c>
      <c r="H164" s="230">
        <v>1.4039999999999999</v>
      </c>
      <c r="I164" s="231"/>
      <c r="J164" s="232">
        <f>ROUND(I164*H164,2)</f>
        <v>0</v>
      </c>
      <c r="K164" s="228" t="s">
        <v>169</v>
      </c>
      <c r="L164" s="44"/>
      <c r="M164" s="233" t="s">
        <v>1</v>
      </c>
      <c r="N164" s="234" t="s">
        <v>41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248</v>
      </c>
      <c r="AT164" s="237" t="s">
        <v>165</v>
      </c>
      <c r="AU164" s="237" t="s">
        <v>85</v>
      </c>
      <c r="AY164" s="17" t="s">
        <v>163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248</v>
      </c>
      <c r="BM164" s="237" t="s">
        <v>1558</v>
      </c>
    </row>
    <row r="165" s="12" customFormat="1" ht="22.8" customHeight="1">
      <c r="A165" s="12"/>
      <c r="B165" s="210"/>
      <c r="C165" s="211"/>
      <c r="D165" s="212" t="s">
        <v>75</v>
      </c>
      <c r="E165" s="224" t="s">
        <v>1559</v>
      </c>
      <c r="F165" s="224" t="s">
        <v>1560</v>
      </c>
      <c r="G165" s="211"/>
      <c r="H165" s="211"/>
      <c r="I165" s="214"/>
      <c r="J165" s="225">
        <f>BK165</f>
        <v>0</v>
      </c>
      <c r="K165" s="211"/>
      <c r="L165" s="216"/>
      <c r="M165" s="217"/>
      <c r="N165" s="218"/>
      <c r="O165" s="218"/>
      <c r="P165" s="219">
        <f>SUM(P166:P184)</f>
        <v>0</v>
      </c>
      <c r="Q165" s="218"/>
      <c r="R165" s="219">
        <f>SUM(R166:R184)</f>
        <v>1.16432</v>
      </c>
      <c r="S165" s="218"/>
      <c r="T165" s="220">
        <f>SUM(T166:T184)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85</v>
      </c>
      <c r="AT165" s="222" t="s">
        <v>75</v>
      </c>
      <c r="AU165" s="222" t="s">
        <v>83</v>
      </c>
      <c r="AY165" s="221" t="s">
        <v>163</v>
      </c>
      <c r="BK165" s="223">
        <f>SUM(BK166:BK184)</f>
        <v>0</v>
      </c>
    </row>
    <row r="166" s="2" customFormat="1" ht="24.15" customHeight="1">
      <c r="A166" s="38"/>
      <c r="B166" s="39"/>
      <c r="C166" s="226" t="s">
        <v>357</v>
      </c>
      <c r="D166" s="226" t="s">
        <v>165</v>
      </c>
      <c r="E166" s="227" t="s">
        <v>1561</v>
      </c>
      <c r="F166" s="228" t="s">
        <v>1562</v>
      </c>
      <c r="G166" s="229" t="s">
        <v>294</v>
      </c>
      <c r="H166" s="230">
        <v>100</v>
      </c>
      <c r="I166" s="231"/>
      <c r="J166" s="232">
        <f>ROUND(I166*H166,2)</f>
        <v>0</v>
      </c>
      <c r="K166" s="228" t="s">
        <v>1</v>
      </c>
      <c r="L166" s="44"/>
      <c r="M166" s="233" t="s">
        <v>1</v>
      </c>
      <c r="N166" s="234" t="s">
        <v>41</v>
      </c>
      <c r="O166" s="91"/>
      <c r="P166" s="235">
        <f>O166*H166</f>
        <v>0</v>
      </c>
      <c r="Q166" s="235">
        <v>0.00048000000000000001</v>
      </c>
      <c r="R166" s="235">
        <f>Q166*H166</f>
        <v>0.048000000000000001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248</v>
      </c>
      <c r="AT166" s="237" t="s">
        <v>165</v>
      </c>
      <c r="AU166" s="237" t="s">
        <v>85</v>
      </c>
      <c r="AY166" s="17" t="s">
        <v>163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248</v>
      </c>
      <c r="BM166" s="237" t="s">
        <v>1563</v>
      </c>
    </row>
    <row r="167" s="2" customFormat="1" ht="24.15" customHeight="1">
      <c r="A167" s="38"/>
      <c r="B167" s="39"/>
      <c r="C167" s="226" t="s">
        <v>362</v>
      </c>
      <c r="D167" s="226" t="s">
        <v>165</v>
      </c>
      <c r="E167" s="227" t="s">
        <v>1564</v>
      </c>
      <c r="F167" s="228" t="s">
        <v>1565</v>
      </c>
      <c r="G167" s="229" t="s">
        <v>294</v>
      </c>
      <c r="H167" s="230">
        <v>250</v>
      </c>
      <c r="I167" s="231"/>
      <c r="J167" s="232">
        <f>ROUND(I167*H167,2)</f>
        <v>0</v>
      </c>
      <c r="K167" s="228" t="s">
        <v>1</v>
      </c>
      <c r="L167" s="44"/>
      <c r="M167" s="233" t="s">
        <v>1</v>
      </c>
      <c r="N167" s="234" t="s">
        <v>41</v>
      </c>
      <c r="O167" s="91"/>
      <c r="P167" s="235">
        <f>O167*H167</f>
        <v>0</v>
      </c>
      <c r="Q167" s="235">
        <v>0.00059000000000000003</v>
      </c>
      <c r="R167" s="235">
        <f>Q167*H167</f>
        <v>0.14750000000000002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248</v>
      </c>
      <c r="AT167" s="237" t="s">
        <v>165</v>
      </c>
      <c r="AU167" s="237" t="s">
        <v>85</v>
      </c>
      <c r="AY167" s="17" t="s">
        <v>163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248</v>
      </c>
      <c r="BM167" s="237" t="s">
        <v>1566</v>
      </c>
    </row>
    <row r="168" s="2" customFormat="1" ht="24.15" customHeight="1">
      <c r="A168" s="38"/>
      <c r="B168" s="39"/>
      <c r="C168" s="226" t="s">
        <v>367</v>
      </c>
      <c r="D168" s="226" t="s">
        <v>165</v>
      </c>
      <c r="E168" s="227" t="s">
        <v>1567</v>
      </c>
      <c r="F168" s="228" t="s">
        <v>1568</v>
      </c>
      <c r="G168" s="229" t="s">
        <v>294</v>
      </c>
      <c r="H168" s="230">
        <v>250</v>
      </c>
      <c r="I168" s="231"/>
      <c r="J168" s="232">
        <f>ROUND(I168*H168,2)</f>
        <v>0</v>
      </c>
      <c r="K168" s="228" t="s">
        <v>1</v>
      </c>
      <c r="L168" s="44"/>
      <c r="M168" s="233" t="s">
        <v>1</v>
      </c>
      <c r="N168" s="234" t="s">
        <v>41</v>
      </c>
      <c r="O168" s="91"/>
      <c r="P168" s="235">
        <f>O168*H168</f>
        <v>0</v>
      </c>
      <c r="Q168" s="235">
        <v>0.00075000000000000002</v>
      </c>
      <c r="R168" s="235">
        <f>Q168*H168</f>
        <v>0.1875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248</v>
      </c>
      <c r="AT168" s="237" t="s">
        <v>165</v>
      </c>
      <c r="AU168" s="237" t="s">
        <v>85</v>
      </c>
      <c r="AY168" s="17" t="s">
        <v>163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248</v>
      </c>
      <c r="BM168" s="237" t="s">
        <v>1569</v>
      </c>
    </row>
    <row r="169" s="2" customFormat="1" ht="24.15" customHeight="1">
      <c r="A169" s="38"/>
      <c r="B169" s="39"/>
      <c r="C169" s="226" t="s">
        <v>372</v>
      </c>
      <c r="D169" s="226" t="s">
        <v>165</v>
      </c>
      <c r="E169" s="227" t="s">
        <v>1570</v>
      </c>
      <c r="F169" s="228" t="s">
        <v>1571</v>
      </c>
      <c r="G169" s="229" t="s">
        <v>294</v>
      </c>
      <c r="H169" s="230">
        <v>250</v>
      </c>
      <c r="I169" s="231"/>
      <c r="J169" s="232">
        <f>ROUND(I169*H169,2)</f>
        <v>0</v>
      </c>
      <c r="K169" s="228" t="s">
        <v>169</v>
      </c>
      <c r="L169" s="44"/>
      <c r="M169" s="233" t="s">
        <v>1</v>
      </c>
      <c r="N169" s="234" t="s">
        <v>41</v>
      </c>
      <c r="O169" s="91"/>
      <c r="P169" s="235">
        <f>O169*H169</f>
        <v>0</v>
      </c>
      <c r="Q169" s="235">
        <v>0.0012899999999999999</v>
      </c>
      <c r="R169" s="235">
        <f>Q169*H169</f>
        <v>0.32249999999999995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248</v>
      </c>
      <c r="AT169" s="237" t="s">
        <v>165</v>
      </c>
      <c r="AU169" s="237" t="s">
        <v>85</v>
      </c>
      <c r="AY169" s="17" t="s">
        <v>163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248</v>
      </c>
      <c r="BM169" s="237" t="s">
        <v>1572</v>
      </c>
    </row>
    <row r="170" s="2" customFormat="1" ht="24.15" customHeight="1">
      <c r="A170" s="38"/>
      <c r="B170" s="39"/>
      <c r="C170" s="226" t="s">
        <v>377</v>
      </c>
      <c r="D170" s="226" t="s">
        <v>165</v>
      </c>
      <c r="E170" s="227" t="s">
        <v>1573</v>
      </c>
      <c r="F170" s="228" t="s">
        <v>1574</v>
      </c>
      <c r="G170" s="229" t="s">
        <v>294</v>
      </c>
      <c r="H170" s="230">
        <v>100</v>
      </c>
      <c r="I170" s="231"/>
      <c r="J170" s="232">
        <f>ROUND(I170*H170,2)</f>
        <v>0</v>
      </c>
      <c r="K170" s="228" t="s">
        <v>169</v>
      </c>
      <c r="L170" s="44"/>
      <c r="M170" s="233" t="s">
        <v>1</v>
      </c>
      <c r="N170" s="234" t="s">
        <v>41</v>
      </c>
      <c r="O170" s="91"/>
      <c r="P170" s="235">
        <f>O170*H170</f>
        <v>0</v>
      </c>
      <c r="Q170" s="235">
        <v>0.0016100000000000001</v>
      </c>
      <c r="R170" s="235">
        <f>Q170*H170</f>
        <v>0.161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248</v>
      </c>
      <c r="AT170" s="237" t="s">
        <v>165</v>
      </c>
      <c r="AU170" s="237" t="s">
        <v>85</v>
      </c>
      <c r="AY170" s="17" t="s">
        <v>163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83</v>
      </c>
      <c r="BK170" s="238">
        <f>ROUND(I170*H170,2)</f>
        <v>0</v>
      </c>
      <c r="BL170" s="17" t="s">
        <v>248</v>
      </c>
      <c r="BM170" s="237" t="s">
        <v>1575</v>
      </c>
    </row>
    <row r="171" s="2" customFormat="1" ht="24.15" customHeight="1">
      <c r="A171" s="38"/>
      <c r="B171" s="39"/>
      <c r="C171" s="226" t="s">
        <v>383</v>
      </c>
      <c r="D171" s="226" t="s">
        <v>165</v>
      </c>
      <c r="E171" s="227" t="s">
        <v>1576</v>
      </c>
      <c r="F171" s="228" t="s">
        <v>1577</v>
      </c>
      <c r="G171" s="229" t="s">
        <v>294</v>
      </c>
      <c r="H171" s="230">
        <v>20</v>
      </c>
      <c r="I171" s="231"/>
      <c r="J171" s="232">
        <f>ROUND(I171*H171,2)</f>
        <v>0</v>
      </c>
      <c r="K171" s="228" t="s">
        <v>169</v>
      </c>
      <c r="L171" s="44"/>
      <c r="M171" s="233" t="s">
        <v>1</v>
      </c>
      <c r="N171" s="234" t="s">
        <v>41</v>
      </c>
      <c r="O171" s="91"/>
      <c r="P171" s="235">
        <f>O171*H171</f>
        <v>0</v>
      </c>
      <c r="Q171" s="235">
        <v>0.0033800000000000002</v>
      </c>
      <c r="R171" s="235">
        <f>Q171*H171</f>
        <v>0.067600000000000007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248</v>
      </c>
      <c r="AT171" s="237" t="s">
        <v>165</v>
      </c>
      <c r="AU171" s="237" t="s">
        <v>85</v>
      </c>
      <c r="AY171" s="17" t="s">
        <v>163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248</v>
      </c>
      <c r="BM171" s="237" t="s">
        <v>1578</v>
      </c>
    </row>
    <row r="172" s="2" customFormat="1" ht="33" customHeight="1">
      <c r="A172" s="38"/>
      <c r="B172" s="39"/>
      <c r="C172" s="226" t="s">
        <v>388</v>
      </c>
      <c r="D172" s="226" t="s">
        <v>165</v>
      </c>
      <c r="E172" s="227" t="s">
        <v>1579</v>
      </c>
      <c r="F172" s="228" t="s">
        <v>1580</v>
      </c>
      <c r="G172" s="229" t="s">
        <v>294</v>
      </c>
      <c r="H172" s="230">
        <v>100</v>
      </c>
      <c r="I172" s="231"/>
      <c r="J172" s="232">
        <f>ROUND(I172*H172,2)</f>
        <v>0</v>
      </c>
      <c r="K172" s="228" t="s">
        <v>169</v>
      </c>
      <c r="L172" s="44"/>
      <c r="M172" s="233" t="s">
        <v>1</v>
      </c>
      <c r="N172" s="234" t="s">
        <v>41</v>
      </c>
      <c r="O172" s="91"/>
      <c r="P172" s="235">
        <f>O172*H172</f>
        <v>0</v>
      </c>
      <c r="Q172" s="235">
        <v>6.0000000000000002E-05</v>
      </c>
      <c r="R172" s="235">
        <f>Q172*H172</f>
        <v>0.0060000000000000001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248</v>
      </c>
      <c r="AT172" s="237" t="s">
        <v>165</v>
      </c>
      <c r="AU172" s="237" t="s">
        <v>85</v>
      </c>
      <c r="AY172" s="17" t="s">
        <v>163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83</v>
      </c>
      <c r="BK172" s="238">
        <f>ROUND(I172*H172,2)</f>
        <v>0</v>
      </c>
      <c r="BL172" s="17" t="s">
        <v>248</v>
      </c>
      <c r="BM172" s="237" t="s">
        <v>1581</v>
      </c>
    </row>
    <row r="173" s="2" customFormat="1" ht="33" customHeight="1">
      <c r="A173" s="38"/>
      <c r="B173" s="39"/>
      <c r="C173" s="226" t="s">
        <v>393</v>
      </c>
      <c r="D173" s="226" t="s">
        <v>165</v>
      </c>
      <c r="E173" s="227" t="s">
        <v>1582</v>
      </c>
      <c r="F173" s="228" t="s">
        <v>1583</v>
      </c>
      <c r="G173" s="229" t="s">
        <v>294</v>
      </c>
      <c r="H173" s="230">
        <v>20</v>
      </c>
      <c r="I173" s="231"/>
      <c r="J173" s="232">
        <f>ROUND(I173*H173,2)</f>
        <v>0</v>
      </c>
      <c r="K173" s="228" t="s">
        <v>169</v>
      </c>
      <c r="L173" s="44"/>
      <c r="M173" s="233" t="s">
        <v>1</v>
      </c>
      <c r="N173" s="234" t="s">
        <v>41</v>
      </c>
      <c r="O173" s="91"/>
      <c r="P173" s="235">
        <f>O173*H173</f>
        <v>0</v>
      </c>
      <c r="Q173" s="235">
        <v>0.00024000000000000001</v>
      </c>
      <c r="R173" s="235">
        <f>Q173*H173</f>
        <v>0.0048000000000000004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248</v>
      </c>
      <c r="AT173" s="237" t="s">
        <v>165</v>
      </c>
      <c r="AU173" s="237" t="s">
        <v>85</v>
      </c>
      <c r="AY173" s="17" t="s">
        <v>163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248</v>
      </c>
      <c r="BM173" s="237" t="s">
        <v>1584</v>
      </c>
    </row>
    <row r="174" s="2" customFormat="1" ht="24.15" customHeight="1">
      <c r="A174" s="38"/>
      <c r="B174" s="39"/>
      <c r="C174" s="226" t="s">
        <v>399</v>
      </c>
      <c r="D174" s="226" t="s">
        <v>165</v>
      </c>
      <c r="E174" s="227" t="s">
        <v>1585</v>
      </c>
      <c r="F174" s="228" t="s">
        <v>1586</v>
      </c>
      <c r="G174" s="229" t="s">
        <v>233</v>
      </c>
      <c r="H174" s="230">
        <v>88</v>
      </c>
      <c r="I174" s="231"/>
      <c r="J174" s="232">
        <f>ROUND(I174*H174,2)</f>
        <v>0</v>
      </c>
      <c r="K174" s="228" t="s">
        <v>169</v>
      </c>
      <c r="L174" s="44"/>
      <c r="M174" s="233" t="s">
        <v>1</v>
      </c>
      <c r="N174" s="234" t="s">
        <v>41</v>
      </c>
      <c r="O174" s="91"/>
      <c r="P174" s="235">
        <f>O174*H174</f>
        <v>0</v>
      </c>
      <c r="Q174" s="235">
        <v>1.0000000000000001E-05</v>
      </c>
      <c r="R174" s="235">
        <f>Q174*H174</f>
        <v>0.00088000000000000003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248</v>
      </c>
      <c r="AT174" s="237" t="s">
        <v>165</v>
      </c>
      <c r="AU174" s="237" t="s">
        <v>85</v>
      </c>
      <c r="AY174" s="17" t="s">
        <v>163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83</v>
      </c>
      <c r="BK174" s="238">
        <f>ROUND(I174*H174,2)</f>
        <v>0</v>
      </c>
      <c r="BL174" s="17" t="s">
        <v>248</v>
      </c>
      <c r="BM174" s="237" t="s">
        <v>1587</v>
      </c>
    </row>
    <row r="175" s="2" customFormat="1" ht="24.15" customHeight="1">
      <c r="A175" s="38"/>
      <c r="B175" s="39"/>
      <c r="C175" s="226" t="s">
        <v>403</v>
      </c>
      <c r="D175" s="226" t="s">
        <v>165</v>
      </c>
      <c r="E175" s="227" t="s">
        <v>1588</v>
      </c>
      <c r="F175" s="228" t="s">
        <v>1589</v>
      </c>
      <c r="G175" s="229" t="s">
        <v>233</v>
      </c>
      <c r="H175" s="230">
        <v>4</v>
      </c>
      <c r="I175" s="231"/>
      <c r="J175" s="232">
        <f>ROUND(I175*H175,2)</f>
        <v>0</v>
      </c>
      <c r="K175" s="228" t="s">
        <v>169</v>
      </c>
      <c r="L175" s="44"/>
      <c r="M175" s="233" t="s">
        <v>1</v>
      </c>
      <c r="N175" s="234" t="s">
        <v>41</v>
      </c>
      <c r="O175" s="91"/>
      <c r="P175" s="235">
        <f>O175*H175</f>
        <v>0</v>
      </c>
      <c r="Q175" s="235">
        <v>0.00024000000000000001</v>
      </c>
      <c r="R175" s="235">
        <f>Q175*H175</f>
        <v>0.00096000000000000002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248</v>
      </c>
      <c r="AT175" s="237" t="s">
        <v>165</v>
      </c>
      <c r="AU175" s="237" t="s">
        <v>85</v>
      </c>
      <c r="AY175" s="17" t="s">
        <v>163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83</v>
      </c>
      <c r="BK175" s="238">
        <f>ROUND(I175*H175,2)</f>
        <v>0</v>
      </c>
      <c r="BL175" s="17" t="s">
        <v>248</v>
      </c>
      <c r="BM175" s="237" t="s">
        <v>1590</v>
      </c>
    </row>
    <row r="176" s="2" customFormat="1" ht="24.15" customHeight="1">
      <c r="A176" s="38"/>
      <c r="B176" s="39"/>
      <c r="C176" s="226" t="s">
        <v>408</v>
      </c>
      <c r="D176" s="226" t="s">
        <v>165</v>
      </c>
      <c r="E176" s="227" t="s">
        <v>1591</v>
      </c>
      <c r="F176" s="228" t="s">
        <v>1592</v>
      </c>
      <c r="G176" s="229" t="s">
        <v>233</v>
      </c>
      <c r="H176" s="230">
        <v>4</v>
      </c>
      <c r="I176" s="231"/>
      <c r="J176" s="232">
        <f>ROUND(I176*H176,2)</f>
        <v>0</v>
      </c>
      <c r="K176" s="228" t="s">
        <v>169</v>
      </c>
      <c r="L176" s="44"/>
      <c r="M176" s="233" t="s">
        <v>1</v>
      </c>
      <c r="N176" s="234" t="s">
        <v>41</v>
      </c>
      <c r="O176" s="91"/>
      <c r="P176" s="235">
        <f>O176*H176</f>
        <v>0</v>
      </c>
      <c r="Q176" s="235">
        <v>0.00036000000000000002</v>
      </c>
      <c r="R176" s="235">
        <f>Q176*H176</f>
        <v>0.0014400000000000001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248</v>
      </c>
      <c r="AT176" s="237" t="s">
        <v>165</v>
      </c>
      <c r="AU176" s="237" t="s">
        <v>85</v>
      </c>
      <c r="AY176" s="17" t="s">
        <v>163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83</v>
      </c>
      <c r="BK176" s="238">
        <f>ROUND(I176*H176,2)</f>
        <v>0</v>
      </c>
      <c r="BL176" s="17" t="s">
        <v>248</v>
      </c>
      <c r="BM176" s="237" t="s">
        <v>1593</v>
      </c>
    </row>
    <row r="177" s="2" customFormat="1" ht="24.15" customHeight="1">
      <c r="A177" s="38"/>
      <c r="B177" s="39"/>
      <c r="C177" s="226" t="s">
        <v>412</v>
      </c>
      <c r="D177" s="226" t="s">
        <v>165</v>
      </c>
      <c r="E177" s="227" t="s">
        <v>1594</v>
      </c>
      <c r="F177" s="228" t="s">
        <v>1595</v>
      </c>
      <c r="G177" s="229" t="s">
        <v>233</v>
      </c>
      <c r="H177" s="230">
        <v>6</v>
      </c>
      <c r="I177" s="231"/>
      <c r="J177" s="232">
        <f>ROUND(I177*H177,2)</f>
        <v>0</v>
      </c>
      <c r="K177" s="228" t="s">
        <v>169</v>
      </c>
      <c r="L177" s="44"/>
      <c r="M177" s="233" t="s">
        <v>1</v>
      </c>
      <c r="N177" s="234" t="s">
        <v>41</v>
      </c>
      <c r="O177" s="91"/>
      <c r="P177" s="235">
        <f>O177*H177</f>
        <v>0</v>
      </c>
      <c r="Q177" s="235">
        <v>0.00063000000000000003</v>
      </c>
      <c r="R177" s="235">
        <f>Q177*H177</f>
        <v>0.0037800000000000004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248</v>
      </c>
      <c r="AT177" s="237" t="s">
        <v>165</v>
      </c>
      <c r="AU177" s="237" t="s">
        <v>85</v>
      </c>
      <c r="AY177" s="17" t="s">
        <v>163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83</v>
      </c>
      <c r="BK177" s="238">
        <f>ROUND(I177*H177,2)</f>
        <v>0</v>
      </c>
      <c r="BL177" s="17" t="s">
        <v>248</v>
      </c>
      <c r="BM177" s="237" t="s">
        <v>1596</v>
      </c>
    </row>
    <row r="178" s="2" customFormat="1" ht="24.15" customHeight="1">
      <c r="A178" s="38"/>
      <c r="B178" s="39"/>
      <c r="C178" s="226" t="s">
        <v>416</v>
      </c>
      <c r="D178" s="226" t="s">
        <v>165</v>
      </c>
      <c r="E178" s="227" t="s">
        <v>1597</v>
      </c>
      <c r="F178" s="228" t="s">
        <v>1598</v>
      </c>
      <c r="G178" s="229" t="s">
        <v>294</v>
      </c>
      <c r="H178" s="230">
        <v>950</v>
      </c>
      <c r="I178" s="231"/>
      <c r="J178" s="232">
        <f>ROUND(I178*H178,2)</f>
        <v>0</v>
      </c>
      <c r="K178" s="228" t="s">
        <v>169</v>
      </c>
      <c r="L178" s="44"/>
      <c r="M178" s="233" t="s">
        <v>1</v>
      </c>
      <c r="N178" s="234" t="s">
        <v>41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248</v>
      </c>
      <c r="AT178" s="237" t="s">
        <v>165</v>
      </c>
      <c r="AU178" s="237" t="s">
        <v>85</v>
      </c>
      <c r="AY178" s="17" t="s">
        <v>163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83</v>
      </c>
      <c r="BK178" s="238">
        <f>ROUND(I178*H178,2)</f>
        <v>0</v>
      </c>
      <c r="BL178" s="17" t="s">
        <v>248</v>
      </c>
      <c r="BM178" s="237" t="s">
        <v>1599</v>
      </c>
    </row>
    <row r="179" s="2" customFormat="1" ht="24.15" customHeight="1">
      <c r="A179" s="38"/>
      <c r="B179" s="39"/>
      <c r="C179" s="226" t="s">
        <v>421</v>
      </c>
      <c r="D179" s="226" t="s">
        <v>165</v>
      </c>
      <c r="E179" s="227" t="s">
        <v>1600</v>
      </c>
      <c r="F179" s="228" t="s">
        <v>1601</v>
      </c>
      <c r="G179" s="229" t="s">
        <v>294</v>
      </c>
      <c r="H179" s="230">
        <v>20</v>
      </c>
      <c r="I179" s="231"/>
      <c r="J179" s="232">
        <f>ROUND(I179*H179,2)</f>
        <v>0</v>
      </c>
      <c r="K179" s="228" t="s">
        <v>169</v>
      </c>
      <c r="L179" s="44"/>
      <c r="M179" s="233" t="s">
        <v>1</v>
      </c>
      <c r="N179" s="234" t="s">
        <v>41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248</v>
      </c>
      <c r="AT179" s="237" t="s">
        <v>165</v>
      </c>
      <c r="AU179" s="237" t="s">
        <v>85</v>
      </c>
      <c r="AY179" s="17" t="s">
        <v>163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83</v>
      </c>
      <c r="BK179" s="238">
        <f>ROUND(I179*H179,2)</f>
        <v>0</v>
      </c>
      <c r="BL179" s="17" t="s">
        <v>248</v>
      </c>
      <c r="BM179" s="237" t="s">
        <v>1602</v>
      </c>
    </row>
    <row r="180" s="2" customFormat="1" ht="24.15" customHeight="1">
      <c r="A180" s="38"/>
      <c r="B180" s="39"/>
      <c r="C180" s="226" t="s">
        <v>426</v>
      </c>
      <c r="D180" s="226" t="s">
        <v>165</v>
      </c>
      <c r="E180" s="227" t="s">
        <v>1603</v>
      </c>
      <c r="F180" s="228" t="s">
        <v>1604</v>
      </c>
      <c r="G180" s="229" t="s">
        <v>233</v>
      </c>
      <c r="H180" s="230">
        <v>8</v>
      </c>
      <c r="I180" s="231"/>
      <c r="J180" s="232">
        <f>ROUND(I180*H180,2)</f>
        <v>0</v>
      </c>
      <c r="K180" s="228" t="s">
        <v>1</v>
      </c>
      <c r="L180" s="44"/>
      <c r="M180" s="233" t="s">
        <v>1</v>
      </c>
      <c r="N180" s="234" t="s">
        <v>41</v>
      </c>
      <c r="O180" s="91"/>
      <c r="P180" s="235">
        <f>O180*H180</f>
        <v>0</v>
      </c>
      <c r="Q180" s="235">
        <v>0.00036999999999999999</v>
      </c>
      <c r="R180" s="235">
        <f>Q180*H180</f>
        <v>0.00296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248</v>
      </c>
      <c r="AT180" s="237" t="s">
        <v>165</v>
      </c>
      <c r="AU180" s="237" t="s">
        <v>85</v>
      </c>
      <c r="AY180" s="17" t="s">
        <v>163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83</v>
      </c>
      <c r="BK180" s="238">
        <f>ROUND(I180*H180,2)</f>
        <v>0</v>
      </c>
      <c r="BL180" s="17" t="s">
        <v>248</v>
      </c>
      <c r="BM180" s="237" t="s">
        <v>1605</v>
      </c>
    </row>
    <row r="181" s="2" customFormat="1" ht="55.5" customHeight="1">
      <c r="A181" s="38"/>
      <c r="B181" s="39"/>
      <c r="C181" s="226" t="s">
        <v>435</v>
      </c>
      <c r="D181" s="226" t="s">
        <v>165</v>
      </c>
      <c r="E181" s="227" t="s">
        <v>1606</v>
      </c>
      <c r="F181" s="228" t="s">
        <v>1607</v>
      </c>
      <c r="G181" s="229" t="s">
        <v>294</v>
      </c>
      <c r="H181" s="230">
        <v>600</v>
      </c>
      <c r="I181" s="231"/>
      <c r="J181" s="232">
        <f>ROUND(I181*H181,2)</f>
        <v>0</v>
      </c>
      <c r="K181" s="228" t="s">
        <v>169</v>
      </c>
      <c r="L181" s="44"/>
      <c r="M181" s="233" t="s">
        <v>1</v>
      </c>
      <c r="N181" s="234" t="s">
        <v>41</v>
      </c>
      <c r="O181" s="91"/>
      <c r="P181" s="235">
        <f>O181*H181</f>
        <v>0</v>
      </c>
      <c r="Q181" s="235">
        <v>0.00020000000000000001</v>
      </c>
      <c r="R181" s="235">
        <f>Q181*H181</f>
        <v>0.12000000000000001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248</v>
      </c>
      <c r="AT181" s="237" t="s">
        <v>165</v>
      </c>
      <c r="AU181" s="237" t="s">
        <v>85</v>
      </c>
      <c r="AY181" s="17" t="s">
        <v>163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83</v>
      </c>
      <c r="BK181" s="238">
        <f>ROUND(I181*H181,2)</f>
        <v>0</v>
      </c>
      <c r="BL181" s="17" t="s">
        <v>248</v>
      </c>
      <c r="BM181" s="237" t="s">
        <v>1608</v>
      </c>
    </row>
    <row r="182" s="2" customFormat="1" ht="55.5" customHeight="1">
      <c r="A182" s="38"/>
      <c r="B182" s="39"/>
      <c r="C182" s="226" t="s">
        <v>439</v>
      </c>
      <c r="D182" s="226" t="s">
        <v>165</v>
      </c>
      <c r="E182" s="227" t="s">
        <v>1609</v>
      </c>
      <c r="F182" s="228" t="s">
        <v>1610</v>
      </c>
      <c r="G182" s="229" t="s">
        <v>294</v>
      </c>
      <c r="H182" s="230">
        <v>350</v>
      </c>
      <c r="I182" s="231"/>
      <c r="J182" s="232">
        <f>ROUND(I182*H182,2)</f>
        <v>0</v>
      </c>
      <c r="K182" s="228" t="s">
        <v>169</v>
      </c>
      <c r="L182" s="44"/>
      <c r="M182" s="233" t="s">
        <v>1</v>
      </c>
      <c r="N182" s="234" t="s">
        <v>41</v>
      </c>
      <c r="O182" s="91"/>
      <c r="P182" s="235">
        <f>O182*H182</f>
        <v>0</v>
      </c>
      <c r="Q182" s="235">
        <v>0.00024000000000000001</v>
      </c>
      <c r="R182" s="235">
        <f>Q182*H182</f>
        <v>0.084000000000000005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248</v>
      </c>
      <c r="AT182" s="237" t="s">
        <v>165</v>
      </c>
      <c r="AU182" s="237" t="s">
        <v>85</v>
      </c>
      <c r="AY182" s="17" t="s">
        <v>163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83</v>
      </c>
      <c r="BK182" s="238">
        <f>ROUND(I182*H182,2)</f>
        <v>0</v>
      </c>
      <c r="BL182" s="17" t="s">
        <v>248</v>
      </c>
      <c r="BM182" s="237" t="s">
        <v>1611</v>
      </c>
    </row>
    <row r="183" s="2" customFormat="1" ht="55.5" customHeight="1">
      <c r="A183" s="38"/>
      <c r="B183" s="39"/>
      <c r="C183" s="226" t="s">
        <v>443</v>
      </c>
      <c r="D183" s="226" t="s">
        <v>165</v>
      </c>
      <c r="E183" s="227" t="s">
        <v>1612</v>
      </c>
      <c r="F183" s="228" t="s">
        <v>1613</v>
      </c>
      <c r="G183" s="229" t="s">
        <v>294</v>
      </c>
      <c r="H183" s="230">
        <v>20</v>
      </c>
      <c r="I183" s="231"/>
      <c r="J183" s="232">
        <f>ROUND(I183*H183,2)</f>
        <v>0</v>
      </c>
      <c r="K183" s="228" t="s">
        <v>169</v>
      </c>
      <c r="L183" s="44"/>
      <c r="M183" s="233" t="s">
        <v>1</v>
      </c>
      <c r="N183" s="234" t="s">
        <v>41</v>
      </c>
      <c r="O183" s="91"/>
      <c r="P183" s="235">
        <f>O183*H183</f>
        <v>0</v>
      </c>
      <c r="Q183" s="235">
        <v>0.00027</v>
      </c>
      <c r="R183" s="235">
        <f>Q183*H183</f>
        <v>0.0054000000000000003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248</v>
      </c>
      <c r="AT183" s="237" t="s">
        <v>165</v>
      </c>
      <c r="AU183" s="237" t="s">
        <v>85</v>
      </c>
      <c r="AY183" s="17" t="s">
        <v>163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83</v>
      </c>
      <c r="BK183" s="238">
        <f>ROUND(I183*H183,2)</f>
        <v>0</v>
      </c>
      <c r="BL183" s="17" t="s">
        <v>248</v>
      </c>
      <c r="BM183" s="237" t="s">
        <v>1614</v>
      </c>
    </row>
    <row r="184" s="2" customFormat="1" ht="44.25" customHeight="1">
      <c r="A184" s="38"/>
      <c r="B184" s="39"/>
      <c r="C184" s="226" t="s">
        <v>448</v>
      </c>
      <c r="D184" s="226" t="s">
        <v>165</v>
      </c>
      <c r="E184" s="227" t="s">
        <v>1615</v>
      </c>
      <c r="F184" s="228" t="s">
        <v>1616</v>
      </c>
      <c r="G184" s="229" t="s">
        <v>175</v>
      </c>
      <c r="H184" s="230">
        <v>1.1639999999999999</v>
      </c>
      <c r="I184" s="231"/>
      <c r="J184" s="232">
        <f>ROUND(I184*H184,2)</f>
        <v>0</v>
      </c>
      <c r="K184" s="228" t="s">
        <v>169</v>
      </c>
      <c r="L184" s="44"/>
      <c r="M184" s="233" t="s">
        <v>1</v>
      </c>
      <c r="N184" s="234" t="s">
        <v>41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248</v>
      </c>
      <c r="AT184" s="237" t="s">
        <v>165</v>
      </c>
      <c r="AU184" s="237" t="s">
        <v>85</v>
      </c>
      <c r="AY184" s="17" t="s">
        <v>163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83</v>
      </c>
      <c r="BK184" s="238">
        <f>ROUND(I184*H184,2)</f>
        <v>0</v>
      </c>
      <c r="BL184" s="17" t="s">
        <v>248</v>
      </c>
      <c r="BM184" s="237" t="s">
        <v>1617</v>
      </c>
    </row>
    <row r="185" s="12" customFormat="1" ht="22.8" customHeight="1">
      <c r="A185" s="12"/>
      <c r="B185" s="210"/>
      <c r="C185" s="211"/>
      <c r="D185" s="212" t="s">
        <v>75</v>
      </c>
      <c r="E185" s="224" t="s">
        <v>1432</v>
      </c>
      <c r="F185" s="224" t="s">
        <v>1433</v>
      </c>
      <c r="G185" s="211"/>
      <c r="H185" s="211"/>
      <c r="I185" s="214"/>
      <c r="J185" s="225">
        <f>BK185</f>
        <v>0</v>
      </c>
      <c r="K185" s="211"/>
      <c r="L185" s="216"/>
      <c r="M185" s="217"/>
      <c r="N185" s="218"/>
      <c r="O185" s="218"/>
      <c r="P185" s="219">
        <f>SUM(P186:P209)</f>
        <v>0</v>
      </c>
      <c r="Q185" s="218"/>
      <c r="R185" s="219">
        <f>SUM(R186:R209)</f>
        <v>0.13172</v>
      </c>
      <c r="S185" s="218"/>
      <c r="T185" s="220">
        <f>SUM(T186:T209)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1" t="s">
        <v>85</v>
      </c>
      <c r="AT185" s="222" t="s">
        <v>75</v>
      </c>
      <c r="AU185" s="222" t="s">
        <v>83</v>
      </c>
      <c r="AY185" s="221" t="s">
        <v>163</v>
      </c>
      <c r="BK185" s="223">
        <f>SUM(BK186:BK209)</f>
        <v>0</v>
      </c>
    </row>
    <row r="186" s="2" customFormat="1" ht="24.15" customHeight="1">
      <c r="A186" s="38"/>
      <c r="B186" s="39"/>
      <c r="C186" s="226" t="s">
        <v>452</v>
      </c>
      <c r="D186" s="226" t="s">
        <v>165</v>
      </c>
      <c r="E186" s="227" t="s">
        <v>1618</v>
      </c>
      <c r="F186" s="228" t="s">
        <v>1619</v>
      </c>
      <c r="G186" s="229" t="s">
        <v>233</v>
      </c>
      <c r="H186" s="230">
        <v>20</v>
      </c>
      <c r="I186" s="231"/>
      <c r="J186" s="232">
        <f>ROUND(I186*H186,2)</f>
        <v>0</v>
      </c>
      <c r="K186" s="228" t="s">
        <v>169</v>
      </c>
      <c r="L186" s="44"/>
      <c r="M186" s="233" t="s">
        <v>1</v>
      </c>
      <c r="N186" s="234" t="s">
        <v>41</v>
      </c>
      <c r="O186" s="91"/>
      <c r="P186" s="235">
        <f>O186*H186</f>
        <v>0</v>
      </c>
      <c r="Q186" s="235">
        <v>0.00025000000000000001</v>
      </c>
      <c r="R186" s="235">
        <f>Q186*H186</f>
        <v>0.0050000000000000001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248</v>
      </c>
      <c r="AT186" s="237" t="s">
        <v>165</v>
      </c>
      <c r="AU186" s="237" t="s">
        <v>85</v>
      </c>
      <c r="AY186" s="17" t="s">
        <v>163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83</v>
      </c>
      <c r="BK186" s="238">
        <f>ROUND(I186*H186,2)</f>
        <v>0</v>
      </c>
      <c r="BL186" s="17" t="s">
        <v>248</v>
      </c>
      <c r="BM186" s="237" t="s">
        <v>1620</v>
      </c>
    </row>
    <row r="187" s="2" customFormat="1" ht="24.15" customHeight="1">
      <c r="A187" s="38"/>
      <c r="B187" s="39"/>
      <c r="C187" s="226" t="s">
        <v>457</v>
      </c>
      <c r="D187" s="226" t="s">
        <v>165</v>
      </c>
      <c r="E187" s="227" t="s">
        <v>1621</v>
      </c>
      <c r="F187" s="228" t="s">
        <v>1622</v>
      </c>
      <c r="G187" s="229" t="s">
        <v>233</v>
      </c>
      <c r="H187" s="230">
        <v>1</v>
      </c>
      <c r="I187" s="231"/>
      <c r="J187" s="232">
        <f>ROUND(I187*H187,2)</f>
        <v>0</v>
      </c>
      <c r="K187" s="228" t="s">
        <v>169</v>
      </c>
      <c r="L187" s="44"/>
      <c r="M187" s="233" t="s">
        <v>1</v>
      </c>
      <c r="N187" s="234" t="s">
        <v>41</v>
      </c>
      <c r="O187" s="91"/>
      <c r="P187" s="235">
        <f>O187*H187</f>
        <v>0</v>
      </c>
      <c r="Q187" s="235">
        <v>0.00062</v>
      </c>
      <c r="R187" s="235">
        <f>Q187*H187</f>
        <v>0.00062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248</v>
      </c>
      <c r="AT187" s="237" t="s">
        <v>165</v>
      </c>
      <c r="AU187" s="237" t="s">
        <v>85</v>
      </c>
      <c r="AY187" s="17" t="s">
        <v>163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83</v>
      </c>
      <c r="BK187" s="238">
        <f>ROUND(I187*H187,2)</f>
        <v>0</v>
      </c>
      <c r="BL187" s="17" t="s">
        <v>248</v>
      </c>
      <c r="BM187" s="237" t="s">
        <v>1623</v>
      </c>
    </row>
    <row r="188" s="2" customFormat="1" ht="24.15" customHeight="1">
      <c r="A188" s="38"/>
      <c r="B188" s="39"/>
      <c r="C188" s="226" t="s">
        <v>462</v>
      </c>
      <c r="D188" s="226" t="s">
        <v>165</v>
      </c>
      <c r="E188" s="227" t="s">
        <v>1624</v>
      </c>
      <c r="F188" s="228" t="s">
        <v>1625</v>
      </c>
      <c r="G188" s="229" t="s">
        <v>233</v>
      </c>
      <c r="H188" s="230">
        <v>4</v>
      </c>
      <c r="I188" s="231"/>
      <c r="J188" s="232">
        <f>ROUND(I188*H188,2)</f>
        <v>0</v>
      </c>
      <c r="K188" s="228" t="s">
        <v>169</v>
      </c>
      <c r="L188" s="44"/>
      <c r="M188" s="233" t="s">
        <v>1</v>
      </c>
      <c r="N188" s="234" t="s">
        <v>41</v>
      </c>
      <c r="O188" s="91"/>
      <c r="P188" s="235">
        <f>O188*H188</f>
        <v>0</v>
      </c>
      <c r="Q188" s="235">
        <v>0.00097000000000000005</v>
      </c>
      <c r="R188" s="235">
        <f>Q188*H188</f>
        <v>0.0038800000000000002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248</v>
      </c>
      <c r="AT188" s="237" t="s">
        <v>165</v>
      </c>
      <c r="AU188" s="237" t="s">
        <v>85</v>
      </c>
      <c r="AY188" s="17" t="s">
        <v>163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83</v>
      </c>
      <c r="BK188" s="238">
        <f>ROUND(I188*H188,2)</f>
        <v>0</v>
      </c>
      <c r="BL188" s="17" t="s">
        <v>248</v>
      </c>
      <c r="BM188" s="237" t="s">
        <v>1626</v>
      </c>
    </row>
    <row r="189" s="2" customFormat="1" ht="44.25" customHeight="1">
      <c r="A189" s="38"/>
      <c r="B189" s="39"/>
      <c r="C189" s="226" t="s">
        <v>467</v>
      </c>
      <c r="D189" s="226" t="s">
        <v>165</v>
      </c>
      <c r="E189" s="227" t="s">
        <v>1627</v>
      </c>
      <c r="F189" s="228" t="s">
        <v>1628</v>
      </c>
      <c r="G189" s="229" t="s">
        <v>1319</v>
      </c>
      <c r="H189" s="230">
        <v>1</v>
      </c>
      <c r="I189" s="231"/>
      <c r="J189" s="232">
        <f>ROUND(I189*H189,2)</f>
        <v>0</v>
      </c>
      <c r="K189" s="228" t="s">
        <v>169</v>
      </c>
      <c r="L189" s="44"/>
      <c r="M189" s="233" t="s">
        <v>1</v>
      </c>
      <c r="N189" s="234" t="s">
        <v>41</v>
      </c>
      <c r="O189" s="91"/>
      <c r="P189" s="235">
        <f>O189*H189</f>
        <v>0</v>
      </c>
      <c r="Q189" s="235">
        <v>0.00064000000000000005</v>
      </c>
      <c r="R189" s="235">
        <f>Q189*H189</f>
        <v>0.00064000000000000005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248</v>
      </c>
      <c r="AT189" s="237" t="s">
        <v>165</v>
      </c>
      <c r="AU189" s="237" t="s">
        <v>85</v>
      </c>
      <c r="AY189" s="17" t="s">
        <v>163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83</v>
      </c>
      <c r="BK189" s="238">
        <f>ROUND(I189*H189,2)</f>
        <v>0</v>
      </c>
      <c r="BL189" s="17" t="s">
        <v>248</v>
      </c>
      <c r="BM189" s="237" t="s">
        <v>1629</v>
      </c>
    </row>
    <row r="190" s="2" customFormat="1" ht="37.8" customHeight="1">
      <c r="A190" s="38"/>
      <c r="B190" s="39"/>
      <c r="C190" s="226" t="s">
        <v>472</v>
      </c>
      <c r="D190" s="226" t="s">
        <v>165</v>
      </c>
      <c r="E190" s="227" t="s">
        <v>1630</v>
      </c>
      <c r="F190" s="228" t="s">
        <v>1631</v>
      </c>
      <c r="G190" s="229" t="s">
        <v>233</v>
      </c>
      <c r="H190" s="230">
        <v>44</v>
      </c>
      <c r="I190" s="231"/>
      <c r="J190" s="232">
        <f>ROUND(I190*H190,2)</f>
        <v>0</v>
      </c>
      <c r="K190" s="228" t="s">
        <v>169</v>
      </c>
      <c r="L190" s="44"/>
      <c r="M190" s="233" t="s">
        <v>1</v>
      </c>
      <c r="N190" s="234" t="s">
        <v>41</v>
      </c>
      <c r="O190" s="91"/>
      <c r="P190" s="235">
        <f>O190*H190</f>
        <v>0</v>
      </c>
      <c r="Q190" s="235">
        <v>0.00013999999999999999</v>
      </c>
      <c r="R190" s="235">
        <f>Q190*H190</f>
        <v>0.0061599999999999997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248</v>
      </c>
      <c r="AT190" s="237" t="s">
        <v>165</v>
      </c>
      <c r="AU190" s="237" t="s">
        <v>85</v>
      </c>
      <c r="AY190" s="17" t="s">
        <v>163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83</v>
      </c>
      <c r="BK190" s="238">
        <f>ROUND(I190*H190,2)</f>
        <v>0</v>
      </c>
      <c r="BL190" s="17" t="s">
        <v>248</v>
      </c>
      <c r="BM190" s="237" t="s">
        <v>1632</v>
      </c>
    </row>
    <row r="191" s="2" customFormat="1" ht="21.75" customHeight="1">
      <c r="A191" s="38"/>
      <c r="B191" s="39"/>
      <c r="C191" s="226" t="s">
        <v>477</v>
      </c>
      <c r="D191" s="226" t="s">
        <v>165</v>
      </c>
      <c r="E191" s="227" t="s">
        <v>1633</v>
      </c>
      <c r="F191" s="228" t="s">
        <v>1634</v>
      </c>
      <c r="G191" s="229" t="s">
        <v>233</v>
      </c>
      <c r="H191" s="230">
        <v>4</v>
      </c>
      <c r="I191" s="231"/>
      <c r="J191" s="232">
        <f>ROUND(I191*H191,2)</f>
        <v>0</v>
      </c>
      <c r="K191" s="228" t="s">
        <v>169</v>
      </c>
      <c r="L191" s="44"/>
      <c r="M191" s="233" t="s">
        <v>1</v>
      </c>
      <c r="N191" s="234" t="s">
        <v>41</v>
      </c>
      <c r="O191" s="91"/>
      <c r="P191" s="235">
        <f>O191*H191</f>
        <v>0</v>
      </c>
      <c r="Q191" s="235">
        <v>0.00052999999999999998</v>
      </c>
      <c r="R191" s="235">
        <f>Q191*H191</f>
        <v>0.0021199999999999999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248</v>
      </c>
      <c r="AT191" s="237" t="s">
        <v>165</v>
      </c>
      <c r="AU191" s="237" t="s">
        <v>85</v>
      </c>
      <c r="AY191" s="17" t="s">
        <v>163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83</v>
      </c>
      <c r="BK191" s="238">
        <f>ROUND(I191*H191,2)</f>
        <v>0</v>
      </c>
      <c r="BL191" s="17" t="s">
        <v>248</v>
      </c>
      <c r="BM191" s="237" t="s">
        <v>1635</v>
      </c>
    </row>
    <row r="192" s="2" customFormat="1" ht="21.75" customHeight="1">
      <c r="A192" s="38"/>
      <c r="B192" s="39"/>
      <c r="C192" s="226" t="s">
        <v>481</v>
      </c>
      <c r="D192" s="226" t="s">
        <v>165</v>
      </c>
      <c r="E192" s="227" t="s">
        <v>1636</v>
      </c>
      <c r="F192" s="228" t="s">
        <v>1637</v>
      </c>
      <c r="G192" s="229" t="s">
        <v>233</v>
      </c>
      <c r="H192" s="230">
        <v>2</v>
      </c>
      <c r="I192" s="231"/>
      <c r="J192" s="232">
        <f>ROUND(I192*H192,2)</f>
        <v>0</v>
      </c>
      <c r="K192" s="228" t="s">
        <v>169</v>
      </c>
      <c r="L192" s="44"/>
      <c r="M192" s="233" t="s">
        <v>1</v>
      </c>
      <c r="N192" s="234" t="s">
        <v>41</v>
      </c>
      <c r="O192" s="91"/>
      <c r="P192" s="235">
        <f>O192*H192</f>
        <v>0</v>
      </c>
      <c r="Q192" s="235">
        <v>0.00084000000000000003</v>
      </c>
      <c r="R192" s="235">
        <f>Q192*H192</f>
        <v>0.0016800000000000001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248</v>
      </c>
      <c r="AT192" s="237" t="s">
        <v>165</v>
      </c>
      <c r="AU192" s="237" t="s">
        <v>85</v>
      </c>
      <c r="AY192" s="17" t="s">
        <v>163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83</v>
      </c>
      <c r="BK192" s="238">
        <f>ROUND(I192*H192,2)</f>
        <v>0</v>
      </c>
      <c r="BL192" s="17" t="s">
        <v>248</v>
      </c>
      <c r="BM192" s="237" t="s">
        <v>1638</v>
      </c>
    </row>
    <row r="193" s="2" customFormat="1" ht="24.15" customHeight="1">
      <c r="A193" s="38"/>
      <c r="B193" s="39"/>
      <c r="C193" s="226" t="s">
        <v>486</v>
      </c>
      <c r="D193" s="226" t="s">
        <v>165</v>
      </c>
      <c r="E193" s="227" t="s">
        <v>1639</v>
      </c>
      <c r="F193" s="228" t="s">
        <v>1640</v>
      </c>
      <c r="G193" s="229" t="s">
        <v>233</v>
      </c>
      <c r="H193" s="230">
        <v>5</v>
      </c>
      <c r="I193" s="231"/>
      <c r="J193" s="232">
        <f>ROUND(I193*H193,2)</f>
        <v>0</v>
      </c>
      <c r="K193" s="228" t="s">
        <v>169</v>
      </c>
      <c r="L193" s="44"/>
      <c r="M193" s="233" t="s">
        <v>1</v>
      </c>
      <c r="N193" s="234" t="s">
        <v>41</v>
      </c>
      <c r="O193" s="91"/>
      <c r="P193" s="235">
        <f>O193*H193</f>
        <v>0</v>
      </c>
      <c r="Q193" s="235">
        <v>0.00025000000000000001</v>
      </c>
      <c r="R193" s="235">
        <f>Q193*H193</f>
        <v>0.00125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248</v>
      </c>
      <c r="AT193" s="237" t="s">
        <v>165</v>
      </c>
      <c r="AU193" s="237" t="s">
        <v>85</v>
      </c>
      <c r="AY193" s="17" t="s">
        <v>163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83</v>
      </c>
      <c r="BK193" s="238">
        <f>ROUND(I193*H193,2)</f>
        <v>0</v>
      </c>
      <c r="BL193" s="17" t="s">
        <v>248</v>
      </c>
      <c r="BM193" s="237" t="s">
        <v>1641</v>
      </c>
    </row>
    <row r="194" s="2" customFormat="1" ht="21.75" customHeight="1">
      <c r="A194" s="38"/>
      <c r="B194" s="39"/>
      <c r="C194" s="226" t="s">
        <v>491</v>
      </c>
      <c r="D194" s="226" t="s">
        <v>165</v>
      </c>
      <c r="E194" s="227" t="s">
        <v>1642</v>
      </c>
      <c r="F194" s="228" t="s">
        <v>1643</v>
      </c>
      <c r="G194" s="229" t="s">
        <v>233</v>
      </c>
      <c r="H194" s="230">
        <v>10</v>
      </c>
      <c r="I194" s="231"/>
      <c r="J194" s="232">
        <f>ROUND(I194*H194,2)</f>
        <v>0</v>
      </c>
      <c r="K194" s="228" t="s">
        <v>169</v>
      </c>
      <c r="L194" s="44"/>
      <c r="M194" s="233" t="s">
        <v>1</v>
      </c>
      <c r="N194" s="234" t="s">
        <v>41</v>
      </c>
      <c r="O194" s="91"/>
      <c r="P194" s="235">
        <f>O194*H194</f>
        <v>0</v>
      </c>
      <c r="Q194" s="235">
        <v>0.00075000000000000002</v>
      </c>
      <c r="R194" s="235">
        <f>Q194*H194</f>
        <v>0.0074999999999999997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248</v>
      </c>
      <c r="AT194" s="237" t="s">
        <v>165</v>
      </c>
      <c r="AU194" s="237" t="s">
        <v>85</v>
      </c>
      <c r="AY194" s="17" t="s">
        <v>163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83</v>
      </c>
      <c r="BK194" s="238">
        <f>ROUND(I194*H194,2)</f>
        <v>0</v>
      </c>
      <c r="BL194" s="17" t="s">
        <v>248</v>
      </c>
      <c r="BM194" s="237" t="s">
        <v>1644</v>
      </c>
    </row>
    <row r="195" s="2" customFormat="1" ht="33" customHeight="1">
      <c r="A195" s="38"/>
      <c r="B195" s="39"/>
      <c r="C195" s="226" t="s">
        <v>496</v>
      </c>
      <c r="D195" s="226" t="s">
        <v>165</v>
      </c>
      <c r="E195" s="227" t="s">
        <v>1645</v>
      </c>
      <c r="F195" s="228" t="s">
        <v>1646</v>
      </c>
      <c r="G195" s="229" t="s">
        <v>233</v>
      </c>
      <c r="H195" s="230">
        <v>43</v>
      </c>
      <c r="I195" s="231"/>
      <c r="J195" s="232">
        <f>ROUND(I195*H195,2)</f>
        <v>0</v>
      </c>
      <c r="K195" s="228" t="s">
        <v>169</v>
      </c>
      <c r="L195" s="44"/>
      <c r="M195" s="233" t="s">
        <v>1</v>
      </c>
      <c r="N195" s="234" t="s">
        <v>41</v>
      </c>
      <c r="O195" s="91"/>
      <c r="P195" s="235">
        <f>O195*H195</f>
        <v>0</v>
      </c>
      <c r="Q195" s="235">
        <v>0.00069999999999999999</v>
      </c>
      <c r="R195" s="235">
        <f>Q195*H195</f>
        <v>0.030099999999999998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248</v>
      </c>
      <c r="AT195" s="237" t="s">
        <v>165</v>
      </c>
      <c r="AU195" s="237" t="s">
        <v>85</v>
      </c>
      <c r="AY195" s="17" t="s">
        <v>163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83</v>
      </c>
      <c r="BK195" s="238">
        <f>ROUND(I195*H195,2)</f>
        <v>0</v>
      </c>
      <c r="BL195" s="17" t="s">
        <v>248</v>
      </c>
      <c r="BM195" s="237" t="s">
        <v>1647</v>
      </c>
    </row>
    <row r="196" s="2" customFormat="1" ht="24.15" customHeight="1">
      <c r="A196" s="38"/>
      <c r="B196" s="39"/>
      <c r="C196" s="226" t="s">
        <v>503</v>
      </c>
      <c r="D196" s="226" t="s">
        <v>165</v>
      </c>
      <c r="E196" s="227" t="s">
        <v>1648</v>
      </c>
      <c r="F196" s="228" t="s">
        <v>1649</v>
      </c>
      <c r="G196" s="229" t="s">
        <v>233</v>
      </c>
      <c r="H196" s="230">
        <v>14</v>
      </c>
      <c r="I196" s="231"/>
      <c r="J196" s="232">
        <f>ROUND(I196*H196,2)</f>
        <v>0</v>
      </c>
      <c r="K196" s="228" t="s">
        <v>169</v>
      </c>
      <c r="L196" s="44"/>
      <c r="M196" s="233" t="s">
        <v>1</v>
      </c>
      <c r="N196" s="234" t="s">
        <v>41</v>
      </c>
      <c r="O196" s="91"/>
      <c r="P196" s="235">
        <f>O196*H196</f>
        <v>0</v>
      </c>
      <c r="Q196" s="235">
        <v>0.00022000000000000001</v>
      </c>
      <c r="R196" s="235">
        <f>Q196*H196</f>
        <v>0.0030800000000000003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248</v>
      </c>
      <c r="AT196" s="237" t="s">
        <v>165</v>
      </c>
      <c r="AU196" s="237" t="s">
        <v>85</v>
      </c>
      <c r="AY196" s="17" t="s">
        <v>163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83</v>
      </c>
      <c r="BK196" s="238">
        <f>ROUND(I196*H196,2)</f>
        <v>0</v>
      </c>
      <c r="BL196" s="17" t="s">
        <v>248</v>
      </c>
      <c r="BM196" s="237" t="s">
        <v>1650</v>
      </c>
    </row>
    <row r="197" s="2" customFormat="1" ht="24.15" customHeight="1">
      <c r="A197" s="38"/>
      <c r="B197" s="39"/>
      <c r="C197" s="226" t="s">
        <v>508</v>
      </c>
      <c r="D197" s="226" t="s">
        <v>165</v>
      </c>
      <c r="E197" s="227" t="s">
        <v>1651</v>
      </c>
      <c r="F197" s="228" t="s">
        <v>1652</v>
      </c>
      <c r="G197" s="229" t="s">
        <v>233</v>
      </c>
      <c r="H197" s="230">
        <v>1</v>
      </c>
      <c r="I197" s="231"/>
      <c r="J197" s="232">
        <f>ROUND(I197*H197,2)</f>
        <v>0</v>
      </c>
      <c r="K197" s="228" t="s">
        <v>1</v>
      </c>
      <c r="L197" s="44"/>
      <c r="M197" s="233" t="s">
        <v>1</v>
      </c>
      <c r="N197" s="234" t="s">
        <v>41</v>
      </c>
      <c r="O197" s="91"/>
      <c r="P197" s="235">
        <f>O197*H197</f>
        <v>0</v>
      </c>
      <c r="Q197" s="235">
        <v>0.00173</v>
      </c>
      <c r="R197" s="235">
        <f>Q197*H197</f>
        <v>0.00173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248</v>
      </c>
      <c r="AT197" s="237" t="s">
        <v>165</v>
      </c>
      <c r="AU197" s="237" t="s">
        <v>85</v>
      </c>
      <c r="AY197" s="17" t="s">
        <v>163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83</v>
      </c>
      <c r="BK197" s="238">
        <f>ROUND(I197*H197,2)</f>
        <v>0</v>
      </c>
      <c r="BL197" s="17" t="s">
        <v>248</v>
      </c>
      <c r="BM197" s="237" t="s">
        <v>1653</v>
      </c>
    </row>
    <row r="198" s="2" customFormat="1" ht="24.15" customHeight="1">
      <c r="A198" s="38"/>
      <c r="B198" s="39"/>
      <c r="C198" s="226" t="s">
        <v>513</v>
      </c>
      <c r="D198" s="226" t="s">
        <v>165</v>
      </c>
      <c r="E198" s="227" t="s">
        <v>1654</v>
      </c>
      <c r="F198" s="228" t="s">
        <v>1655</v>
      </c>
      <c r="G198" s="229" t="s">
        <v>233</v>
      </c>
      <c r="H198" s="230">
        <v>1</v>
      </c>
      <c r="I198" s="231"/>
      <c r="J198" s="232">
        <f>ROUND(I198*H198,2)</f>
        <v>0</v>
      </c>
      <c r="K198" s="228" t="s">
        <v>169</v>
      </c>
      <c r="L198" s="44"/>
      <c r="M198" s="233" t="s">
        <v>1</v>
      </c>
      <c r="N198" s="234" t="s">
        <v>41</v>
      </c>
      <c r="O198" s="91"/>
      <c r="P198" s="235">
        <f>O198*H198</f>
        <v>0</v>
      </c>
      <c r="Q198" s="235">
        <v>0.00124</v>
      </c>
      <c r="R198" s="235">
        <f>Q198*H198</f>
        <v>0.00124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248</v>
      </c>
      <c r="AT198" s="237" t="s">
        <v>165</v>
      </c>
      <c r="AU198" s="237" t="s">
        <v>85</v>
      </c>
      <c r="AY198" s="17" t="s">
        <v>163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83</v>
      </c>
      <c r="BK198" s="238">
        <f>ROUND(I198*H198,2)</f>
        <v>0</v>
      </c>
      <c r="BL198" s="17" t="s">
        <v>248</v>
      </c>
      <c r="BM198" s="237" t="s">
        <v>1656</v>
      </c>
    </row>
    <row r="199" s="2" customFormat="1" ht="24.15" customHeight="1">
      <c r="A199" s="38"/>
      <c r="B199" s="39"/>
      <c r="C199" s="226" t="s">
        <v>518</v>
      </c>
      <c r="D199" s="226" t="s">
        <v>165</v>
      </c>
      <c r="E199" s="227" t="s">
        <v>1657</v>
      </c>
      <c r="F199" s="228" t="s">
        <v>1658</v>
      </c>
      <c r="G199" s="229" t="s">
        <v>233</v>
      </c>
      <c r="H199" s="230">
        <v>28</v>
      </c>
      <c r="I199" s="231"/>
      <c r="J199" s="232">
        <f>ROUND(I199*H199,2)</f>
        <v>0</v>
      </c>
      <c r="K199" s="228" t="s">
        <v>169</v>
      </c>
      <c r="L199" s="44"/>
      <c r="M199" s="233" t="s">
        <v>1</v>
      </c>
      <c r="N199" s="234" t="s">
        <v>41</v>
      </c>
      <c r="O199" s="91"/>
      <c r="P199" s="235">
        <f>O199*H199</f>
        <v>0</v>
      </c>
      <c r="Q199" s="235">
        <v>0.00055000000000000003</v>
      </c>
      <c r="R199" s="235">
        <f>Q199*H199</f>
        <v>0.015400000000000001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248</v>
      </c>
      <c r="AT199" s="237" t="s">
        <v>165</v>
      </c>
      <c r="AU199" s="237" t="s">
        <v>85</v>
      </c>
      <c r="AY199" s="17" t="s">
        <v>163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83</v>
      </c>
      <c r="BK199" s="238">
        <f>ROUND(I199*H199,2)</f>
        <v>0</v>
      </c>
      <c r="BL199" s="17" t="s">
        <v>248</v>
      </c>
      <c r="BM199" s="237" t="s">
        <v>1659</v>
      </c>
    </row>
    <row r="200" s="2" customFormat="1" ht="24.15" customHeight="1">
      <c r="A200" s="38"/>
      <c r="B200" s="39"/>
      <c r="C200" s="226" t="s">
        <v>523</v>
      </c>
      <c r="D200" s="226" t="s">
        <v>165</v>
      </c>
      <c r="E200" s="227" t="s">
        <v>1660</v>
      </c>
      <c r="F200" s="228" t="s">
        <v>1661</v>
      </c>
      <c r="G200" s="229" t="s">
        <v>233</v>
      </c>
      <c r="H200" s="230">
        <v>23</v>
      </c>
      <c r="I200" s="231"/>
      <c r="J200" s="232">
        <f>ROUND(I200*H200,2)</f>
        <v>0</v>
      </c>
      <c r="K200" s="228" t="s">
        <v>169</v>
      </c>
      <c r="L200" s="44"/>
      <c r="M200" s="233" t="s">
        <v>1</v>
      </c>
      <c r="N200" s="234" t="s">
        <v>41</v>
      </c>
      <c r="O200" s="91"/>
      <c r="P200" s="235">
        <f>O200*H200</f>
        <v>0</v>
      </c>
      <c r="Q200" s="235">
        <v>0.00076000000000000004</v>
      </c>
      <c r="R200" s="235">
        <f>Q200*H200</f>
        <v>0.017480000000000002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248</v>
      </c>
      <c r="AT200" s="237" t="s">
        <v>165</v>
      </c>
      <c r="AU200" s="237" t="s">
        <v>85</v>
      </c>
      <c r="AY200" s="17" t="s">
        <v>163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83</v>
      </c>
      <c r="BK200" s="238">
        <f>ROUND(I200*H200,2)</f>
        <v>0</v>
      </c>
      <c r="BL200" s="17" t="s">
        <v>248</v>
      </c>
      <c r="BM200" s="237" t="s">
        <v>1662</v>
      </c>
    </row>
    <row r="201" s="2" customFormat="1" ht="24.15" customHeight="1">
      <c r="A201" s="38"/>
      <c r="B201" s="39"/>
      <c r="C201" s="226" t="s">
        <v>527</v>
      </c>
      <c r="D201" s="226" t="s">
        <v>165</v>
      </c>
      <c r="E201" s="227" t="s">
        <v>1663</v>
      </c>
      <c r="F201" s="228" t="s">
        <v>1664</v>
      </c>
      <c r="G201" s="229" t="s">
        <v>233</v>
      </c>
      <c r="H201" s="230">
        <v>4</v>
      </c>
      <c r="I201" s="231"/>
      <c r="J201" s="232">
        <f>ROUND(I201*H201,2)</f>
        <v>0</v>
      </c>
      <c r="K201" s="228" t="s">
        <v>169</v>
      </c>
      <c r="L201" s="44"/>
      <c r="M201" s="233" t="s">
        <v>1</v>
      </c>
      <c r="N201" s="234" t="s">
        <v>41</v>
      </c>
      <c r="O201" s="91"/>
      <c r="P201" s="235">
        <f>O201*H201</f>
        <v>0</v>
      </c>
      <c r="Q201" s="235">
        <v>0.0011900000000000001</v>
      </c>
      <c r="R201" s="235">
        <f>Q201*H201</f>
        <v>0.0047600000000000003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248</v>
      </c>
      <c r="AT201" s="237" t="s">
        <v>165</v>
      </c>
      <c r="AU201" s="237" t="s">
        <v>85</v>
      </c>
      <c r="AY201" s="17" t="s">
        <v>163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83</v>
      </c>
      <c r="BK201" s="238">
        <f>ROUND(I201*H201,2)</f>
        <v>0</v>
      </c>
      <c r="BL201" s="17" t="s">
        <v>248</v>
      </c>
      <c r="BM201" s="237" t="s">
        <v>1665</v>
      </c>
    </row>
    <row r="202" s="2" customFormat="1" ht="24.15" customHeight="1">
      <c r="A202" s="38"/>
      <c r="B202" s="39"/>
      <c r="C202" s="226" t="s">
        <v>531</v>
      </c>
      <c r="D202" s="226" t="s">
        <v>165</v>
      </c>
      <c r="E202" s="227" t="s">
        <v>1666</v>
      </c>
      <c r="F202" s="228" t="s">
        <v>1667</v>
      </c>
      <c r="G202" s="229" t="s">
        <v>233</v>
      </c>
      <c r="H202" s="230">
        <v>5</v>
      </c>
      <c r="I202" s="231"/>
      <c r="J202" s="232">
        <f>ROUND(I202*H202,2)</f>
        <v>0</v>
      </c>
      <c r="K202" s="228" t="s">
        <v>169</v>
      </c>
      <c r="L202" s="44"/>
      <c r="M202" s="233" t="s">
        <v>1</v>
      </c>
      <c r="N202" s="234" t="s">
        <v>41</v>
      </c>
      <c r="O202" s="91"/>
      <c r="P202" s="235">
        <f>O202*H202</f>
        <v>0</v>
      </c>
      <c r="Q202" s="235">
        <v>0.0018600000000000001</v>
      </c>
      <c r="R202" s="235">
        <f>Q202*H202</f>
        <v>0.009300000000000001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248</v>
      </c>
      <c r="AT202" s="237" t="s">
        <v>165</v>
      </c>
      <c r="AU202" s="237" t="s">
        <v>85</v>
      </c>
      <c r="AY202" s="17" t="s">
        <v>163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83</v>
      </c>
      <c r="BK202" s="238">
        <f>ROUND(I202*H202,2)</f>
        <v>0</v>
      </c>
      <c r="BL202" s="17" t="s">
        <v>248</v>
      </c>
      <c r="BM202" s="237" t="s">
        <v>1668</v>
      </c>
    </row>
    <row r="203" s="2" customFormat="1" ht="37.8" customHeight="1">
      <c r="A203" s="38"/>
      <c r="B203" s="39"/>
      <c r="C203" s="226" t="s">
        <v>535</v>
      </c>
      <c r="D203" s="226" t="s">
        <v>165</v>
      </c>
      <c r="E203" s="227" t="s">
        <v>1669</v>
      </c>
      <c r="F203" s="228" t="s">
        <v>1670</v>
      </c>
      <c r="G203" s="229" t="s">
        <v>233</v>
      </c>
      <c r="H203" s="230">
        <v>4</v>
      </c>
      <c r="I203" s="231"/>
      <c r="J203" s="232">
        <f>ROUND(I203*H203,2)</f>
        <v>0</v>
      </c>
      <c r="K203" s="228" t="s">
        <v>169</v>
      </c>
      <c r="L203" s="44"/>
      <c r="M203" s="233" t="s">
        <v>1</v>
      </c>
      <c r="N203" s="234" t="s">
        <v>41</v>
      </c>
      <c r="O203" s="91"/>
      <c r="P203" s="235">
        <f>O203*H203</f>
        <v>0</v>
      </c>
      <c r="Q203" s="235">
        <v>0.0014499999999999999</v>
      </c>
      <c r="R203" s="235">
        <f>Q203*H203</f>
        <v>0.0057999999999999996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248</v>
      </c>
      <c r="AT203" s="237" t="s">
        <v>165</v>
      </c>
      <c r="AU203" s="237" t="s">
        <v>85</v>
      </c>
      <c r="AY203" s="17" t="s">
        <v>163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83</v>
      </c>
      <c r="BK203" s="238">
        <f>ROUND(I203*H203,2)</f>
        <v>0</v>
      </c>
      <c r="BL203" s="17" t="s">
        <v>248</v>
      </c>
      <c r="BM203" s="237" t="s">
        <v>1671</v>
      </c>
    </row>
    <row r="204" s="2" customFormat="1" ht="37.8" customHeight="1">
      <c r="A204" s="38"/>
      <c r="B204" s="39"/>
      <c r="C204" s="226" t="s">
        <v>539</v>
      </c>
      <c r="D204" s="226" t="s">
        <v>165</v>
      </c>
      <c r="E204" s="227" t="s">
        <v>1672</v>
      </c>
      <c r="F204" s="228" t="s">
        <v>1673</v>
      </c>
      <c r="G204" s="229" t="s">
        <v>233</v>
      </c>
      <c r="H204" s="230">
        <v>1</v>
      </c>
      <c r="I204" s="231"/>
      <c r="J204" s="232">
        <f>ROUND(I204*H204,2)</f>
        <v>0</v>
      </c>
      <c r="K204" s="228" t="s">
        <v>169</v>
      </c>
      <c r="L204" s="44"/>
      <c r="M204" s="233" t="s">
        <v>1</v>
      </c>
      <c r="N204" s="234" t="s">
        <v>41</v>
      </c>
      <c r="O204" s="91"/>
      <c r="P204" s="235">
        <f>O204*H204</f>
        <v>0</v>
      </c>
      <c r="Q204" s="235">
        <v>0.0014599999999999999</v>
      </c>
      <c r="R204" s="235">
        <f>Q204*H204</f>
        <v>0.0014599999999999999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248</v>
      </c>
      <c r="AT204" s="237" t="s">
        <v>165</v>
      </c>
      <c r="AU204" s="237" t="s">
        <v>85</v>
      </c>
      <c r="AY204" s="17" t="s">
        <v>163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83</v>
      </c>
      <c r="BK204" s="238">
        <f>ROUND(I204*H204,2)</f>
        <v>0</v>
      </c>
      <c r="BL204" s="17" t="s">
        <v>248</v>
      </c>
      <c r="BM204" s="237" t="s">
        <v>1674</v>
      </c>
    </row>
    <row r="205" s="2" customFormat="1" ht="37.8" customHeight="1">
      <c r="A205" s="38"/>
      <c r="B205" s="39"/>
      <c r="C205" s="226" t="s">
        <v>543</v>
      </c>
      <c r="D205" s="226" t="s">
        <v>165</v>
      </c>
      <c r="E205" s="227" t="s">
        <v>1675</v>
      </c>
      <c r="F205" s="228" t="s">
        <v>1676</v>
      </c>
      <c r="G205" s="229" t="s">
        <v>233</v>
      </c>
      <c r="H205" s="230">
        <v>1</v>
      </c>
      <c r="I205" s="231"/>
      <c r="J205" s="232">
        <f>ROUND(I205*H205,2)</f>
        <v>0</v>
      </c>
      <c r="K205" s="228" t="s">
        <v>169</v>
      </c>
      <c r="L205" s="44"/>
      <c r="M205" s="233" t="s">
        <v>1</v>
      </c>
      <c r="N205" s="234" t="s">
        <v>41</v>
      </c>
      <c r="O205" s="91"/>
      <c r="P205" s="235">
        <f>O205*H205</f>
        <v>0</v>
      </c>
      <c r="Q205" s="235">
        <v>0.00172</v>
      </c>
      <c r="R205" s="235">
        <f>Q205*H205</f>
        <v>0.00172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248</v>
      </c>
      <c r="AT205" s="237" t="s">
        <v>165</v>
      </c>
      <c r="AU205" s="237" t="s">
        <v>85</v>
      </c>
      <c r="AY205" s="17" t="s">
        <v>163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83</v>
      </c>
      <c r="BK205" s="238">
        <f>ROUND(I205*H205,2)</f>
        <v>0</v>
      </c>
      <c r="BL205" s="17" t="s">
        <v>248</v>
      </c>
      <c r="BM205" s="237" t="s">
        <v>1677</v>
      </c>
    </row>
    <row r="206" s="2" customFormat="1" ht="37.8" customHeight="1">
      <c r="A206" s="38"/>
      <c r="B206" s="39"/>
      <c r="C206" s="226" t="s">
        <v>547</v>
      </c>
      <c r="D206" s="226" t="s">
        <v>165</v>
      </c>
      <c r="E206" s="227" t="s">
        <v>1678</v>
      </c>
      <c r="F206" s="228" t="s">
        <v>1679</v>
      </c>
      <c r="G206" s="229" t="s">
        <v>233</v>
      </c>
      <c r="H206" s="230">
        <v>12</v>
      </c>
      <c r="I206" s="231"/>
      <c r="J206" s="232">
        <f>ROUND(I206*H206,2)</f>
        <v>0</v>
      </c>
      <c r="K206" s="228" t="s">
        <v>169</v>
      </c>
      <c r="L206" s="44"/>
      <c r="M206" s="233" t="s">
        <v>1</v>
      </c>
      <c r="N206" s="234" t="s">
        <v>41</v>
      </c>
      <c r="O206" s="91"/>
      <c r="P206" s="235">
        <f>O206*H206</f>
        <v>0</v>
      </c>
      <c r="Q206" s="235">
        <v>0.00052999999999999998</v>
      </c>
      <c r="R206" s="235">
        <f>Q206*H206</f>
        <v>0.0063599999999999993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248</v>
      </c>
      <c r="AT206" s="237" t="s">
        <v>165</v>
      </c>
      <c r="AU206" s="237" t="s">
        <v>85</v>
      </c>
      <c r="AY206" s="17" t="s">
        <v>163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83</v>
      </c>
      <c r="BK206" s="238">
        <f>ROUND(I206*H206,2)</f>
        <v>0</v>
      </c>
      <c r="BL206" s="17" t="s">
        <v>248</v>
      </c>
      <c r="BM206" s="237" t="s">
        <v>1680</v>
      </c>
    </row>
    <row r="207" s="2" customFormat="1" ht="37.8" customHeight="1">
      <c r="A207" s="38"/>
      <c r="B207" s="39"/>
      <c r="C207" s="226" t="s">
        <v>551</v>
      </c>
      <c r="D207" s="226" t="s">
        <v>165</v>
      </c>
      <c r="E207" s="227" t="s">
        <v>1681</v>
      </c>
      <c r="F207" s="228" t="s">
        <v>1682</v>
      </c>
      <c r="G207" s="229" t="s">
        <v>233</v>
      </c>
      <c r="H207" s="230">
        <v>2</v>
      </c>
      <c r="I207" s="231"/>
      <c r="J207" s="232">
        <f>ROUND(I207*H207,2)</f>
        <v>0</v>
      </c>
      <c r="K207" s="228" t="s">
        <v>169</v>
      </c>
      <c r="L207" s="44"/>
      <c r="M207" s="233" t="s">
        <v>1</v>
      </c>
      <c r="N207" s="234" t="s">
        <v>41</v>
      </c>
      <c r="O207" s="91"/>
      <c r="P207" s="235">
        <f>O207*H207</f>
        <v>0</v>
      </c>
      <c r="Q207" s="235">
        <v>0.00147</v>
      </c>
      <c r="R207" s="235">
        <f>Q207*H207</f>
        <v>0.0029399999999999999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248</v>
      </c>
      <c r="AT207" s="237" t="s">
        <v>165</v>
      </c>
      <c r="AU207" s="237" t="s">
        <v>85</v>
      </c>
      <c r="AY207" s="17" t="s">
        <v>163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83</v>
      </c>
      <c r="BK207" s="238">
        <f>ROUND(I207*H207,2)</f>
        <v>0</v>
      </c>
      <c r="BL207" s="17" t="s">
        <v>248</v>
      </c>
      <c r="BM207" s="237" t="s">
        <v>1683</v>
      </c>
    </row>
    <row r="208" s="2" customFormat="1" ht="24.15" customHeight="1">
      <c r="A208" s="38"/>
      <c r="B208" s="39"/>
      <c r="C208" s="226" t="s">
        <v>556</v>
      </c>
      <c r="D208" s="226" t="s">
        <v>165</v>
      </c>
      <c r="E208" s="227" t="s">
        <v>1446</v>
      </c>
      <c r="F208" s="228" t="s">
        <v>1447</v>
      </c>
      <c r="G208" s="229" t="s">
        <v>233</v>
      </c>
      <c r="H208" s="230">
        <v>2</v>
      </c>
      <c r="I208" s="231"/>
      <c r="J208" s="232">
        <f>ROUND(I208*H208,2)</f>
        <v>0</v>
      </c>
      <c r="K208" s="228" t="s">
        <v>169</v>
      </c>
      <c r="L208" s="44"/>
      <c r="M208" s="233" t="s">
        <v>1</v>
      </c>
      <c r="N208" s="234" t="s">
        <v>41</v>
      </c>
      <c r="O208" s="91"/>
      <c r="P208" s="235">
        <f>O208*H208</f>
        <v>0</v>
      </c>
      <c r="Q208" s="235">
        <v>0.00075000000000000002</v>
      </c>
      <c r="R208" s="235">
        <f>Q208*H208</f>
        <v>0.0015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248</v>
      </c>
      <c r="AT208" s="237" t="s">
        <v>165</v>
      </c>
      <c r="AU208" s="237" t="s">
        <v>85</v>
      </c>
      <c r="AY208" s="17" t="s">
        <v>163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83</v>
      </c>
      <c r="BK208" s="238">
        <f>ROUND(I208*H208,2)</f>
        <v>0</v>
      </c>
      <c r="BL208" s="17" t="s">
        <v>248</v>
      </c>
      <c r="BM208" s="237" t="s">
        <v>1684</v>
      </c>
    </row>
    <row r="209" s="2" customFormat="1" ht="44.25" customHeight="1">
      <c r="A209" s="38"/>
      <c r="B209" s="39"/>
      <c r="C209" s="226" t="s">
        <v>560</v>
      </c>
      <c r="D209" s="226" t="s">
        <v>165</v>
      </c>
      <c r="E209" s="227" t="s">
        <v>1449</v>
      </c>
      <c r="F209" s="228" t="s">
        <v>1450</v>
      </c>
      <c r="G209" s="229" t="s">
        <v>175</v>
      </c>
      <c r="H209" s="230">
        <v>0.13200000000000001</v>
      </c>
      <c r="I209" s="231"/>
      <c r="J209" s="232">
        <f>ROUND(I209*H209,2)</f>
        <v>0</v>
      </c>
      <c r="K209" s="228" t="s">
        <v>169</v>
      </c>
      <c r="L209" s="44"/>
      <c r="M209" s="233" t="s">
        <v>1</v>
      </c>
      <c r="N209" s="234" t="s">
        <v>41</v>
      </c>
      <c r="O209" s="91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248</v>
      </c>
      <c r="AT209" s="237" t="s">
        <v>165</v>
      </c>
      <c r="AU209" s="237" t="s">
        <v>85</v>
      </c>
      <c r="AY209" s="17" t="s">
        <v>163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83</v>
      </c>
      <c r="BK209" s="238">
        <f>ROUND(I209*H209,2)</f>
        <v>0</v>
      </c>
      <c r="BL209" s="17" t="s">
        <v>248</v>
      </c>
      <c r="BM209" s="237" t="s">
        <v>1685</v>
      </c>
    </row>
    <row r="210" s="12" customFormat="1" ht="22.8" customHeight="1">
      <c r="A210" s="12"/>
      <c r="B210" s="210"/>
      <c r="C210" s="211"/>
      <c r="D210" s="212" t="s">
        <v>75</v>
      </c>
      <c r="E210" s="224" t="s">
        <v>1686</v>
      </c>
      <c r="F210" s="224" t="s">
        <v>1687</v>
      </c>
      <c r="G210" s="211"/>
      <c r="H210" s="211"/>
      <c r="I210" s="214"/>
      <c r="J210" s="225">
        <f>BK210</f>
        <v>0</v>
      </c>
      <c r="K210" s="211"/>
      <c r="L210" s="216"/>
      <c r="M210" s="217"/>
      <c r="N210" s="218"/>
      <c r="O210" s="218"/>
      <c r="P210" s="219">
        <f>SUM(P211:P240)</f>
        <v>0</v>
      </c>
      <c r="Q210" s="218"/>
      <c r="R210" s="219">
        <f>SUM(R211:R240)</f>
        <v>2.2268200000000005</v>
      </c>
      <c r="S210" s="218"/>
      <c r="T210" s="220">
        <f>SUM(T211:T240)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1" t="s">
        <v>85</v>
      </c>
      <c r="AT210" s="222" t="s">
        <v>75</v>
      </c>
      <c r="AU210" s="222" t="s">
        <v>83</v>
      </c>
      <c r="AY210" s="221" t="s">
        <v>163</v>
      </c>
      <c r="BK210" s="223">
        <f>SUM(BK211:BK240)</f>
        <v>0</v>
      </c>
    </row>
    <row r="211" s="2" customFormat="1" ht="37.8" customHeight="1">
      <c r="A211" s="38"/>
      <c r="B211" s="39"/>
      <c r="C211" s="226" t="s">
        <v>565</v>
      </c>
      <c r="D211" s="226" t="s">
        <v>165</v>
      </c>
      <c r="E211" s="227" t="s">
        <v>1688</v>
      </c>
      <c r="F211" s="228" t="s">
        <v>1689</v>
      </c>
      <c r="G211" s="229" t="s">
        <v>233</v>
      </c>
      <c r="H211" s="230">
        <v>88</v>
      </c>
      <c r="I211" s="231"/>
      <c r="J211" s="232">
        <f>ROUND(I211*H211,2)</f>
        <v>0</v>
      </c>
      <c r="K211" s="228" t="s">
        <v>169</v>
      </c>
      <c r="L211" s="44"/>
      <c r="M211" s="233" t="s">
        <v>1</v>
      </c>
      <c r="N211" s="234" t="s">
        <v>41</v>
      </c>
      <c r="O211" s="91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248</v>
      </c>
      <c r="AT211" s="237" t="s">
        <v>165</v>
      </c>
      <c r="AU211" s="237" t="s">
        <v>85</v>
      </c>
      <c r="AY211" s="17" t="s">
        <v>163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83</v>
      </c>
      <c r="BK211" s="238">
        <f>ROUND(I211*H211,2)</f>
        <v>0</v>
      </c>
      <c r="BL211" s="17" t="s">
        <v>248</v>
      </c>
      <c r="BM211" s="237" t="s">
        <v>1690</v>
      </c>
    </row>
    <row r="212" s="2" customFormat="1" ht="49.05" customHeight="1">
      <c r="A212" s="38"/>
      <c r="B212" s="39"/>
      <c r="C212" s="226" t="s">
        <v>570</v>
      </c>
      <c r="D212" s="226" t="s">
        <v>165</v>
      </c>
      <c r="E212" s="227" t="s">
        <v>1691</v>
      </c>
      <c r="F212" s="228" t="s">
        <v>1692</v>
      </c>
      <c r="G212" s="229" t="s">
        <v>233</v>
      </c>
      <c r="H212" s="230">
        <v>4</v>
      </c>
      <c r="I212" s="231"/>
      <c r="J212" s="232">
        <f>ROUND(I212*H212,2)</f>
        <v>0</v>
      </c>
      <c r="K212" s="228" t="s">
        <v>169</v>
      </c>
      <c r="L212" s="44"/>
      <c r="M212" s="233" t="s">
        <v>1</v>
      </c>
      <c r="N212" s="234" t="s">
        <v>41</v>
      </c>
      <c r="O212" s="91"/>
      <c r="P212" s="235">
        <f>O212*H212</f>
        <v>0</v>
      </c>
      <c r="Q212" s="235">
        <v>0.0083999999999999995</v>
      </c>
      <c r="R212" s="235">
        <f>Q212*H212</f>
        <v>0.033599999999999998</v>
      </c>
      <c r="S212" s="235">
        <v>0</v>
      </c>
      <c r="T212" s="23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248</v>
      </c>
      <c r="AT212" s="237" t="s">
        <v>165</v>
      </c>
      <c r="AU212" s="237" t="s">
        <v>85</v>
      </c>
      <c r="AY212" s="17" t="s">
        <v>163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83</v>
      </c>
      <c r="BK212" s="238">
        <f>ROUND(I212*H212,2)</f>
        <v>0</v>
      </c>
      <c r="BL212" s="17" t="s">
        <v>248</v>
      </c>
      <c r="BM212" s="237" t="s">
        <v>1693</v>
      </c>
    </row>
    <row r="213" s="2" customFormat="1" ht="49.05" customHeight="1">
      <c r="A213" s="38"/>
      <c r="B213" s="39"/>
      <c r="C213" s="226" t="s">
        <v>575</v>
      </c>
      <c r="D213" s="226" t="s">
        <v>165</v>
      </c>
      <c r="E213" s="227" t="s">
        <v>1694</v>
      </c>
      <c r="F213" s="228" t="s">
        <v>1695</v>
      </c>
      <c r="G213" s="229" t="s">
        <v>233</v>
      </c>
      <c r="H213" s="230">
        <v>2</v>
      </c>
      <c r="I213" s="231"/>
      <c r="J213" s="232">
        <f>ROUND(I213*H213,2)</f>
        <v>0</v>
      </c>
      <c r="K213" s="228" t="s">
        <v>169</v>
      </c>
      <c r="L213" s="44"/>
      <c r="M213" s="233" t="s">
        <v>1</v>
      </c>
      <c r="N213" s="234" t="s">
        <v>41</v>
      </c>
      <c r="O213" s="91"/>
      <c r="P213" s="235">
        <f>O213*H213</f>
        <v>0</v>
      </c>
      <c r="Q213" s="235">
        <v>0.019300000000000001</v>
      </c>
      <c r="R213" s="235">
        <f>Q213*H213</f>
        <v>0.038600000000000002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248</v>
      </c>
      <c r="AT213" s="237" t="s">
        <v>165</v>
      </c>
      <c r="AU213" s="237" t="s">
        <v>85</v>
      </c>
      <c r="AY213" s="17" t="s">
        <v>163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83</v>
      </c>
      <c r="BK213" s="238">
        <f>ROUND(I213*H213,2)</f>
        <v>0</v>
      </c>
      <c r="BL213" s="17" t="s">
        <v>248</v>
      </c>
      <c r="BM213" s="237" t="s">
        <v>1696</v>
      </c>
    </row>
    <row r="214" s="2" customFormat="1" ht="49.05" customHeight="1">
      <c r="A214" s="38"/>
      <c r="B214" s="39"/>
      <c r="C214" s="226" t="s">
        <v>579</v>
      </c>
      <c r="D214" s="226" t="s">
        <v>165</v>
      </c>
      <c r="E214" s="227" t="s">
        <v>1697</v>
      </c>
      <c r="F214" s="228" t="s">
        <v>1698</v>
      </c>
      <c r="G214" s="229" t="s">
        <v>233</v>
      </c>
      <c r="H214" s="230">
        <v>1</v>
      </c>
      <c r="I214" s="231"/>
      <c r="J214" s="232">
        <f>ROUND(I214*H214,2)</f>
        <v>0</v>
      </c>
      <c r="K214" s="228" t="s">
        <v>169</v>
      </c>
      <c r="L214" s="44"/>
      <c r="M214" s="233" t="s">
        <v>1</v>
      </c>
      <c r="N214" s="234" t="s">
        <v>41</v>
      </c>
      <c r="O214" s="91"/>
      <c r="P214" s="235">
        <f>O214*H214</f>
        <v>0</v>
      </c>
      <c r="Q214" s="235">
        <v>0.0207</v>
      </c>
      <c r="R214" s="235">
        <f>Q214*H214</f>
        <v>0.0207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248</v>
      </c>
      <c r="AT214" s="237" t="s">
        <v>165</v>
      </c>
      <c r="AU214" s="237" t="s">
        <v>85</v>
      </c>
      <c r="AY214" s="17" t="s">
        <v>163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83</v>
      </c>
      <c r="BK214" s="238">
        <f>ROUND(I214*H214,2)</f>
        <v>0</v>
      </c>
      <c r="BL214" s="17" t="s">
        <v>248</v>
      </c>
      <c r="BM214" s="237" t="s">
        <v>1699</v>
      </c>
    </row>
    <row r="215" s="2" customFormat="1" ht="49.05" customHeight="1">
      <c r="A215" s="38"/>
      <c r="B215" s="39"/>
      <c r="C215" s="226" t="s">
        <v>584</v>
      </c>
      <c r="D215" s="226" t="s">
        <v>165</v>
      </c>
      <c r="E215" s="227" t="s">
        <v>1700</v>
      </c>
      <c r="F215" s="228" t="s">
        <v>1701</v>
      </c>
      <c r="G215" s="229" t="s">
        <v>233</v>
      </c>
      <c r="H215" s="230">
        <v>2</v>
      </c>
      <c r="I215" s="231"/>
      <c r="J215" s="232">
        <f>ROUND(I215*H215,2)</f>
        <v>0</v>
      </c>
      <c r="K215" s="228" t="s">
        <v>169</v>
      </c>
      <c r="L215" s="44"/>
      <c r="M215" s="233" t="s">
        <v>1</v>
      </c>
      <c r="N215" s="234" t="s">
        <v>41</v>
      </c>
      <c r="O215" s="91"/>
      <c r="P215" s="235">
        <f>O215*H215</f>
        <v>0</v>
      </c>
      <c r="Q215" s="235">
        <v>0.022720000000000001</v>
      </c>
      <c r="R215" s="235">
        <f>Q215*H215</f>
        <v>0.045440000000000001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248</v>
      </c>
      <c r="AT215" s="237" t="s">
        <v>165</v>
      </c>
      <c r="AU215" s="237" t="s">
        <v>85</v>
      </c>
      <c r="AY215" s="17" t="s">
        <v>163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83</v>
      </c>
      <c r="BK215" s="238">
        <f>ROUND(I215*H215,2)</f>
        <v>0</v>
      </c>
      <c r="BL215" s="17" t="s">
        <v>248</v>
      </c>
      <c r="BM215" s="237" t="s">
        <v>1702</v>
      </c>
    </row>
    <row r="216" s="2" customFormat="1" ht="49.05" customHeight="1">
      <c r="A216" s="38"/>
      <c r="B216" s="39"/>
      <c r="C216" s="226" t="s">
        <v>589</v>
      </c>
      <c r="D216" s="226" t="s">
        <v>165</v>
      </c>
      <c r="E216" s="227" t="s">
        <v>1703</v>
      </c>
      <c r="F216" s="228" t="s">
        <v>1704</v>
      </c>
      <c r="G216" s="229" t="s">
        <v>233</v>
      </c>
      <c r="H216" s="230">
        <v>2</v>
      </c>
      <c r="I216" s="231"/>
      <c r="J216" s="232">
        <f>ROUND(I216*H216,2)</f>
        <v>0</v>
      </c>
      <c r="K216" s="228" t="s">
        <v>169</v>
      </c>
      <c r="L216" s="44"/>
      <c r="M216" s="233" t="s">
        <v>1</v>
      </c>
      <c r="N216" s="234" t="s">
        <v>41</v>
      </c>
      <c r="O216" s="91"/>
      <c r="P216" s="235">
        <f>O216*H216</f>
        <v>0</v>
      </c>
      <c r="Q216" s="235">
        <v>0.034540000000000001</v>
      </c>
      <c r="R216" s="235">
        <f>Q216*H216</f>
        <v>0.069080000000000003</v>
      </c>
      <c r="S216" s="235">
        <v>0</v>
      </c>
      <c r="T216" s="23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248</v>
      </c>
      <c r="AT216" s="237" t="s">
        <v>165</v>
      </c>
      <c r="AU216" s="237" t="s">
        <v>85</v>
      </c>
      <c r="AY216" s="17" t="s">
        <v>163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83</v>
      </c>
      <c r="BK216" s="238">
        <f>ROUND(I216*H216,2)</f>
        <v>0</v>
      </c>
      <c r="BL216" s="17" t="s">
        <v>248</v>
      </c>
      <c r="BM216" s="237" t="s">
        <v>1705</v>
      </c>
    </row>
    <row r="217" s="2" customFormat="1" ht="49.05" customHeight="1">
      <c r="A217" s="38"/>
      <c r="B217" s="39"/>
      <c r="C217" s="226" t="s">
        <v>593</v>
      </c>
      <c r="D217" s="226" t="s">
        <v>165</v>
      </c>
      <c r="E217" s="227" t="s">
        <v>1706</v>
      </c>
      <c r="F217" s="228" t="s">
        <v>1707</v>
      </c>
      <c r="G217" s="229" t="s">
        <v>233</v>
      </c>
      <c r="H217" s="230">
        <v>2</v>
      </c>
      <c r="I217" s="231"/>
      <c r="J217" s="232">
        <f>ROUND(I217*H217,2)</f>
        <v>0</v>
      </c>
      <c r="K217" s="228" t="s">
        <v>169</v>
      </c>
      <c r="L217" s="44"/>
      <c r="M217" s="233" t="s">
        <v>1</v>
      </c>
      <c r="N217" s="234" t="s">
        <v>41</v>
      </c>
      <c r="O217" s="91"/>
      <c r="P217" s="235">
        <f>O217*H217</f>
        <v>0</v>
      </c>
      <c r="Q217" s="235">
        <v>0.077660000000000007</v>
      </c>
      <c r="R217" s="235">
        <f>Q217*H217</f>
        <v>0.15532000000000001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248</v>
      </c>
      <c r="AT217" s="237" t="s">
        <v>165</v>
      </c>
      <c r="AU217" s="237" t="s">
        <v>85</v>
      </c>
      <c r="AY217" s="17" t="s">
        <v>163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83</v>
      </c>
      <c r="BK217" s="238">
        <f>ROUND(I217*H217,2)</f>
        <v>0</v>
      </c>
      <c r="BL217" s="17" t="s">
        <v>248</v>
      </c>
      <c r="BM217" s="237" t="s">
        <v>1708</v>
      </c>
    </row>
    <row r="218" s="2" customFormat="1" ht="49.05" customHeight="1">
      <c r="A218" s="38"/>
      <c r="B218" s="39"/>
      <c r="C218" s="226" t="s">
        <v>598</v>
      </c>
      <c r="D218" s="226" t="s">
        <v>165</v>
      </c>
      <c r="E218" s="227" t="s">
        <v>1709</v>
      </c>
      <c r="F218" s="228" t="s">
        <v>1710</v>
      </c>
      <c r="G218" s="229" t="s">
        <v>233</v>
      </c>
      <c r="H218" s="230">
        <v>2</v>
      </c>
      <c r="I218" s="231"/>
      <c r="J218" s="232">
        <f>ROUND(I218*H218,2)</f>
        <v>0</v>
      </c>
      <c r="K218" s="228" t="s">
        <v>169</v>
      </c>
      <c r="L218" s="44"/>
      <c r="M218" s="233" t="s">
        <v>1</v>
      </c>
      <c r="N218" s="234" t="s">
        <v>41</v>
      </c>
      <c r="O218" s="91"/>
      <c r="P218" s="235">
        <f>O218*H218</f>
        <v>0</v>
      </c>
      <c r="Q218" s="235">
        <v>0.088440000000000005</v>
      </c>
      <c r="R218" s="235">
        <f>Q218*H218</f>
        <v>0.17688000000000001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248</v>
      </c>
      <c r="AT218" s="237" t="s">
        <v>165</v>
      </c>
      <c r="AU218" s="237" t="s">
        <v>85</v>
      </c>
      <c r="AY218" s="17" t="s">
        <v>163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83</v>
      </c>
      <c r="BK218" s="238">
        <f>ROUND(I218*H218,2)</f>
        <v>0</v>
      </c>
      <c r="BL218" s="17" t="s">
        <v>248</v>
      </c>
      <c r="BM218" s="237" t="s">
        <v>1711</v>
      </c>
    </row>
    <row r="219" s="2" customFormat="1" ht="49.05" customHeight="1">
      <c r="A219" s="38"/>
      <c r="B219" s="39"/>
      <c r="C219" s="226" t="s">
        <v>603</v>
      </c>
      <c r="D219" s="226" t="s">
        <v>165</v>
      </c>
      <c r="E219" s="227" t="s">
        <v>1712</v>
      </c>
      <c r="F219" s="228" t="s">
        <v>1713</v>
      </c>
      <c r="G219" s="229" t="s">
        <v>233</v>
      </c>
      <c r="H219" s="230">
        <v>1</v>
      </c>
      <c r="I219" s="231"/>
      <c r="J219" s="232">
        <f>ROUND(I219*H219,2)</f>
        <v>0</v>
      </c>
      <c r="K219" s="228" t="s">
        <v>169</v>
      </c>
      <c r="L219" s="44"/>
      <c r="M219" s="233" t="s">
        <v>1</v>
      </c>
      <c r="N219" s="234" t="s">
        <v>41</v>
      </c>
      <c r="O219" s="91"/>
      <c r="P219" s="235">
        <f>O219*H219</f>
        <v>0</v>
      </c>
      <c r="Q219" s="235">
        <v>0.065799999999999997</v>
      </c>
      <c r="R219" s="235">
        <f>Q219*H219</f>
        <v>0.065799999999999997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248</v>
      </c>
      <c r="AT219" s="237" t="s">
        <v>165</v>
      </c>
      <c r="AU219" s="237" t="s">
        <v>85</v>
      </c>
      <c r="AY219" s="17" t="s">
        <v>163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83</v>
      </c>
      <c r="BK219" s="238">
        <f>ROUND(I219*H219,2)</f>
        <v>0</v>
      </c>
      <c r="BL219" s="17" t="s">
        <v>248</v>
      </c>
      <c r="BM219" s="237" t="s">
        <v>1714</v>
      </c>
    </row>
    <row r="220" s="2" customFormat="1" ht="24.15" customHeight="1">
      <c r="A220" s="38"/>
      <c r="B220" s="39"/>
      <c r="C220" s="226" t="s">
        <v>609</v>
      </c>
      <c r="D220" s="226" t="s">
        <v>165</v>
      </c>
      <c r="E220" s="227" t="s">
        <v>1715</v>
      </c>
      <c r="F220" s="228" t="s">
        <v>1716</v>
      </c>
      <c r="G220" s="229" t="s">
        <v>233</v>
      </c>
      <c r="H220" s="230">
        <v>4</v>
      </c>
      <c r="I220" s="231"/>
      <c r="J220" s="232">
        <f>ROUND(I220*H220,2)</f>
        <v>0</v>
      </c>
      <c r="K220" s="228" t="s">
        <v>169</v>
      </c>
      <c r="L220" s="44"/>
      <c r="M220" s="233" t="s">
        <v>1</v>
      </c>
      <c r="N220" s="234" t="s">
        <v>41</v>
      </c>
      <c r="O220" s="91"/>
      <c r="P220" s="235">
        <f>O220*H220</f>
        <v>0</v>
      </c>
      <c r="Q220" s="235">
        <v>0</v>
      </c>
      <c r="R220" s="235">
        <f>Q220*H220</f>
        <v>0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248</v>
      </c>
      <c r="AT220" s="237" t="s">
        <v>165</v>
      </c>
      <c r="AU220" s="237" t="s">
        <v>85</v>
      </c>
      <c r="AY220" s="17" t="s">
        <v>163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83</v>
      </c>
      <c r="BK220" s="238">
        <f>ROUND(I220*H220,2)</f>
        <v>0</v>
      </c>
      <c r="BL220" s="17" t="s">
        <v>248</v>
      </c>
      <c r="BM220" s="237" t="s">
        <v>1717</v>
      </c>
    </row>
    <row r="221" s="2" customFormat="1" ht="16.5" customHeight="1">
      <c r="A221" s="38"/>
      <c r="B221" s="39"/>
      <c r="C221" s="239" t="s">
        <v>617</v>
      </c>
      <c r="D221" s="239" t="s">
        <v>172</v>
      </c>
      <c r="E221" s="240" t="s">
        <v>1718</v>
      </c>
      <c r="F221" s="241" t="s">
        <v>1719</v>
      </c>
      <c r="G221" s="242" t="s">
        <v>885</v>
      </c>
      <c r="H221" s="243">
        <v>4</v>
      </c>
      <c r="I221" s="244"/>
      <c r="J221" s="245">
        <f>ROUND(I221*H221,2)</f>
        <v>0</v>
      </c>
      <c r="K221" s="241" t="s">
        <v>1</v>
      </c>
      <c r="L221" s="246"/>
      <c r="M221" s="247" t="s">
        <v>1</v>
      </c>
      <c r="N221" s="248" t="s">
        <v>41</v>
      </c>
      <c r="O221" s="91"/>
      <c r="P221" s="235">
        <f>O221*H221</f>
        <v>0</v>
      </c>
      <c r="Q221" s="235">
        <v>0</v>
      </c>
      <c r="R221" s="235">
        <f>Q221*H221</f>
        <v>0</v>
      </c>
      <c r="S221" s="235">
        <v>0</v>
      </c>
      <c r="T221" s="23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342</v>
      </c>
      <c r="AT221" s="237" t="s">
        <v>172</v>
      </c>
      <c r="AU221" s="237" t="s">
        <v>85</v>
      </c>
      <c r="AY221" s="17" t="s">
        <v>163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7" t="s">
        <v>83</v>
      </c>
      <c r="BK221" s="238">
        <f>ROUND(I221*H221,2)</f>
        <v>0</v>
      </c>
      <c r="BL221" s="17" t="s">
        <v>248</v>
      </c>
      <c r="BM221" s="237" t="s">
        <v>1720</v>
      </c>
    </row>
    <row r="222" s="2" customFormat="1" ht="24.15" customHeight="1">
      <c r="A222" s="38"/>
      <c r="B222" s="39"/>
      <c r="C222" s="226" t="s">
        <v>622</v>
      </c>
      <c r="D222" s="226" t="s">
        <v>165</v>
      </c>
      <c r="E222" s="227" t="s">
        <v>1721</v>
      </c>
      <c r="F222" s="228" t="s">
        <v>1722</v>
      </c>
      <c r="G222" s="229" t="s">
        <v>233</v>
      </c>
      <c r="H222" s="230">
        <v>5</v>
      </c>
      <c r="I222" s="231"/>
      <c r="J222" s="232">
        <f>ROUND(I222*H222,2)</f>
        <v>0</v>
      </c>
      <c r="K222" s="228" t="s">
        <v>169</v>
      </c>
      <c r="L222" s="44"/>
      <c r="M222" s="233" t="s">
        <v>1</v>
      </c>
      <c r="N222" s="234" t="s">
        <v>41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248</v>
      </c>
      <c r="AT222" s="237" t="s">
        <v>165</v>
      </c>
      <c r="AU222" s="237" t="s">
        <v>85</v>
      </c>
      <c r="AY222" s="17" t="s">
        <v>163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83</v>
      </c>
      <c r="BK222" s="238">
        <f>ROUND(I222*H222,2)</f>
        <v>0</v>
      </c>
      <c r="BL222" s="17" t="s">
        <v>248</v>
      </c>
      <c r="BM222" s="237" t="s">
        <v>1723</v>
      </c>
    </row>
    <row r="223" s="2" customFormat="1" ht="16.5" customHeight="1">
      <c r="A223" s="38"/>
      <c r="B223" s="39"/>
      <c r="C223" s="239" t="s">
        <v>627</v>
      </c>
      <c r="D223" s="239" t="s">
        <v>172</v>
      </c>
      <c r="E223" s="240" t="s">
        <v>1724</v>
      </c>
      <c r="F223" s="241" t="s">
        <v>1719</v>
      </c>
      <c r="G223" s="242" t="s">
        <v>885</v>
      </c>
      <c r="H223" s="243">
        <v>5</v>
      </c>
      <c r="I223" s="244"/>
      <c r="J223" s="245">
        <f>ROUND(I223*H223,2)</f>
        <v>0</v>
      </c>
      <c r="K223" s="241" t="s">
        <v>1</v>
      </c>
      <c r="L223" s="246"/>
      <c r="M223" s="247" t="s">
        <v>1</v>
      </c>
      <c r="N223" s="248" t="s">
        <v>41</v>
      </c>
      <c r="O223" s="91"/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342</v>
      </c>
      <c r="AT223" s="237" t="s">
        <v>172</v>
      </c>
      <c r="AU223" s="237" t="s">
        <v>85</v>
      </c>
      <c r="AY223" s="17" t="s">
        <v>163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83</v>
      </c>
      <c r="BK223" s="238">
        <f>ROUND(I223*H223,2)</f>
        <v>0</v>
      </c>
      <c r="BL223" s="17" t="s">
        <v>248</v>
      </c>
      <c r="BM223" s="237" t="s">
        <v>1725</v>
      </c>
    </row>
    <row r="224" s="2" customFormat="1" ht="24.15" customHeight="1">
      <c r="A224" s="38"/>
      <c r="B224" s="39"/>
      <c r="C224" s="226" t="s">
        <v>631</v>
      </c>
      <c r="D224" s="226" t="s">
        <v>165</v>
      </c>
      <c r="E224" s="227" t="s">
        <v>1726</v>
      </c>
      <c r="F224" s="228" t="s">
        <v>1727</v>
      </c>
      <c r="G224" s="229" t="s">
        <v>233</v>
      </c>
      <c r="H224" s="230">
        <v>18</v>
      </c>
      <c r="I224" s="231"/>
      <c r="J224" s="232">
        <f>ROUND(I224*H224,2)</f>
        <v>0</v>
      </c>
      <c r="K224" s="228" t="s">
        <v>169</v>
      </c>
      <c r="L224" s="44"/>
      <c r="M224" s="233" t="s">
        <v>1</v>
      </c>
      <c r="N224" s="234" t="s">
        <v>41</v>
      </c>
      <c r="O224" s="91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248</v>
      </c>
      <c r="AT224" s="237" t="s">
        <v>165</v>
      </c>
      <c r="AU224" s="237" t="s">
        <v>85</v>
      </c>
      <c r="AY224" s="17" t="s">
        <v>163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7" t="s">
        <v>83</v>
      </c>
      <c r="BK224" s="238">
        <f>ROUND(I224*H224,2)</f>
        <v>0</v>
      </c>
      <c r="BL224" s="17" t="s">
        <v>248</v>
      </c>
      <c r="BM224" s="237" t="s">
        <v>1728</v>
      </c>
    </row>
    <row r="225" s="2" customFormat="1" ht="16.5" customHeight="1">
      <c r="A225" s="38"/>
      <c r="B225" s="39"/>
      <c r="C225" s="239" t="s">
        <v>636</v>
      </c>
      <c r="D225" s="239" t="s">
        <v>172</v>
      </c>
      <c r="E225" s="240" t="s">
        <v>1729</v>
      </c>
      <c r="F225" s="241" t="s">
        <v>1719</v>
      </c>
      <c r="G225" s="242" t="s">
        <v>885</v>
      </c>
      <c r="H225" s="243">
        <v>18</v>
      </c>
      <c r="I225" s="244"/>
      <c r="J225" s="245">
        <f>ROUND(I225*H225,2)</f>
        <v>0</v>
      </c>
      <c r="K225" s="241" t="s">
        <v>1</v>
      </c>
      <c r="L225" s="246"/>
      <c r="M225" s="247" t="s">
        <v>1</v>
      </c>
      <c r="N225" s="248" t="s">
        <v>41</v>
      </c>
      <c r="O225" s="91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342</v>
      </c>
      <c r="AT225" s="237" t="s">
        <v>172</v>
      </c>
      <c r="AU225" s="237" t="s">
        <v>85</v>
      </c>
      <c r="AY225" s="17" t="s">
        <v>163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83</v>
      </c>
      <c r="BK225" s="238">
        <f>ROUND(I225*H225,2)</f>
        <v>0</v>
      </c>
      <c r="BL225" s="17" t="s">
        <v>248</v>
      </c>
      <c r="BM225" s="237" t="s">
        <v>1730</v>
      </c>
    </row>
    <row r="226" s="2" customFormat="1" ht="24.15" customHeight="1">
      <c r="A226" s="38"/>
      <c r="B226" s="39"/>
      <c r="C226" s="226" t="s">
        <v>640</v>
      </c>
      <c r="D226" s="226" t="s">
        <v>165</v>
      </c>
      <c r="E226" s="227" t="s">
        <v>1731</v>
      </c>
      <c r="F226" s="228" t="s">
        <v>1732</v>
      </c>
      <c r="G226" s="229" t="s">
        <v>233</v>
      </c>
      <c r="H226" s="230">
        <v>1</v>
      </c>
      <c r="I226" s="231"/>
      <c r="J226" s="232">
        <f>ROUND(I226*H226,2)</f>
        <v>0</v>
      </c>
      <c r="K226" s="228" t="s">
        <v>169</v>
      </c>
      <c r="L226" s="44"/>
      <c r="M226" s="233" t="s">
        <v>1</v>
      </c>
      <c r="N226" s="234" t="s">
        <v>41</v>
      </c>
      <c r="O226" s="91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248</v>
      </c>
      <c r="AT226" s="237" t="s">
        <v>165</v>
      </c>
      <c r="AU226" s="237" t="s">
        <v>85</v>
      </c>
      <c r="AY226" s="17" t="s">
        <v>163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83</v>
      </c>
      <c r="BK226" s="238">
        <f>ROUND(I226*H226,2)</f>
        <v>0</v>
      </c>
      <c r="BL226" s="17" t="s">
        <v>248</v>
      </c>
      <c r="BM226" s="237" t="s">
        <v>1733</v>
      </c>
    </row>
    <row r="227" s="2" customFormat="1" ht="16.5" customHeight="1">
      <c r="A227" s="38"/>
      <c r="B227" s="39"/>
      <c r="C227" s="239" t="s">
        <v>644</v>
      </c>
      <c r="D227" s="239" t="s">
        <v>172</v>
      </c>
      <c r="E227" s="240" t="s">
        <v>1734</v>
      </c>
      <c r="F227" s="241" t="s">
        <v>1735</v>
      </c>
      <c r="G227" s="242" t="s">
        <v>233</v>
      </c>
      <c r="H227" s="243">
        <v>1</v>
      </c>
      <c r="I227" s="244"/>
      <c r="J227" s="245">
        <f>ROUND(I227*H227,2)</f>
        <v>0</v>
      </c>
      <c r="K227" s="241" t="s">
        <v>169</v>
      </c>
      <c r="L227" s="246"/>
      <c r="M227" s="247" t="s">
        <v>1</v>
      </c>
      <c r="N227" s="248" t="s">
        <v>41</v>
      </c>
      <c r="O227" s="91"/>
      <c r="P227" s="235">
        <f>O227*H227</f>
        <v>0</v>
      </c>
      <c r="Q227" s="235">
        <v>0.025100000000000001</v>
      </c>
      <c r="R227" s="235">
        <f>Q227*H227</f>
        <v>0.025100000000000001</v>
      </c>
      <c r="S227" s="235">
        <v>0</v>
      </c>
      <c r="T227" s="23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342</v>
      </c>
      <c r="AT227" s="237" t="s">
        <v>172</v>
      </c>
      <c r="AU227" s="237" t="s">
        <v>85</v>
      </c>
      <c r="AY227" s="17" t="s">
        <v>163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7" t="s">
        <v>83</v>
      </c>
      <c r="BK227" s="238">
        <f>ROUND(I227*H227,2)</f>
        <v>0</v>
      </c>
      <c r="BL227" s="17" t="s">
        <v>248</v>
      </c>
      <c r="BM227" s="237" t="s">
        <v>1736</v>
      </c>
    </row>
    <row r="228" s="2" customFormat="1" ht="37.8" customHeight="1">
      <c r="A228" s="38"/>
      <c r="B228" s="39"/>
      <c r="C228" s="226" t="s">
        <v>647</v>
      </c>
      <c r="D228" s="226" t="s">
        <v>165</v>
      </c>
      <c r="E228" s="227" t="s">
        <v>1737</v>
      </c>
      <c r="F228" s="228" t="s">
        <v>1738</v>
      </c>
      <c r="G228" s="229" t="s">
        <v>217</v>
      </c>
      <c r="H228" s="230">
        <v>44</v>
      </c>
      <c r="I228" s="231"/>
      <c r="J228" s="232">
        <f>ROUND(I228*H228,2)</f>
        <v>0</v>
      </c>
      <c r="K228" s="228" t="s">
        <v>169</v>
      </c>
      <c r="L228" s="44"/>
      <c r="M228" s="233" t="s">
        <v>1</v>
      </c>
      <c r="N228" s="234" t="s">
        <v>41</v>
      </c>
      <c r="O228" s="91"/>
      <c r="P228" s="235">
        <f>O228*H228</f>
        <v>0</v>
      </c>
      <c r="Q228" s="235">
        <v>0</v>
      </c>
      <c r="R228" s="235">
        <f>Q228*H228</f>
        <v>0</v>
      </c>
      <c r="S228" s="235">
        <v>0</v>
      </c>
      <c r="T228" s="23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248</v>
      </c>
      <c r="AT228" s="237" t="s">
        <v>165</v>
      </c>
      <c r="AU228" s="237" t="s">
        <v>85</v>
      </c>
      <c r="AY228" s="17" t="s">
        <v>163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83</v>
      </c>
      <c r="BK228" s="238">
        <f>ROUND(I228*H228,2)</f>
        <v>0</v>
      </c>
      <c r="BL228" s="17" t="s">
        <v>248</v>
      </c>
      <c r="BM228" s="237" t="s">
        <v>1739</v>
      </c>
    </row>
    <row r="229" s="2" customFormat="1" ht="37.8" customHeight="1">
      <c r="A229" s="38"/>
      <c r="B229" s="39"/>
      <c r="C229" s="226" t="s">
        <v>652</v>
      </c>
      <c r="D229" s="226" t="s">
        <v>165</v>
      </c>
      <c r="E229" s="227" t="s">
        <v>1740</v>
      </c>
      <c r="F229" s="228" t="s">
        <v>1741</v>
      </c>
      <c r="G229" s="229" t="s">
        <v>294</v>
      </c>
      <c r="H229" s="230">
        <v>500</v>
      </c>
      <c r="I229" s="231"/>
      <c r="J229" s="232">
        <f>ROUND(I229*H229,2)</f>
        <v>0</v>
      </c>
      <c r="K229" s="228" t="s">
        <v>169</v>
      </c>
      <c r="L229" s="44"/>
      <c r="M229" s="233" t="s">
        <v>1</v>
      </c>
      <c r="N229" s="234" t="s">
        <v>41</v>
      </c>
      <c r="O229" s="91"/>
      <c r="P229" s="235">
        <f>O229*H229</f>
        <v>0</v>
      </c>
      <c r="Q229" s="235">
        <v>0.00011</v>
      </c>
      <c r="R229" s="235">
        <f>Q229*H229</f>
        <v>0.055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248</v>
      </c>
      <c r="AT229" s="237" t="s">
        <v>165</v>
      </c>
      <c r="AU229" s="237" t="s">
        <v>85</v>
      </c>
      <c r="AY229" s="17" t="s">
        <v>163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83</v>
      </c>
      <c r="BK229" s="238">
        <f>ROUND(I229*H229,2)</f>
        <v>0</v>
      </c>
      <c r="BL229" s="17" t="s">
        <v>248</v>
      </c>
      <c r="BM229" s="237" t="s">
        <v>1742</v>
      </c>
    </row>
    <row r="230" s="2" customFormat="1" ht="37.8" customHeight="1">
      <c r="A230" s="38"/>
      <c r="B230" s="39"/>
      <c r="C230" s="226" t="s">
        <v>657</v>
      </c>
      <c r="D230" s="226" t="s">
        <v>165</v>
      </c>
      <c r="E230" s="227" t="s">
        <v>1743</v>
      </c>
      <c r="F230" s="228" t="s">
        <v>1744</v>
      </c>
      <c r="G230" s="229" t="s">
        <v>217</v>
      </c>
      <c r="H230" s="230">
        <v>800</v>
      </c>
      <c r="I230" s="231"/>
      <c r="J230" s="232">
        <f>ROUND(I230*H230,2)</f>
        <v>0</v>
      </c>
      <c r="K230" s="228" t="s">
        <v>169</v>
      </c>
      <c r="L230" s="44"/>
      <c r="M230" s="233" t="s">
        <v>1</v>
      </c>
      <c r="N230" s="234" t="s">
        <v>41</v>
      </c>
      <c r="O230" s="91"/>
      <c r="P230" s="235">
        <f>O230*H230</f>
        <v>0</v>
      </c>
      <c r="Q230" s="235">
        <v>0.0012099999999999999</v>
      </c>
      <c r="R230" s="235">
        <f>Q230*H230</f>
        <v>0.96799999999999997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248</v>
      </c>
      <c r="AT230" s="237" t="s">
        <v>165</v>
      </c>
      <c r="AU230" s="237" t="s">
        <v>85</v>
      </c>
      <c r="AY230" s="17" t="s">
        <v>163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83</v>
      </c>
      <c r="BK230" s="238">
        <f>ROUND(I230*H230,2)</f>
        <v>0</v>
      </c>
      <c r="BL230" s="17" t="s">
        <v>248</v>
      </c>
      <c r="BM230" s="237" t="s">
        <v>1745</v>
      </c>
    </row>
    <row r="231" s="2" customFormat="1" ht="37.8" customHeight="1">
      <c r="A231" s="38"/>
      <c r="B231" s="39"/>
      <c r="C231" s="226" t="s">
        <v>662</v>
      </c>
      <c r="D231" s="226" t="s">
        <v>165</v>
      </c>
      <c r="E231" s="227" t="s">
        <v>1746</v>
      </c>
      <c r="F231" s="228" t="s">
        <v>1747</v>
      </c>
      <c r="G231" s="229" t="s">
        <v>294</v>
      </c>
      <c r="H231" s="230">
        <v>3500</v>
      </c>
      <c r="I231" s="231"/>
      <c r="J231" s="232">
        <f>ROUND(I231*H231,2)</f>
        <v>0</v>
      </c>
      <c r="K231" s="228" t="s">
        <v>169</v>
      </c>
      <c r="L231" s="44"/>
      <c r="M231" s="233" t="s">
        <v>1</v>
      </c>
      <c r="N231" s="234" t="s">
        <v>41</v>
      </c>
      <c r="O231" s="91"/>
      <c r="P231" s="235">
        <f>O231*H231</f>
        <v>0</v>
      </c>
      <c r="Q231" s="235">
        <v>0.00012</v>
      </c>
      <c r="R231" s="235">
        <f>Q231*H231</f>
        <v>0.41999999999999998</v>
      </c>
      <c r="S231" s="235">
        <v>0</v>
      </c>
      <c r="T231" s="23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7" t="s">
        <v>248</v>
      </c>
      <c r="AT231" s="237" t="s">
        <v>165</v>
      </c>
      <c r="AU231" s="237" t="s">
        <v>85</v>
      </c>
      <c r="AY231" s="17" t="s">
        <v>163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7" t="s">
        <v>83</v>
      </c>
      <c r="BK231" s="238">
        <f>ROUND(I231*H231,2)</f>
        <v>0</v>
      </c>
      <c r="BL231" s="17" t="s">
        <v>248</v>
      </c>
      <c r="BM231" s="237" t="s">
        <v>1748</v>
      </c>
    </row>
    <row r="232" s="2" customFormat="1" ht="24.15" customHeight="1">
      <c r="A232" s="38"/>
      <c r="B232" s="39"/>
      <c r="C232" s="226" t="s">
        <v>669</v>
      </c>
      <c r="D232" s="226" t="s">
        <v>165</v>
      </c>
      <c r="E232" s="227" t="s">
        <v>1749</v>
      </c>
      <c r="F232" s="228" t="s">
        <v>1750</v>
      </c>
      <c r="G232" s="229" t="s">
        <v>294</v>
      </c>
      <c r="H232" s="230">
        <v>500</v>
      </c>
      <c r="I232" s="231"/>
      <c r="J232" s="232">
        <f>ROUND(I232*H232,2)</f>
        <v>0</v>
      </c>
      <c r="K232" s="228" t="s">
        <v>169</v>
      </c>
      <c r="L232" s="44"/>
      <c r="M232" s="233" t="s">
        <v>1</v>
      </c>
      <c r="N232" s="234" t="s">
        <v>41</v>
      </c>
      <c r="O232" s="91"/>
      <c r="P232" s="235">
        <f>O232*H232</f>
        <v>0</v>
      </c>
      <c r="Q232" s="235">
        <v>6.0000000000000002E-05</v>
      </c>
      <c r="R232" s="235">
        <f>Q232*H232</f>
        <v>0.030000000000000002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248</v>
      </c>
      <c r="AT232" s="237" t="s">
        <v>165</v>
      </c>
      <c r="AU232" s="237" t="s">
        <v>85</v>
      </c>
      <c r="AY232" s="17" t="s">
        <v>163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83</v>
      </c>
      <c r="BK232" s="238">
        <f>ROUND(I232*H232,2)</f>
        <v>0</v>
      </c>
      <c r="BL232" s="17" t="s">
        <v>248</v>
      </c>
      <c r="BM232" s="237" t="s">
        <v>1751</v>
      </c>
    </row>
    <row r="233" s="2" customFormat="1" ht="24.15" customHeight="1">
      <c r="A233" s="38"/>
      <c r="B233" s="39"/>
      <c r="C233" s="226" t="s">
        <v>677</v>
      </c>
      <c r="D233" s="226" t="s">
        <v>165</v>
      </c>
      <c r="E233" s="227" t="s">
        <v>1752</v>
      </c>
      <c r="F233" s="228" t="s">
        <v>1753</v>
      </c>
      <c r="G233" s="229" t="s">
        <v>294</v>
      </c>
      <c r="H233" s="230">
        <v>500</v>
      </c>
      <c r="I233" s="231"/>
      <c r="J233" s="232">
        <f>ROUND(I233*H233,2)</f>
        <v>0</v>
      </c>
      <c r="K233" s="228" t="s">
        <v>169</v>
      </c>
      <c r="L233" s="44"/>
      <c r="M233" s="233" t="s">
        <v>1</v>
      </c>
      <c r="N233" s="234" t="s">
        <v>41</v>
      </c>
      <c r="O233" s="91"/>
      <c r="P233" s="235">
        <f>O233*H233</f>
        <v>0</v>
      </c>
      <c r="Q233" s="235">
        <v>0.00010000000000000001</v>
      </c>
      <c r="R233" s="235">
        <f>Q233*H233</f>
        <v>0.050000000000000003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248</v>
      </c>
      <c r="AT233" s="237" t="s">
        <v>165</v>
      </c>
      <c r="AU233" s="237" t="s">
        <v>85</v>
      </c>
      <c r="AY233" s="17" t="s">
        <v>163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83</v>
      </c>
      <c r="BK233" s="238">
        <f>ROUND(I233*H233,2)</f>
        <v>0</v>
      </c>
      <c r="BL233" s="17" t="s">
        <v>248</v>
      </c>
      <c r="BM233" s="237" t="s">
        <v>1754</v>
      </c>
    </row>
    <row r="234" s="2" customFormat="1" ht="33" customHeight="1">
      <c r="A234" s="38"/>
      <c r="B234" s="39"/>
      <c r="C234" s="226" t="s">
        <v>682</v>
      </c>
      <c r="D234" s="226" t="s">
        <v>165</v>
      </c>
      <c r="E234" s="227" t="s">
        <v>1755</v>
      </c>
      <c r="F234" s="228" t="s">
        <v>1756</v>
      </c>
      <c r="G234" s="229" t="s">
        <v>233</v>
      </c>
      <c r="H234" s="230">
        <v>3</v>
      </c>
      <c r="I234" s="231"/>
      <c r="J234" s="232">
        <f>ROUND(I234*H234,2)</f>
        <v>0</v>
      </c>
      <c r="K234" s="228" t="s">
        <v>169</v>
      </c>
      <c r="L234" s="44"/>
      <c r="M234" s="233" t="s">
        <v>1</v>
      </c>
      <c r="N234" s="234" t="s">
        <v>41</v>
      </c>
      <c r="O234" s="91"/>
      <c r="P234" s="235">
        <f>O234*H234</f>
        <v>0</v>
      </c>
      <c r="Q234" s="235">
        <v>0.0048999999999999998</v>
      </c>
      <c r="R234" s="235">
        <f>Q234*H234</f>
        <v>0.0147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248</v>
      </c>
      <c r="AT234" s="237" t="s">
        <v>165</v>
      </c>
      <c r="AU234" s="237" t="s">
        <v>85</v>
      </c>
      <c r="AY234" s="17" t="s">
        <v>163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83</v>
      </c>
      <c r="BK234" s="238">
        <f>ROUND(I234*H234,2)</f>
        <v>0</v>
      </c>
      <c r="BL234" s="17" t="s">
        <v>248</v>
      </c>
      <c r="BM234" s="237" t="s">
        <v>1757</v>
      </c>
    </row>
    <row r="235" s="2" customFormat="1" ht="33" customHeight="1">
      <c r="A235" s="38"/>
      <c r="B235" s="39"/>
      <c r="C235" s="226" t="s">
        <v>687</v>
      </c>
      <c r="D235" s="226" t="s">
        <v>165</v>
      </c>
      <c r="E235" s="227" t="s">
        <v>1758</v>
      </c>
      <c r="F235" s="228" t="s">
        <v>1759</v>
      </c>
      <c r="G235" s="229" t="s">
        <v>233</v>
      </c>
      <c r="H235" s="230">
        <v>1</v>
      </c>
      <c r="I235" s="231"/>
      <c r="J235" s="232">
        <f>ROUND(I235*H235,2)</f>
        <v>0</v>
      </c>
      <c r="K235" s="228" t="s">
        <v>169</v>
      </c>
      <c r="L235" s="44"/>
      <c r="M235" s="233" t="s">
        <v>1</v>
      </c>
      <c r="N235" s="234" t="s">
        <v>41</v>
      </c>
      <c r="O235" s="91"/>
      <c r="P235" s="235">
        <f>O235*H235</f>
        <v>0</v>
      </c>
      <c r="Q235" s="235">
        <v>0.0071199999999999996</v>
      </c>
      <c r="R235" s="235">
        <f>Q235*H235</f>
        <v>0.0071199999999999996</v>
      </c>
      <c r="S235" s="235">
        <v>0</v>
      </c>
      <c r="T235" s="23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7" t="s">
        <v>248</v>
      </c>
      <c r="AT235" s="237" t="s">
        <v>165</v>
      </c>
      <c r="AU235" s="237" t="s">
        <v>85</v>
      </c>
      <c r="AY235" s="17" t="s">
        <v>163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7" t="s">
        <v>83</v>
      </c>
      <c r="BK235" s="238">
        <f>ROUND(I235*H235,2)</f>
        <v>0</v>
      </c>
      <c r="BL235" s="17" t="s">
        <v>248</v>
      </c>
      <c r="BM235" s="237" t="s">
        <v>1760</v>
      </c>
    </row>
    <row r="236" s="2" customFormat="1" ht="37.8" customHeight="1">
      <c r="A236" s="38"/>
      <c r="B236" s="39"/>
      <c r="C236" s="226" t="s">
        <v>692</v>
      </c>
      <c r="D236" s="226" t="s">
        <v>165</v>
      </c>
      <c r="E236" s="227" t="s">
        <v>1761</v>
      </c>
      <c r="F236" s="228" t="s">
        <v>1762</v>
      </c>
      <c r="G236" s="229" t="s">
        <v>233</v>
      </c>
      <c r="H236" s="230">
        <v>3</v>
      </c>
      <c r="I236" s="231"/>
      <c r="J236" s="232">
        <f>ROUND(I236*H236,2)</f>
        <v>0</v>
      </c>
      <c r="K236" s="228" t="s">
        <v>169</v>
      </c>
      <c r="L236" s="44"/>
      <c r="M236" s="233" t="s">
        <v>1</v>
      </c>
      <c r="N236" s="234" t="s">
        <v>41</v>
      </c>
      <c r="O236" s="91"/>
      <c r="P236" s="235">
        <f>O236*H236</f>
        <v>0</v>
      </c>
      <c r="Q236" s="235">
        <v>0.010800000000000001</v>
      </c>
      <c r="R236" s="235">
        <f>Q236*H236</f>
        <v>0.032399999999999998</v>
      </c>
      <c r="S236" s="235">
        <v>0</v>
      </c>
      <c r="T236" s="23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7" t="s">
        <v>248</v>
      </c>
      <c r="AT236" s="237" t="s">
        <v>165</v>
      </c>
      <c r="AU236" s="237" t="s">
        <v>85</v>
      </c>
      <c r="AY236" s="17" t="s">
        <v>163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7" t="s">
        <v>83</v>
      </c>
      <c r="BK236" s="238">
        <f>ROUND(I236*H236,2)</f>
        <v>0</v>
      </c>
      <c r="BL236" s="17" t="s">
        <v>248</v>
      </c>
      <c r="BM236" s="237" t="s">
        <v>1763</v>
      </c>
    </row>
    <row r="237" s="2" customFormat="1" ht="37.8" customHeight="1">
      <c r="A237" s="38"/>
      <c r="B237" s="39"/>
      <c r="C237" s="226" t="s">
        <v>697</v>
      </c>
      <c r="D237" s="226" t="s">
        <v>165</v>
      </c>
      <c r="E237" s="227" t="s">
        <v>1764</v>
      </c>
      <c r="F237" s="228" t="s">
        <v>1765</v>
      </c>
      <c r="G237" s="229" t="s">
        <v>233</v>
      </c>
      <c r="H237" s="230">
        <v>1</v>
      </c>
      <c r="I237" s="231"/>
      <c r="J237" s="232">
        <f>ROUND(I237*H237,2)</f>
        <v>0</v>
      </c>
      <c r="K237" s="228" t="s">
        <v>169</v>
      </c>
      <c r="L237" s="44"/>
      <c r="M237" s="233" t="s">
        <v>1</v>
      </c>
      <c r="N237" s="234" t="s">
        <v>41</v>
      </c>
      <c r="O237" s="91"/>
      <c r="P237" s="235">
        <f>O237*H237</f>
        <v>0</v>
      </c>
      <c r="Q237" s="235">
        <v>0.0141</v>
      </c>
      <c r="R237" s="235">
        <f>Q237*H237</f>
        <v>0.0141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248</v>
      </c>
      <c r="AT237" s="237" t="s">
        <v>165</v>
      </c>
      <c r="AU237" s="237" t="s">
        <v>85</v>
      </c>
      <c r="AY237" s="17" t="s">
        <v>163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83</v>
      </c>
      <c r="BK237" s="238">
        <f>ROUND(I237*H237,2)</f>
        <v>0</v>
      </c>
      <c r="BL237" s="17" t="s">
        <v>248</v>
      </c>
      <c r="BM237" s="237" t="s">
        <v>1766</v>
      </c>
    </row>
    <row r="238" s="2" customFormat="1" ht="33" customHeight="1">
      <c r="A238" s="38"/>
      <c r="B238" s="39"/>
      <c r="C238" s="226" t="s">
        <v>702</v>
      </c>
      <c r="D238" s="226" t="s">
        <v>165</v>
      </c>
      <c r="E238" s="227" t="s">
        <v>1767</v>
      </c>
      <c r="F238" s="228" t="s">
        <v>1768</v>
      </c>
      <c r="G238" s="229" t="s">
        <v>233</v>
      </c>
      <c r="H238" s="230">
        <v>14</v>
      </c>
      <c r="I238" s="231"/>
      <c r="J238" s="232">
        <f>ROUND(I238*H238,2)</f>
        <v>0</v>
      </c>
      <c r="K238" s="228" t="s">
        <v>169</v>
      </c>
      <c r="L238" s="44"/>
      <c r="M238" s="233" t="s">
        <v>1</v>
      </c>
      <c r="N238" s="234" t="s">
        <v>41</v>
      </c>
      <c r="O238" s="91"/>
      <c r="P238" s="235">
        <f>O238*H238</f>
        <v>0</v>
      </c>
      <c r="Q238" s="235">
        <v>6.9999999999999994E-05</v>
      </c>
      <c r="R238" s="235">
        <f>Q238*H238</f>
        <v>0.00097999999999999997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248</v>
      </c>
      <c r="AT238" s="237" t="s">
        <v>165</v>
      </c>
      <c r="AU238" s="237" t="s">
        <v>85</v>
      </c>
      <c r="AY238" s="17" t="s">
        <v>163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83</v>
      </c>
      <c r="BK238" s="238">
        <f>ROUND(I238*H238,2)</f>
        <v>0</v>
      </c>
      <c r="BL238" s="17" t="s">
        <v>248</v>
      </c>
      <c r="BM238" s="237" t="s">
        <v>1769</v>
      </c>
    </row>
    <row r="239" s="2" customFormat="1" ht="33" customHeight="1">
      <c r="A239" s="38"/>
      <c r="B239" s="39"/>
      <c r="C239" s="226" t="s">
        <v>707</v>
      </c>
      <c r="D239" s="226" t="s">
        <v>165</v>
      </c>
      <c r="E239" s="227" t="s">
        <v>1770</v>
      </c>
      <c r="F239" s="228" t="s">
        <v>1771</v>
      </c>
      <c r="G239" s="229" t="s">
        <v>233</v>
      </c>
      <c r="H239" s="230">
        <v>50</v>
      </c>
      <c r="I239" s="231"/>
      <c r="J239" s="232">
        <f>ROUND(I239*H239,2)</f>
        <v>0</v>
      </c>
      <c r="K239" s="228" t="s">
        <v>169</v>
      </c>
      <c r="L239" s="44"/>
      <c r="M239" s="233" t="s">
        <v>1</v>
      </c>
      <c r="N239" s="234" t="s">
        <v>41</v>
      </c>
      <c r="O239" s="91"/>
      <c r="P239" s="235">
        <f>O239*H239</f>
        <v>0</v>
      </c>
      <c r="Q239" s="235">
        <v>8.0000000000000007E-05</v>
      </c>
      <c r="R239" s="235">
        <f>Q239*H239</f>
        <v>0.0040000000000000001</v>
      </c>
      <c r="S239" s="235">
        <v>0</v>
      </c>
      <c r="T239" s="23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248</v>
      </c>
      <c r="AT239" s="237" t="s">
        <v>165</v>
      </c>
      <c r="AU239" s="237" t="s">
        <v>85</v>
      </c>
      <c r="AY239" s="17" t="s">
        <v>163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83</v>
      </c>
      <c r="BK239" s="238">
        <f>ROUND(I239*H239,2)</f>
        <v>0</v>
      </c>
      <c r="BL239" s="17" t="s">
        <v>248</v>
      </c>
      <c r="BM239" s="237" t="s">
        <v>1772</v>
      </c>
    </row>
    <row r="240" s="2" customFormat="1" ht="44.25" customHeight="1">
      <c r="A240" s="38"/>
      <c r="B240" s="39"/>
      <c r="C240" s="226" t="s">
        <v>713</v>
      </c>
      <c r="D240" s="226" t="s">
        <v>165</v>
      </c>
      <c r="E240" s="227" t="s">
        <v>1773</v>
      </c>
      <c r="F240" s="228" t="s">
        <v>1774</v>
      </c>
      <c r="G240" s="229" t="s">
        <v>175</v>
      </c>
      <c r="H240" s="230">
        <v>2.2269999999999999</v>
      </c>
      <c r="I240" s="231"/>
      <c r="J240" s="232">
        <f>ROUND(I240*H240,2)</f>
        <v>0</v>
      </c>
      <c r="K240" s="228" t="s">
        <v>169</v>
      </c>
      <c r="L240" s="44"/>
      <c r="M240" s="233" t="s">
        <v>1</v>
      </c>
      <c r="N240" s="234" t="s">
        <v>41</v>
      </c>
      <c r="O240" s="91"/>
      <c r="P240" s="235">
        <f>O240*H240</f>
        <v>0</v>
      </c>
      <c r="Q240" s="235">
        <v>0</v>
      </c>
      <c r="R240" s="235">
        <f>Q240*H240</f>
        <v>0</v>
      </c>
      <c r="S240" s="235">
        <v>0</v>
      </c>
      <c r="T240" s="23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7" t="s">
        <v>248</v>
      </c>
      <c r="AT240" s="237" t="s">
        <v>165</v>
      </c>
      <c r="AU240" s="237" t="s">
        <v>85</v>
      </c>
      <c r="AY240" s="17" t="s">
        <v>163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7" t="s">
        <v>83</v>
      </c>
      <c r="BK240" s="238">
        <f>ROUND(I240*H240,2)</f>
        <v>0</v>
      </c>
      <c r="BL240" s="17" t="s">
        <v>248</v>
      </c>
      <c r="BM240" s="237" t="s">
        <v>1775</v>
      </c>
    </row>
    <row r="241" s="12" customFormat="1" ht="25.92" customHeight="1">
      <c r="A241" s="12"/>
      <c r="B241" s="210"/>
      <c r="C241" s="211"/>
      <c r="D241" s="212" t="s">
        <v>75</v>
      </c>
      <c r="E241" s="213" t="s">
        <v>1212</v>
      </c>
      <c r="F241" s="213" t="s">
        <v>1213</v>
      </c>
      <c r="G241" s="211"/>
      <c r="H241" s="211"/>
      <c r="I241" s="214"/>
      <c r="J241" s="215">
        <f>BK241</f>
        <v>0</v>
      </c>
      <c r="K241" s="211"/>
      <c r="L241" s="216"/>
      <c r="M241" s="217"/>
      <c r="N241" s="218"/>
      <c r="O241" s="218"/>
      <c r="P241" s="219">
        <f>P242</f>
        <v>0</v>
      </c>
      <c r="Q241" s="218"/>
      <c r="R241" s="219">
        <f>R242</f>
        <v>0</v>
      </c>
      <c r="S241" s="218"/>
      <c r="T241" s="220">
        <f>T242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1" t="s">
        <v>170</v>
      </c>
      <c r="AT241" s="222" t="s">
        <v>75</v>
      </c>
      <c r="AU241" s="222" t="s">
        <v>76</v>
      </c>
      <c r="AY241" s="221" t="s">
        <v>163</v>
      </c>
      <c r="BK241" s="223">
        <f>BK242</f>
        <v>0</v>
      </c>
    </row>
    <row r="242" s="2" customFormat="1" ht="24.15" customHeight="1">
      <c r="A242" s="38"/>
      <c r="B242" s="39"/>
      <c r="C242" s="226" t="s">
        <v>718</v>
      </c>
      <c r="D242" s="226" t="s">
        <v>165</v>
      </c>
      <c r="E242" s="227" t="s">
        <v>1452</v>
      </c>
      <c r="F242" s="228" t="s">
        <v>1453</v>
      </c>
      <c r="G242" s="229" t="s">
        <v>1217</v>
      </c>
      <c r="H242" s="230">
        <v>20</v>
      </c>
      <c r="I242" s="231"/>
      <c r="J242" s="232">
        <f>ROUND(I242*H242,2)</f>
        <v>0</v>
      </c>
      <c r="K242" s="228" t="s">
        <v>169</v>
      </c>
      <c r="L242" s="44"/>
      <c r="M242" s="290" t="s">
        <v>1</v>
      </c>
      <c r="N242" s="291" t="s">
        <v>41</v>
      </c>
      <c r="O242" s="292"/>
      <c r="P242" s="293">
        <f>O242*H242</f>
        <v>0</v>
      </c>
      <c r="Q242" s="293">
        <v>0</v>
      </c>
      <c r="R242" s="293">
        <f>Q242*H242</f>
        <v>0</v>
      </c>
      <c r="S242" s="293">
        <v>0</v>
      </c>
      <c r="T242" s="29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1218</v>
      </c>
      <c r="AT242" s="237" t="s">
        <v>165</v>
      </c>
      <c r="AU242" s="237" t="s">
        <v>83</v>
      </c>
      <c r="AY242" s="17" t="s">
        <v>163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83</v>
      </c>
      <c r="BK242" s="238">
        <f>ROUND(I242*H242,2)</f>
        <v>0</v>
      </c>
      <c r="BL242" s="17" t="s">
        <v>1218</v>
      </c>
      <c r="BM242" s="237" t="s">
        <v>1776</v>
      </c>
    </row>
    <row r="243" s="2" customFormat="1" ht="6.96" customHeight="1">
      <c r="A243" s="38"/>
      <c r="B243" s="66"/>
      <c r="C243" s="67"/>
      <c r="D243" s="67"/>
      <c r="E243" s="67"/>
      <c r="F243" s="67"/>
      <c r="G243" s="67"/>
      <c r="H243" s="67"/>
      <c r="I243" s="67"/>
      <c r="J243" s="67"/>
      <c r="K243" s="67"/>
      <c r="L243" s="44"/>
      <c r="M243" s="38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</row>
  </sheetData>
  <sheetProtection sheet="1" autoFilter="0" formatColumns="0" formatRows="0" objects="1" scenarios="1" spinCount="100000" saltValue="I4mJ0lPtmtmEShdWV4/m/gLYQdYEFpe7KrIgBlxyd8ldaX9D8uS1j9GcYsFfBND6lDtRT0yW8vlBtVpvcdMJYQ==" hashValue="W24XGefXEilLeddRWUpixZaIaRWk2j1VAJqqMcm7CQppqHCnX/jpsAByU9HmwySilnkdtdJ793WHuv4Wrbz5SQ==" algorithmName="SHA-512" password="CC35"/>
  <autoFilter ref="C126:K2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ZA a Gymnazium Hořice-novostavba školních dílen</v>
      </c>
      <c r="F7" s="150"/>
      <c r="G7" s="150"/>
      <c r="H7" s="150"/>
      <c r="L7" s="20"/>
    </row>
    <row r="8" s="1" customFormat="1" ht="12" customHeight="1">
      <c r="B8" s="20"/>
      <c r="D8" s="150" t="s">
        <v>119</v>
      </c>
      <c r="L8" s="20"/>
    </row>
    <row r="9" s="2" customFormat="1" ht="16.5" customHeight="1">
      <c r="A9" s="38"/>
      <c r="B9" s="44"/>
      <c r="C9" s="38"/>
      <c r="D9" s="38"/>
      <c r="E9" s="151" t="s">
        <v>120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1777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16. 2. 2024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ROUND(J134,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ROUND((SUM(BE134:BE313)),  2)</f>
        <v>0</v>
      </c>
      <c r="G35" s="38"/>
      <c r="H35" s="38"/>
      <c r="I35" s="164">
        <v>0.20999999999999999</v>
      </c>
      <c r="J35" s="163">
        <f>ROUND(((SUM(BE134:BE313))*I35),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ROUND((SUM(BF134:BF313)),  2)</f>
        <v>0</v>
      </c>
      <c r="G36" s="38"/>
      <c r="H36" s="38"/>
      <c r="I36" s="164">
        <v>0.12</v>
      </c>
      <c r="J36" s="163">
        <f>ROUND(((SUM(BF134:BF313))*I36),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ROUND((SUM(BG134:BG313)),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ROUND((SUM(BH134:BH313)),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ROUND((SUM(BI134:BI313)),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ZA a Gymnazium Hořice-novostavba školních dílen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01.4 - D.1.4.3 - Vzduchotechnika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Hořice v Podkrkonoší</v>
      </c>
      <c r="G91" s="40"/>
      <c r="H91" s="40"/>
      <c r="I91" s="32" t="s">
        <v>22</v>
      </c>
      <c r="J91" s="79" t="str">
        <f>IF(J14="","",J14)</f>
        <v>16. 2. 2024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Královéhradecký kraj</v>
      </c>
      <c r="G93" s="40"/>
      <c r="H93" s="40"/>
      <c r="I93" s="32" t="s">
        <v>30</v>
      </c>
      <c r="J93" s="36" t="str">
        <f>E23</f>
        <v>Energy Benefit Centre a.s.Praha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124</v>
      </c>
      <c r="D96" s="185"/>
      <c r="E96" s="185"/>
      <c r="F96" s="185"/>
      <c r="G96" s="185"/>
      <c r="H96" s="185"/>
      <c r="I96" s="185"/>
      <c r="J96" s="186" t="s">
        <v>125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126</v>
      </c>
      <c r="D98" s="40"/>
      <c r="E98" s="40"/>
      <c r="F98" s="40"/>
      <c r="G98" s="40"/>
      <c r="H98" s="40"/>
      <c r="I98" s="40"/>
      <c r="J98" s="110">
        <f>J134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127</v>
      </c>
    </row>
    <row r="99" s="9" customFormat="1" ht="24.96" customHeight="1">
      <c r="A99" s="9"/>
      <c r="B99" s="188"/>
      <c r="C99" s="189"/>
      <c r="D99" s="190" t="s">
        <v>137</v>
      </c>
      <c r="E99" s="191"/>
      <c r="F99" s="191"/>
      <c r="G99" s="191"/>
      <c r="H99" s="191"/>
      <c r="I99" s="191"/>
      <c r="J99" s="192">
        <f>J135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1778</v>
      </c>
      <c r="E100" s="196"/>
      <c r="F100" s="196"/>
      <c r="G100" s="196"/>
      <c r="H100" s="196"/>
      <c r="I100" s="196"/>
      <c r="J100" s="197">
        <f>J136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4"/>
      <c r="C101" s="133"/>
      <c r="D101" s="195" t="s">
        <v>1779</v>
      </c>
      <c r="E101" s="196"/>
      <c r="F101" s="196"/>
      <c r="G101" s="196"/>
      <c r="H101" s="196"/>
      <c r="I101" s="196"/>
      <c r="J101" s="197">
        <f>J137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4"/>
      <c r="C102" s="133"/>
      <c r="D102" s="195" t="s">
        <v>1780</v>
      </c>
      <c r="E102" s="196"/>
      <c r="F102" s="196"/>
      <c r="G102" s="196"/>
      <c r="H102" s="196"/>
      <c r="I102" s="196"/>
      <c r="J102" s="197">
        <f>J148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4"/>
      <c r="C103" s="133"/>
      <c r="D103" s="195" t="s">
        <v>1781</v>
      </c>
      <c r="E103" s="196"/>
      <c r="F103" s="196"/>
      <c r="G103" s="196"/>
      <c r="H103" s="196"/>
      <c r="I103" s="196"/>
      <c r="J103" s="197">
        <f>J159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94"/>
      <c r="C104" s="133"/>
      <c r="D104" s="195" t="s">
        <v>1782</v>
      </c>
      <c r="E104" s="196"/>
      <c r="F104" s="196"/>
      <c r="G104" s="196"/>
      <c r="H104" s="196"/>
      <c r="I104" s="196"/>
      <c r="J104" s="197">
        <f>J169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94"/>
      <c r="C105" s="133"/>
      <c r="D105" s="195" t="s">
        <v>1783</v>
      </c>
      <c r="E105" s="196"/>
      <c r="F105" s="196"/>
      <c r="G105" s="196"/>
      <c r="H105" s="196"/>
      <c r="I105" s="196"/>
      <c r="J105" s="197">
        <f>J190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94"/>
      <c r="C106" s="133"/>
      <c r="D106" s="195" t="s">
        <v>1784</v>
      </c>
      <c r="E106" s="196"/>
      <c r="F106" s="196"/>
      <c r="G106" s="196"/>
      <c r="H106" s="196"/>
      <c r="I106" s="196"/>
      <c r="J106" s="197">
        <f>J199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94"/>
      <c r="C107" s="133"/>
      <c r="D107" s="195" t="s">
        <v>1785</v>
      </c>
      <c r="E107" s="196"/>
      <c r="F107" s="196"/>
      <c r="G107" s="196"/>
      <c r="H107" s="196"/>
      <c r="I107" s="196"/>
      <c r="J107" s="197">
        <f>J218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94"/>
      <c r="C108" s="133"/>
      <c r="D108" s="195" t="s">
        <v>1786</v>
      </c>
      <c r="E108" s="196"/>
      <c r="F108" s="196"/>
      <c r="G108" s="196"/>
      <c r="H108" s="196"/>
      <c r="I108" s="196"/>
      <c r="J108" s="197">
        <f>J227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94"/>
      <c r="C109" s="133"/>
      <c r="D109" s="195" t="s">
        <v>1787</v>
      </c>
      <c r="E109" s="196"/>
      <c r="F109" s="196"/>
      <c r="G109" s="196"/>
      <c r="H109" s="196"/>
      <c r="I109" s="196"/>
      <c r="J109" s="197">
        <f>J274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4.88" customHeight="1">
      <c r="A110" s="10"/>
      <c r="B110" s="194"/>
      <c r="C110" s="133"/>
      <c r="D110" s="195" t="s">
        <v>1788</v>
      </c>
      <c r="E110" s="196"/>
      <c r="F110" s="196"/>
      <c r="G110" s="196"/>
      <c r="H110" s="196"/>
      <c r="I110" s="196"/>
      <c r="J110" s="197">
        <f>J288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4.88" customHeight="1">
      <c r="A111" s="10"/>
      <c r="B111" s="194"/>
      <c r="C111" s="133"/>
      <c r="D111" s="195" t="s">
        <v>1789</v>
      </c>
      <c r="E111" s="196"/>
      <c r="F111" s="196"/>
      <c r="G111" s="196"/>
      <c r="H111" s="196"/>
      <c r="I111" s="196"/>
      <c r="J111" s="197">
        <f>J302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88"/>
      <c r="C112" s="189"/>
      <c r="D112" s="190" t="s">
        <v>147</v>
      </c>
      <c r="E112" s="191"/>
      <c r="F112" s="191"/>
      <c r="G112" s="191"/>
      <c r="H112" s="191"/>
      <c r="I112" s="191"/>
      <c r="J112" s="192">
        <f>J312</f>
        <v>0</v>
      </c>
      <c r="K112" s="189"/>
      <c r="L112" s="193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148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183" t="str">
        <f>E7</f>
        <v>ZA a Gymnazium Hořice-novostavba školních dílen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" customFormat="1" ht="12" customHeight="1">
      <c r="B123" s="21"/>
      <c r="C123" s="32" t="s">
        <v>119</v>
      </c>
      <c r="D123" s="22"/>
      <c r="E123" s="22"/>
      <c r="F123" s="22"/>
      <c r="G123" s="22"/>
      <c r="H123" s="22"/>
      <c r="I123" s="22"/>
      <c r="J123" s="22"/>
      <c r="K123" s="22"/>
      <c r="L123" s="20"/>
    </row>
    <row r="124" s="2" customFormat="1" ht="16.5" customHeight="1">
      <c r="A124" s="38"/>
      <c r="B124" s="39"/>
      <c r="C124" s="40"/>
      <c r="D124" s="40"/>
      <c r="E124" s="183" t="s">
        <v>120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121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76" t="str">
        <f>E11</f>
        <v>01.4 - D.1.4.3 - Vzduchotechnika</v>
      </c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20</v>
      </c>
      <c r="D128" s="40"/>
      <c r="E128" s="40"/>
      <c r="F128" s="27" t="str">
        <f>F14</f>
        <v>Hořice v Podkrkonoší</v>
      </c>
      <c r="G128" s="40"/>
      <c r="H128" s="40"/>
      <c r="I128" s="32" t="s">
        <v>22</v>
      </c>
      <c r="J128" s="79" t="str">
        <f>IF(J14="","",J14)</f>
        <v>16. 2. 2024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5.65" customHeight="1">
      <c r="A130" s="38"/>
      <c r="B130" s="39"/>
      <c r="C130" s="32" t="s">
        <v>24</v>
      </c>
      <c r="D130" s="40"/>
      <c r="E130" s="40"/>
      <c r="F130" s="27" t="str">
        <f>E17</f>
        <v>Královéhradecký kraj</v>
      </c>
      <c r="G130" s="40"/>
      <c r="H130" s="40"/>
      <c r="I130" s="32" t="s">
        <v>30</v>
      </c>
      <c r="J130" s="36" t="str">
        <f>E23</f>
        <v>Energy Benefit Centre a.s.Praha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28</v>
      </c>
      <c r="D131" s="40"/>
      <c r="E131" s="40"/>
      <c r="F131" s="27" t="str">
        <f>IF(E20="","",E20)</f>
        <v>Vyplň údaj</v>
      </c>
      <c r="G131" s="40"/>
      <c r="H131" s="40"/>
      <c r="I131" s="32" t="s">
        <v>33</v>
      </c>
      <c r="J131" s="36" t="str">
        <f>E26</f>
        <v xml:space="preserve"> 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199"/>
      <c r="B133" s="200"/>
      <c r="C133" s="201" t="s">
        <v>149</v>
      </c>
      <c r="D133" s="202" t="s">
        <v>61</v>
      </c>
      <c r="E133" s="202" t="s">
        <v>57</v>
      </c>
      <c r="F133" s="202" t="s">
        <v>58</v>
      </c>
      <c r="G133" s="202" t="s">
        <v>150</v>
      </c>
      <c r="H133" s="202" t="s">
        <v>151</v>
      </c>
      <c r="I133" s="202" t="s">
        <v>152</v>
      </c>
      <c r="J133" s="202" t="s">
        <v>125</v>
      </c>
      <c r="K133" s="203" t="s">
        <v>153</v>
      </c>
      <c r="L133" s="204"/>
      <c r="M133" s="100" t="s">
        <v>1</v>
      </c>
      <c r="N133" s="101" t="s">
        <v>40</v>
      </c>
      <c r="O133" s="101" t="s">
        <v>154</v>
      </c>
      <c r="P133" s="101" t="s">
        <v>155</v>
      </c>
      <c r="Q133" s="101" t="s">
        <v>156</v>
      </c>
      <c r="R133" s="101" t="s">
        <v>157</v>
      </c>
      <c r="S133" s="101" t="s">
        <v>158</v>
      </c>
      <c r="T133" s="102" t="s">
        <v>159</v>
      </c>
      <c r="U133" s="199"/>
      <c r="V133" s="199"/>
      <c r="W133" s="199"/>
      <c r="X133" s="199"/>
      <c r="Y133" s="199"/>
      <c r="Z133" s="199"/>
      <c r="AA133" s="199"/>
      <c r="AB133" s="199"/>
      <c r="AC133" s="199"/>
      <c r="AD133" s="199"/>
      <c r="AE133" s="199"/>
    </row>
    <row r="134" s="2" customFormat="1" ht="22.8" customHeight="1">
      <c r="A134" s="38"/>
      <c r="B134" s="39"/>
      <c r="C134" s="107" t="s">
        <v>160</v>
      </c>
      <c r="D134" s="40"/>
      <c r="E134" s="40"/>
      <c r="F134" s="40"/>
      <c r="G134" s="40"/>
      <c r="H134" s="40"/>
      <c r="I134" s="40"/>
      <c r="J134" s="205">
        <f>BK134</f>
        <v>0</v>
      </c>
      <c r="K134" s="40"/>
      <c r="L134" s="44"/>
      <c r="M134" s="103"/>
      <c r="N134" s="206"/>
      <c r="O134" s="104"/>
      <c r="P134" s="207">
        <f>P135+P312</f>
        <v>0</v>
      </c>
      <c r="Q134" s="104"/>
      <c r="R134" s="207">
        <f>R135+R312</f>
        <v>8.1838200000000008</v>
      </c>
      <c r="S134" s="104"/>
      <c r="T134" s="208">
        <f>T135+T312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75</v>
      </c>
      <c r="AU134" s="17" t="s">
        <v>127</v>
      </c>
      <c r="BK134" s="209">
        <f>BK135+BK312</f>
        <v>0</v>
      </c>
    </row>
    <row r="135" s="12" customFormat="1" ht="25.92" customHeight="1">
      <c r="A135" s="12"/>
      <c r="B135" s="210"/>
      <c r="C135" s="211"/>
      <c r="D135" s="212" t="s">
        <v>75</v>
      </c>
      <c r="E135" s="213" t="s">
        <v>613</v>
      </c>
      <c r="F135" s="213" t="s">
        <v>614</v>
      </c>
      <c r="G135" s="211"/>
      <c r="H135" s="211"/>
      <c r="I135" s="214"/>
      <c r="J135" s="215">
        <f>BK135</f>
        <v>0</v>
      </c>
      <c r="K135" s="211"/>
      <c r="L135" s="216"/>
      <c r="M135" s="217"/>
      <c r="N135" s="218"/>
      <c r="O135" s="218"/>
      <c r="P135" s="219">
        <f>P136</f>
        <v>0</v>
      </c>
      <c r="Q135" s="218"/>
      <c r="R135" s="219">
        <f>R136</f>
        <v>8.1838200000000008</v>
      </c>
      <c r="S135" s="218"/>
      <c r="T135" s="220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85</v>
      </c>
      <c r="AT135" s="222" t="s">
        <v>75</v>
      </c>
      <c r="AU135" s="222" t="s">
        <v>76</v>
      </c>
      <c r="AY135" s="221" t="s">
        <v>163</v>
      </c>
      <c r="BK135" s="223">
        <f>BK136</f>
        <v>0</v>
      </c>
    </row>
    <row r="136" s="12" customFormat="1" ht="22.8" customHeight="1">
      <c r="A136" s="12"/>
      <c r="B136" s="210"/>
      <c r="C136" s="211"/>
      <c r="D136" s="212" t="s">
        <v>75</v>
      </c>
      <c r="E136" s="224" t="s">
        <v>1790</v>
      </c>
      <c r="F136" s="224" t="s">
        <v>1791</v>
      </c>
      <c r="G136" s="211"/>
      <c r="H136" s="211"/>
      <c r="I136" s="214"/>
      <c r="J136" s="225">
        <f>BK136</f>
        <v>0</v>
      </c>
      <c r="K136" s="211"/>
      <c r="L136" s="216"/>
      <c r="M136" s="217"/>
      <c r="N136" s="218"/>
      <c r="O136" s="218"/>
      <c r="P136" s="219">
        <f>P137+P148+P159+P169+P190+P199+P218+P227+P274+P288+P302</f>
        <v>0</v>
      </c>
      <c r="Q136" s="218"/>
      <c r="R136" s="219">
        <f>R137+R148+R159+R169+R190+R199+R218+R227+R274+R288+R302</f>
        <v>8.1838200000000008</v>
      </c>
      <c r="S136" s="218"/>
      <c r="T136" s="220">
        <f>T137+T148+T159+T169+T190+T199+T218+T227+T274+T288+T302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85</v>
      </c>
      <c r="AT136" s="222" t="s">
        <v>75</v>
      </c>
      <c r="AU136" s="222" t="s">
        <v>83</v>
      </c>
      <c r="AY136" s="221" t="s">
        <v>163</v>
      </c>
      <c r="BK136" s="223">
        <f>BK137+BK148+BK159+BK169+BK190+BK199+BK218+BK227+BK274+BK288+BK302</f>
        <v>0</v>
      </c>
    </row>
    <row r="137" s="12" customFormat="1" ht="20.88" customHeight="1">
      <c r="A137" s="12"/>
      <c r="B137" s="210"/>
      <c r="C137" s="211"/>
      <c r="D137" s="212" t="s">
        <v>75</v>
      </c>
      <c r="E137" s="224" t="s">
        <v>1792</v>
      </c>
      <c r="F137" s="224" t="s">
        <v>1793</v>
      </c>
      <c r="G137" s="211"/>
      <c r="H137" s="211"/>
      <c r="I137" s="214"/>
      <c r="J137" s="225">
        <f>BK137</f>
        <v>0</v>
      </c>
      <c r="K137" s="211"/>
      <c r="L137" s="216"/>
      <c r="M137" s="217"/>
      <c r="N137" s="218"/>
      <c r="O137" s="218"/>
      <c r="P137" s="219">
        <f>SUM(P138:P147)</f>
        <v>0</v>
      </c>
      <c r="Q137" s="218"/>
      <c r="R137" s="219">
        <f>SUM(R138:R147)</f>
        <v>0.24459999999999998</v>
      </c>
      <c r="S137" s="218"/>
      <c r="T137" s="220">
        <f>SUM(T138:T147)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85</v>
      </c>
      <c r="AT137" s="222" t="s">
        <v>75</v>
      </c>
      <c r="AU137" s="222" t="s">
        <v>85</v>
      </c>
      <c r="AY137" s="221" t="s">
        <v>163</v>
      </c>
      <c r="BK137" s="223">
        <f>SUM(BK138:BK147)</f>
        <v>0</v>
      </c>
    </row>
    <row r="138" s="2" customFormat="1" ht="16.5" customHeight="1">
      <c r="A138" s="38"/>
      <c r="B138" s="39"/>
      <c r="C138" s="226" t="s">
        <v>83</v>
      </c>
      <c r="D138" s="226" t="s">
        <v>165</v>
      </c>
      <c r="E138" s="227" t="s">
        <v>1794</v>
      </c>
      <c r="F138" s="228" t="s">
        <v>1795</v>
      </c>
      <c r="G138" s="229" t="s">
        <v>217</v>
      </c>
      <c r="H138" s="230">
        <v>20</v>
      </c>
      <c r="I138" s="231"/>
      <c r="J138" s="232">
        <f>ROUND(I138*H138,2)</f>
        <v>0</v>
      </c>
      <c r="K138" s="228" t="s">
        <v>1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248</v>
      </c>
      <c r="AT138" s="237" t="s">
        <v>165</v>
      </c>
      <c r="AU138" s="237" t="s">
        <v>180</v>
      </c>
      <c r="AY138" s="17" t="s">
        <v>163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248</v>
      </c>
      <c r="BM138" s="237" t="s">
        <v>1796</v>
      </c>
    </row>
    <row r="139" s="2" customFormat="1" ht="24.15" customHeight="1">
      <c r="A139" s="38"/>
      <c r="B139" s="39"/>
      <c r="C139" s="226" t="s">
        <v>85</v>
      </c>
      <c r="D139" s="226" t="s">
        <v>165</v>
      </c>
      <c r="E139" s="227" t="s">
        <v>1797</v>
      </c>
      <c r="F139" s="228" t="s">
        <v>1798</v>
      </c>
      <c r="G139" s="229" t="s">
        <v>233</v>
      </c>
      <c r="H139" s="230">
        <v>6</v>
      </c>
      <c r="I139" s="231"/>
      <c r="J139" s="232">
        <f>ROUND(I139*H139,2)</f>
        <v>0</v>
      </c>
      <c r="K139" s="228" t="s">
        <v>169</v>
      </c>
      <c r="L139" s="44"/>
      <c r="M139" s="233" t="s">
        <v>1</v>
      </c>
      <c r="N139" s="234" t="s">
        <v>41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248</v>
      </c>
      <c r="AT139" s="237" t="s">
        <v>165</v>
      </c>
      <c r="AU139" s="237" t="s">
        <v>180</v>
      </c>
      <c r="AY139" s="17" t="s">
        <v>163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248</v>
      </c>
      <c r="BM139" s="237" t="s">
        <v>1799</v>
      </c>
    </row>
    <row r="140" s="2" customFormat="1" ht="24.15" customHeight="1">
      <c r="A140" s="38"/>
      <c r="B140" s="39"/>
      <c r="C140" s="239" t="s">
        <v>180</v>
      </c>
      <c r="D140" s="239" t="s">
        <v>172</v>
      </c>
      <c r="E140" s="240" t="s">
        <v>1800</v>
      </c>
      <c r="F140" s="241" t="s">
        <v>1801</v>
      </c>
      <c r="G140" s="242" t="s">
        <v>233</v>
      </c>
      <c r="H140" s="243">
        <v>6</v>
      </c>
      <c r="I140" s="244"/>
      <c r="J140" s="245">
        <f>ROUND(I140*H140,2)</f>
        <v>0</v>
      </c>
      <c r="K140" s="241" t="s">
        <v>169</v>
      </c>
      <c r="L140" s="246"/>
      <c r="M140" s="247" t="s">
        <v>1</v>
      </c>
      <c r="N140" s="248" t="s">
        <v>41</v>
      </c>
      <c r="O140" s="91"/>
      <c r="P140" s="235">
        <f>O140*H140</f>
        <v>0</v>
      </c>
      <c r="Q140" s="235">
        <v>0.00020000000000000001</v>
      </c>
      <c r="R140" s="235">
        <f>Q140*H140</f>
        <v>0.0012000000000000001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342</v>
      </c>
      <c r="AT140" s="237" t="s">
        <v>172</v>
      </c>
      <c r="AU140" s="237" t="s">
        <v>180</v>
      </c>
      <c r="AY140" s="17" t="s">
        <v>163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248</v>
      </c>
      <c r="BM140" s="237" t="s">
        <v>1802</v>
      </c>
    </row>
    <row r="141" s="2" customFormat="1" ht="24.15" customHeight="1">
      <c r="A141" s="38"/>
      <c r="B141" s="39"/>
      <c r="C141" s="226" t="s">
        <v>170</v>
      </c>
      <c r="D141" s="226" t="s">
        <v>165</v>
      </c>
      <c r="E141" s="227" t="s">
        <v>1803</v>
      </c>
      <c r="F141" s="228" t="s">
        <v>1804</v>
      </c>
      <c r="G141" s="229" t="s">
        <v>233</v>
      </c>
      <c r="H141" s="230">
        <v>2</v>
      </c>
      <c r="I141" s="231"/>
      <c r="J141" s="232">
        <f>ROUND(I141*H141,2)</f>
        <v>0</v>
      </c>
      <c r="K141" s="228" t="s">
        <v>169</v>
      </c>
      <c r="L141" s="44"/>
      <c r="M141" s="233" t="s">
        <v>1</v>
      </c>
      <c r="N141" s="234" t="s">
        <v>41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248</v>
      </c>
      <c r="AT141" s="237" t="s">
        <v>165</v>
      </c>
      <c r="AU141" s="237" t="s">
        <v>180</v>
      </c>
      <c r="AY141" s="17" t="s">
        <v>163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248</v>
      </c>
      <c r="BM141" s="237" t="s">
        <v>1805</v>
      </c>
    </row>
    <row r="142" s="2" customFormat="1" ht="16.5" customHeight="1">
      <c r="A142" s="38"/>
      <c r="B142" s="39"/>
      <c r="C142" s="239" t="s">
        <v>195</v>
      </c>
      <c r="D142" s="239" t="s">
        <v>172</v>
      </c>
      <c r="E142" s="240" t="s">
        <v>1806</v>
      </c>
      <c r="F142" s="241" t="s">
        <v>1807</v>
      </c>
      <c r="G142" s="242" t="s">
        <v>233</v>
      </c>
      <c r="H142" s="243">
        <v>2</v>
      </c>
      <c r="I142" s="244"/>
      <c r="J142" s="245">
        <f>ROUND(I142*H142,2)</f>
        <v>0</v>
      </c>
      <c r="K142" s="241" t="s">
        <v>169</v>
      </c>
      <c r="L142" s="246"/>
      <c r="M142" s="247" t="s">
        <v>1</v>
      </c>
      <c r="N142" s="248" t="s">
        <v>41</v>
      </c>
      <c r="O142" s="91"/>
      <c r="P142" s="235">
        <f>O142*H142</f>
        <v>0</v>
      </c>
      <c r="Q142" s="235">
        <v>0.0038999999999999998</v>
      </c>
      <c r="R142" s="235">
        <f>Q142*H142</f>
        <v>0.0077999999999999996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342</v>
      </c>
      <c r="AT142" s="237" t="s">
        <v>172</v>
      </c>
      <c r="AU142" s="237" t="s">
        <v>180</v>
      </c>
      <c r="AY142" s="17" t="s">
        <v>163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248</v>
      </c>
      <c r="BM142" s="237" t="s">
        <v>1808</v>
      </c>
    </row>
    <row r="143" s="2" customFormat="1" ht="37.8" customHeight="1">
      <c r="A143" s="38"/>
      <c r="B143" s="39"/>
      <c r="C143" s="226" t="s">
        <v>200</v>
      </c>
      <c r="D143" s="226" t="s">
        <v>165</v>
      </c>
      <c r="E143" s="227" t="s">
        <v>1809</v>
      </c>
      <c r="F143" s="228" t="s">
        <v>1810</v>
      </c>
      <c r="G143" s="229" t="s">
        <v>294</v>
      </c>
      <c r="H143" s="230">
        <v>30</v>
      </c>
      <c r="I143" s="231"/>
      <c r="J143" s="232">
        <f>ROUND(I143*H143,2)</f>
        <v>0</v>
      </c>
      <c r="K143" s="228" t="s">
        <v>169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0.0031199999999999999</v>
      </c>
      <c r="R143" s="235">
        <f>Q143*H143</f>
        <v>0.093600000000000003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248</v>
      </c>
      <c r="AT143" s="237" t="s">
        <v>165</v>
      </c>
      <c r="AU143" s="237" t="s">
        <v>180</v>
      </c>
      <c r="AY143" s="17" t="s">
        <v>163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248</v>
      </c>
      <c r="BM143" s="237" t="s">
        <v>1811</v>
      </c>
    </row>
    <row r="144" s="2" customFormat="1" ht="37.8" customHeight="1">
      <c r="A144" s="38"/>
      <c r="B144" s="39"/>
      <c r="C144" s="226" t="s">
        <v>205</v>
      </c>
      <c r="D144" s="226" t="s">
        <v>165</v>
      </c>
      <c r="E144" s="227" t="s">
        <v>1812</v>
      </c>
      <c r="F144" s="228" t="s">
        <v>1813</v>
      </c>
      <c r="G144" s="229" t="s">
        <v>294</v>
      </c>
      <c r="H144" s="230">
        <v>30</v>
      </c>
      <c r="I144" s="231"/>
      <c r="J144" s="232">
        <f>ROUND(I144*H144,2)</f>
        <v>0</v>
      </c>
      <c r="K144" s="228" t="s">
        <v>169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0.00069999999999999999</v>
      </c>
      <c r="R144" s="235">
        <f>Q144*H144</f>
        <v>0.021000000000000001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248</v>
      </c>
      <c r="AT144" s="237" t="s">
        <v>165</v>
      </c>
      <c r="AU144" s="237" t="s">
        <v>180</v>
      </c>
      <c r="AY144" s="17" t="s">
        <v>163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248</v>
      </c>
      <c r="BM144" s="237" t="s">
        <v>1814</v>
      </c>
    </row>
    <row r="145" s="2" customFormat="1" ht="37.8" customHeight="1">
      <c r="A145" s="38"/>
      <c r="B145" s="39"/>
      <c r="C145" s="226" t="s">
        <v>176</v>
      </c>
      <c r="D145" s="226" t="s">
        <v>165</v>
      </c>
      <c r="E145" s="227" t="s">
        <v>1815</v>
      </c>
      <c r="F145" s="228" t="s">
        <v>1816</v>
      </c>
      <c r="G145" s="229" t="s">
        <v>233</v>
      </c>
      <c r="H145" s="230">
        <v>1</v>
      </c>
      <c r="I145" s="231"/>
      <c r="J145" s="232">
        <f>ROUND(I145*H145,2)</f>
        <v>0</v>
      </c>
      <c r="K145" s="228" t="s">
        <v>169</v>
      </c>
      <c r="L145" s="44"/>
      <c r="M145" s="233" t="s">
        <v>1</v>
      </c>
      <c r="N145" s="234" t="s">
        <v>41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248</v>
      </c>
      <c r="AT145" s="237" t="s">
        <v>165</v>
      </c>
      <c r="AU145" s="237" t="s">
        <v>180</v>
      </c>
      <c r="AY145" s="17" t="s">
        <v>163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248</v>
      </c>
      <c r="BM145" s="237" t="s">
        <v>1817</v>
      </c>
    </row>
    <row r="146" s="2" customFormat="1" ht="44.25" customHeight="1">
      <c r="A146" s="38"/>
      <c r="B146" s="39"/>
      <c r="C146" s="239" t="s">
        <v>214</v>
      </c>
      <c r="D146" s="239" t="s">
        <v>172</v>
      </c>
      <c r="E146" s="240" t="s">
        <v>1818</v>
      </c>
      <c r="F146" s="241" t="s">
        <v>1819</v>
      </c>
      <c r="G146" s="242" t="s">
        <v>233</v>
      </c>
      <c r="H146" s="243">
        <v>1</v>
      </c>
      <c r="I146" s="244"/>
      <c r="J146" s="245">
        <f>ROUND(I146*H146,2)</f>
        <v>0</v>
      </c>
      <c r="K146" s="241" t="s">
        <v>1</v>
      </c>
      <c r="L146" s="246"/>
      <c r="M146" s="247" t="s">
        <v>1</v>
      </c>
      <c r="N146" s="248" t="s">
        <v>41</v>
      </c>
      <c r="O146" s="91"/>
      <c r="P146" s="235">
        <f>O146*H146</f>
        <v>0</v>
      </c>
      <c r="Q146" s="235">
        <v>0.121</v>
      </c>
      <c r="R146" s="235">
        <f>Q146*H146</f>
        <v>0.121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342</v>
      </c>
      <c r="AT146" s="237" t="s">
        <v>172</v>
      </c>
      <c r="AU146" s="237" t="s">
        <v>180</v>
      </c>
      <c r="AY146" s="17" t="s">
        <v>163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248</v>
      </c>
      <c r="BM146" s="237" t="s">
        <v>1820</v>
      </c>
    </row>
    <row r="147" s="2" customFormat="1" ht="24.15" customHeight="1">
      <c r="A147" s="38"/>
      <c r="B147" s="39"/>
      <c r="C147" s="239" t="s">
        <v>221</v>
      </c>
      <c r="D147" s="239" t="s">
        <v>172</v>
      </c>
      <c r="E147" s="240" t="s">
        <v>1821</v>
      </c>
      <c r="F147" s="241" t="s">
        <v>1822</v>
      </c>
      <c r="G147" s="242" t="s">
        <v>233</v>
      </c>
      <c r="H147" s="243">
        <v>1</v>
      </c>
      <c r="I147" s="244"/>
      <c r="J147" s="245">
        <f>ROUND(I147*H147,2)</f>
        <v>0</v>
      </c>
      <c r="K147" s="241" t="s">
        <v>1</v>
      </c>
      <c r="L147" s="246"/>
      <c r="M147" s="247" t="s">
        <v>1</v>
      </c>
      <c r="N147" s="248" t="s">
        <v>41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342</v>
      </c>
      <c r="AT147" s="237" t="s">
        <v>172</v>
      </c>
      <c r="AU147" s="237" t="s">
        <v>180</v>
      </c>
      <c r="AY147" s="17" t="s">
        <v>163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248</v>
      </c>
      <c r="BM147" s="237" t="s">
        <v>1823</v>
      </c>
    </row>
    <row r="148" s="12" customFormat="1" ht="20.88" customHeight="1">
      <c r="A148" s="12"/>
      <c r="B148" s="210"/>
      <c r="C148" s="211"/>
      <c r="D148" s="212" t="s">
        <v>75</v>
      </c>
      <c r="E148" s="224" t="s">
        <v>1824</v>
      </c>
      <c r="F148" s="224" t="s">
        <v>1825</v>
      </c>
      <c r="G148" s="211"/>
      <c r="H148" s="211"/>
      <c r="I148" s="214"/>
      <c r="J148" s="225">
        <f>BK148</f>
        <v>0</v>
      </c>
      <c r="K148" s="211"/>
      <c r="L148" s="216"/>
      <c r="M148" s="217"/>
      <c r="N148" s="218"/>
      <c r="O148" s="218"/>
      <c r="P148" s="219">
        <f>SUM(P149:P158)</f>
        <v>0</v>
      </c>
      <c r="Q148" s="218"/>
      <c r="R148" s="219">
        <f>SUM(R149:R158)</f>
        <v>0.2636</v>
      </c>
      <c r="S148" s="218"/>
      <c r="T148" s="220">
        <f>SUM(T149:T158)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1" t="s">
        <v>85</v>
      </c>
      <c r="AT148" s="222" t="s">
        <v>75</v>
      </c>
      <c r="AU148" s="222" t="s">
        <v>85</v>
      </c>
      <c r="AY148" s="221" t="s">
        <v>163</v>
      </c>
      <c r="BK148" s="223">
        <f>SUM(BK149:BK158)</f>
        <v>0</v>
      </c>
    </row>
    <row r="149" s="2" customFormat="1" ht="16.5" customHeight="1">
      <c r="A149" s="38"/>
      <c r="B149" s="39"/>
      <c r="C149" s="226" t="s">
        <v>226</v>
      </c>
      <c r="D149" s="226" t="s">
        <v>165</v>
      </c>
      <c r="E149" s="227" t="s">
        <v>1794</v>
      </c>
      <c r="F149" s="228" t="s">
        <v>1795</v>
      </c>
      <c r="G149" s="229" t="s">
        <v>217</v>
      </c>
      <c r="H149" s="230">
        <v>30</v>
      </c>
      <c r="I149" s="231"/>
      <c r="J149" s="232">
        <f>ROUND(I149*H149,2)</f>
        <v>0</v>
      </c>
      <c r="K149" s="228" t="s">
        <v>1</v>
      </c>
      <c r="L149" s="44"/>
      <c r="M149" s="233" t="s">
        <v>1</v>
      </c>
      <c r="N149" s="234" t="s">
        <v>41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248</v>
      </c>
      <c r="AT149" s="237" t="s">
        <v>165</v>
      </c>
      <c r="AU149" s="237" t="s">
        <v>180</v>
      </c>
      <c r="AY149" s="17" t="s">
        <v>163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248</v>
      </c>
      <c r="BM149" s="237" t="s">
        <v>1826</v>
      </c>
    </row>
    <row r="150" s="2" customFormat="1" ht="24.15" customHeight="1">
      <c r="A150" s="38"/>
      <c r="B150" s="39"/>
      <c r="C150" s="226" t="s">
        <v>8</v>
      </c>
      <c r="D150" s="226" t="s">
        <v>165</v>
      </c>
      <c r="E150" s="227" t="s">
        <v>1797</v>
      </c>
      <c r="F150" s="228" t="s">
        <v>1798</v>
      </c>
      <c r="G150" s="229" t="s">
        <v>233</v>
      </c>
      <c r="H150" s="230">
        <v>6</v>
      </c>
      <c r="I150" s="231"/>
      <c r="J150" s="232">
        <f>ROUND(I150*H150,2)</f>
        <v>0</v>
      </c>
      <c r="K150" s="228" t="s">
        <v>169</v>
      </c>
      <c r="L150" s="44"/>
      <c r="M150" s="233" t="s">
        <v>1</v>
      </c>
      <c r="N150" s="234" t="s">
        <v>41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248</v>
      </c>
      <c r="AT150" s="237" t="s">
        <v>165</v>
      </c>
      <c r="AU150" s="237" t="s">
        <v>180</v>
      </c>
      <c r="AY150" s="17" t="s">
        <v>163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248</v>
      </c>
      <c r="BM150" s="237" t="s">
        <v>1827</v>
      </c>
    </row>
    <row r="151" s="2" customFormat="1" ht="24.15" customHeight="1">
      <c r="A151" s="38"/>
      <c r="B151" s="39"/>
      <c r="C151" s="239" t="s">
        <v>235</v>
      </c>
      <c r="D151" s="239" t="s">
        <v>172</v>
      </c>
      <c r="E151" s="240" t="s">
        <v>1800</v>
      </c>
      <c r="F151" s="241" t="s">
        <v>1801</v>
      </c>
      <c r="G151" s="242" t="s">
        <v>233</v>
      </c>
      <c r="H151" s="243">
        <v>6</v>
      </c>
      <c r="I151" s="244"/>
      <c r="J151" s="245">
        <f>ROUND(I151*H151,2)</f>
        <v>0</v>
      </c>
      <c r="K151" s="241" t="s">
        <v>169</v>
      </c>
      <c r="L151" s="246"/>
      <c r="M151" s="247" t="s">
        <v>1</v>
      </c>
      <c r="N151" s="248" t="s">
        <v>41</v>
      </c>
      <c r="O151" s="91"/>
      <c r="P151" s="235">
        <f>O151*H151</f>
        <v>0</v>
      </c>
      <c r="Q151" s="235">
        <v>0.00020000000000000001</v>
      </c>
      <c r="R151" s="235">
        <f>Q151*H151</f>
        <v>0.0012000000000000001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342</v>
      </c>
      <c r="AT151" s="237" t="s">
        <v>172</v>
      </c>
      <c r="AU151" s="237" t="s">
        <v>180</v>
      </c>
      <c r="AY151" s="17" t="s">
        <v>163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248</v>
      </c>
      <c r="BM151" s="237" t="s">
        <v>1828</v>
      </c>
    </row>
    <row r="152" s="2" customFormat="1" ht="24.15" customHeight="1">
      <c r="A152" s="38"/>
      <c r="B152" s="39"/>
      <c r="C152" s="226" t="s">
        <v>240</v>
      </c>
      <c r="D152" s="226" t="s">
        <v>165</v>
      </c>
      <c r="E152" s="227" t="s">
        <v>1803</v>
      </c>
      <c r="F152" s="228" t="s">
        <v>1804</v>
      </c>
      <c r="G152" s="229" t="s">
        <v>233</v>
      </c>
      <c r="H152" s="230">
        <v>2</v>
      </c>
      <c r="I152" s="231"/>
      <c r="J152" s="232">
        <f>ROUND(I152*H152,2)</f>
        <v>0</v>
      </c>
      <c r="K152" s="228" t="s">
        <v>169</v>
      </c>
      <c r="L152" s="44"/>
      <c r="M152" s="233" t="s">
        <v>1</v>
      </c>
      <c r="N152" s="234" t="s">
        <v>41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248</v>
      </c>
      <c r="AT152" s="237" t="s">
        <v>165</v>
      </c>
      <c r="AU152" s="237" t="s">
        <v>180</v>
      </c>
      <c r="AY152" s="17" t="s">
        <v>163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248</v>
      </c>
      <c r="BM152" s="237" t="s">
        <v>1829</v>
      </c>
    </row>
    <row r="153" s="2" customFormat="1" ht="16.5" customHeight="1">
      <c r="A153" s="38"/>
      <c r="B153" s="39"/>
      <c r="C153" s="239" t="s">
        <v>244</v>
      </c>
      <c r="D153" s="239" t="s">
        <v>172</v>
      </c>
      <c r="E153" s="240" t="s">
        <v>1806</v>
      </c>
      <c r="F153" s="241" t="s">
        <v>1807</v>
      </c>
      <c r="G153" s="242" t="s">
        <v>233</v>
      </c>
      <c r="H153" s="243">
        <v>2</v>
      </c>
      <c r="I153" s="244"/>
      <c r="J153" s="245">
        <f>ROUND(I153*H153,2)</f>
        <v>0</v>
      </c>
      <c r="K153" s="241" t="s">
        <v>169</v>
      </c>
      <c r="L153" s="246"/>
      <c r="M153" s="247" t="s">
        <v>1</v>
      </c>
      <c r="N153" s="248" t="s">
        <v>41</v>
      </c>
      <c r="O153" s="91"/>
      <c r="P153" s="235">
        <f>O153*H153</f>
        <v>0</v>
      </c>
      <c r="Q153" s="235">
        <v>0.0038999999999999998</v>
      </c>
      <c r="R153" s="235">
        <f>Q153*H153</f>
        <v>0.0077999999999999996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342</v>
      </c>
      <c r="AT153" s="237" t="s">
        <v>172</v>
      </c>
      <c r="AU153" s="237" t="s">
        <v>180</v>
      </c>
      <c r="AY153" s="17" t="s">
        <v>163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248</v>
      </c>
      <c r="BM153" s="237" t="s">
        <v>1830</v>
      </c>
    </row>
    <row r="154" s="2" customFormat="1" ht="37.8" customHeight="1">
      <c r="A154" s="38"/>
      <c r="B154" s="39"/>
      <c r="C154" s="226" t="s">
        <v>248</v>
      </c>
      <c r="D154" s="226" t="s">
        <v>165</v>
      </c>
      <c r="E154" s="227" t="s">
        <v>1809</v>
      </c>
      <c r="F154" s="228" t="s">
        <v>1810</v>
      </c>
      <c r="G154" s="229" t="s">
        <v>294</v>
      </c>
      <c r="H154" s="230">
        <v>40</v>
      </c>
      <c r="I154" s="231"/>
      <c r="J154" s="232">
        <f>ROUND(I154*H154,2)</f>
        <v>0</v>
      </c>
      <c r="K154" s="228" t="s">
        <v>169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0.0031199999999999999</v>
      </c>
      <c r="R154" s="235">
        <f>Q154*H154</f>
        <v>0.12479999999999999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248</v>
      </c>
      <c r="AT154" s="237" t="s">
        <v>165</v>
      </c>
      <c r="AU154" s="237" t="s">
        <v>180</v>
      </c>
      <c r="AY154" s="17" t="s">
        <v>163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248</v>
      </c>
      <c r="BM154" s="237" t="s">
        <v>1831</v>
      </c>
    </row>
    <row r="155" s="2" customFormat="1" ht="33" customHeight="1">
      <c r="A155" s="38"/>
      <c r="B155" s="39"/>
      <c r="C155" s="226" t="s">
        <v>254</v>
      </c>
      <c r="D155" s="226" t="s">
        <v>165</v>
      </c>
      <c r="E155" s="227" t="s">
        <v>1832</v>
      </c>
      <c r="F155" s="228" t="s">
        <v>1833</v>
      </c>
      <c r="G155" s="229" t="s">
        <v>294</v>
      </c>
      <c r="H155" s="230">
        <v>40</v>
      </c>
      <c r="I155" s="231"/>
      <c r="J155" s="232">
        <f>ROUND(I155*H155,2)</f>
        <v>0</v>
      </c>
      <c r="K155" s="228" t="s">
        <v>169</v>
      </c>
      <c r="L155" s="44"/>
      <c r="M155" s="233" t="s">
        <v>1</v>
      </c>
      <c r="N155" s="234" t="s">
        <v>41</v>
      </c>
      <c r="O155" s="91"/>
      <c r="P155" s="235">
        <f>O155*H155</f>
        <v>0</v>
      </c>
      <c r="Q155" s="235">
        <v>0.00022000000000000001</v>
      </c>
      <c r="R155" s="235">
        <f>Q155*H155</f>
        <v>0.0088000000000000005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248</v>
      </c>
      <c r="AT155" s="237" t="s">
        <v>165</v>
      </c>
      <c r="AU155" s="237" t="s">
        <v>180</v>
      </c>
      <c r="AY155" s="17" t="s">
        <v>163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248</v>
      </c>
      <c r="BM155" s="237" t="s">
        <v>1834</v>
      </c>
    </row>
    <row r="156" s="2" customFormat="1" ht="37.8" customHeight="1">
      <c r="A156" s="38"/>
      <c r="B156" s="39"/>
      <c r="C156" s="226" t="s">
        <v>260</v>
      </c>
      <c r="D156" s="226" t="s">
        <v>165</v>
      </c>
      <c r="E156" s="227" t="s">
        <v>1815</v>
      </c>
      <c r="F156" s="228" t="s">
        <v>1816</v>
      </c>
      <c r="G156" s="229" t="s">
        <v>233</v>
      </c>
      <c r="H156" s="230">
        <v>1</v>
      </c>
      <c r="I156" s="231"/>
      <c r="J156" s="232">
        <f>ROUND(I156*H156,2)</f>
        <v>0</v>
      </c>
      <c r="K156" s="228" t="s">
        <v>169</v>
      </c>
      <c r="L156" s="44"/>
      <c r="M156" s="233" t="s">
        <v>1</v>
      </c>
      <c r="N156" s="234" t="s">
        <v>41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248</v>
      </c>
      <c r="AT156" s="237" t="s">
        <v>165</v>
      </c>
      <c r="AU156" s="237" t="s">
        <v>180</v>
      </c>
      <c r="AY156" s="17" t="s">
        <v>163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248</v>
      </c>
      <c r="BM156" s="237" t="s">
        <v>1835</v>
      </c>
    </row>
    <row r="157" s="2" customFormat="1" ht="44.25" customHeight="1">
      <c r="A157" s="38"/>
      <c r="B157" s="39"/>
      <c r="C157" s="239" t="s">
        <v>276</v>
      </c>
      <c r="D157" s="239" t="s">
        <v>172</v>
      </c>
      <c r="E157" s="240" t="s">
        <v>1836</v>
      </c>
      <c r="F157" s="241" t="s">
        <v>1819</v>
      </c>
      <c r="G157" s="242" t="s">
        <v>233</v>
      </c>
      <c r="H157" s="243">
        <v>1</v>
      </c>
      <c r="I157" s="244"/>
      <c r="J157" s="245">
        <f>ROUND(I157*H157,2)</f>
        <v>0</v>
      </c>
      <c r="K157" s="241" t="s">
        <v>1</v>
      </c>
      <c r="L157" s="246"/>
      <c r="M157" s="247" t="s">
        <v>1</v>
      </c>
      <c r="N157" s="248" t="s">
        <v>41</v>
      </c>
      <c r="O157" s="91"/>
      <c r="P157" s="235">
        <f>O157*H157</f>
        <v>0</v>
      </c>
      <c r="Q157" s="235">
        <v>0.121</v>
      </c>
      <c r="R157" s="235">
        <f>Q157*H157</f>
        <v>0.121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342</v>
      </c>
      <c r="AT157" s="237" t="s">
        <v>172</v>
      </c>
      <c r="AU157" s="237" t="s">
        <v>180</v>
      </c>
      <c r="AY157" s="17" t="s">
        <v>163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248</v>
      </c>
      <c r="BM157" s="237" t="s">
        <v>1837</v>
      </c>
    </row>
    <row r="158" s="2" customFormat="1" ht="24.15" customHeight="1">
      <c r="A158" s="38"/>
      <c r="B158" s="39"/>
      <c r="C158" s="239" t="s">
        <v>280</v>
      </c>
      <c r="D158" s="239" t="s">
        <v>172</v>
      </c>
      <c r="E158" s="240" t="s">
        <v>1821</v>
      </c>
      <c r="F158" s="241" t="s">
        <v>1822</v>
      </c>
      <c r="G158" s="242" t="s">
        <v>233</v>
      </c>
      <c r="H158" s="243">
        <v>1</v>
      </c>
      <c r="I158" s="244"/>
      <c r="J158" s="245">
        <f>ROUND(I158*H158,2)</f>
        <v>0</v>
      </c>
      <c r="K158" s="241" t="s">
        <v>1</v>
      </c>
      <c r="L158" s="246"/>
      <c r="M158" s="247" t="s">
        <v>1</v>
      </c>
      <c r="N158" s="248" t="s">
        <v>41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342</v>
      </c>
      <c r="AT158" s="237" t="s">
        <v>172</v>
      </c>
      <c r="AU158" s="237" t="s">
        <v>180</v>
      </c>
      <c r="AY158" s="17" t="s">
        <v>163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248</v>
      </c>
      <c r="BM158" s="237" t="s">
        <v>1838</v>
      </c>
    </row>
    <row r="159" s="12" customFormat="1" ht="20.88" customHeight="1">
      <c r="A159" s="12"/>
      <c r="B159" s="210"/>
      <c r="C159" s="211"/>
      <c r="D159" s="212" t="s">
        <v>75</v>
      </c>
      <c r="E159" s="224" t="s">
        <v>1839</v>
      </c>
      <c r="F159" s="224" t="s">
        <v>1840</v>
      </c>
      <c r="G159" s="211"/>
      <c r="H159" s="211"/>
      <c r="I159" s="214"/>
      <c r="J159" s="225">
        <f>BK159</f>
        <v>0</v>
      </c>
      <c r="K159" s="211"/>
      <c r="L159" s="216"/>
      <c r="M159" s="217"/>
      <c r="N159" s="218"/>
      <c r="O159" s="218"/>
      <c r="P159" s="219">
        <f>SUM(P160:P168)</f>
        <v>0</v>
      </c>
      <c r="Q159" s="218"/>
      <c r="R159" s="219">
        <f>SUM(R160:R168)</f>
        <v>0.26264999999999999</v>
      </c>
      <c r="S159" s="218"/>
      <c r="T159" s="220">
        <f>SUM(T160:T168)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85</v>
      </c>
      <c r="AT159" s="222" t="s">
        <v>75</v>
      </c>
      <c r="AU159" s="222" t="s">
        <v>85</v>
      </c>
      <c r="AY159" s="221" t="s">
        <v>163</v>
      </c>
      <c r="BK159" s="223">
        <f>SUM(BK160:BK168)</f>
        <v>0</v>
      </c>
    </row>
    <row r="160" s="2" customFormat="1" ht="16.5" customHeight="1">
      <c r="A160" s="38"/>
      <c r="B160" s="39"/>
      <c r="C160" s="226" t="s">
        <v>7</v>
      </c>
      <c r="D160" s="226" t="s">
        <v>165</v>
      </c>
      <c r="E160" s="227" t="s">
        <v>1794</v>
      </c>
      <c r="F160" s="228" t="s">
        <v>1795</v>
      </c>
      <c r="G160" s="229" t="s">
        <v>217</v>
      </c>
      <c r="H160" s="230">
        <v>15</v>
      </c>
      <c r="I160" s="231"/>
      <c r="J160" s="232">
        <f>ROUND(I160*H160,2)</f>
        <v>0</v>
      </c>
      <c r="K160" s="228" t="s">
        <v>1</v>
      </c>
      <c r="L160" s="44"/>
      <c r="M160" s="233" t="s">
        <v>1</v>
      </c>
      <c r="N160" s="234" t="s">
        <v>41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248</v>
      </c>
      <c r="AT160" s="237" t="s">
        <v>165</v>
      </c>
      <c r="AU160" s="237" t="s">
        <v>180</v>
      </c>
      <c r="AY160" s="17" t="s">
        <v>163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248</v>
      </c>
      <c r="BM160" s="237" t="s">
        <v>1841</v>
      </c>
    </row>
    <row r="161" s="2" customFormat="1" ht="24.15" customHeight="1">
      <c r="A161" s="38"/>
      <c r="B161" s="39"/>
      <c r="C161" s="226" t="s">
        <v>291</v>
      </c>
      <c r="D161" s="226" t="s">
        <v>165</v>
      </c>
      <c r="E161" s="227" t="s">
        <v>1842</v>
      </c>
      <c r="F161" s="228" t="s">
        <v>1843</v>
      </c>
      <c r="G161" s="229" t="s">
        <v>233</v>
      </c>
      <c r="H161" s="230">
        <v>1</v>
      </c>
      <c r="I161" s="231"/>
      <c r="J161" s="232">
        <f>ROUND(I161*H161,2)</f>
        <v>0</v>
      </c>
      <c r="K161" s="228" t="s">
        <v>169</v>
      </c>
      <c r="L161" s="44"/>
      <c r="M161" s="233" t="s">
        <v>1</v>
      </c>
      <c r="N161" s="234" t="s">
        <v>41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248</v>
      </c>
      <c r="AT161" s="237" t="s">
        <v>165</v>
      </c>
      <c r="AU161" s="237" t="s">
        <v>180</v>
      </c>
      <c r="AY161" s="17" t="s">
        <v>163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248</v>
      </c>
      <c r="BM161" s="237" t="s">
        <v>1844</v>
      </c>
    </row>
    <row r="162" s="2" customFormat="1" ht="16.5" customHeight="1">
      <c r="A162" s="38"/>
      <c r="B162" s="39"/>
      <c r="C162" s="239" t="s">
        <v>296</v>
      </c>
      <c r="D162" s="239" t="s">
        <v>172</v>
      </c>
      <c r="E162" s="240" t="s">
        <v>1845</v>
      </c>
      <c r="F162" s="241" t="s">
        <v>1846</v>
      </c>
      <c r="G162" s="242" t="s">
        <v>233</v>
      </c>
      <c r="H162" s="243">
        <v>1</v>
      </c>
      <c r="I162" s="244"/>
      <c r="J162" s="245">
        <f>ROUND(I162*H162,2)</f>
        <v>0</v>
      </c>
      <c r="K162" s="241" t="s">
        <v>169</v>
      </c>
      <c r="L162" s="246"/>
      <c r="M162" s="247" t="s">
        <v>1</v>
      </c>
      <c r="N162" s="248" t="s">
        <v>41</v>
      </c>
      <c r="O162" s="91"/>
      <c r="P162" s="235">
        <f>O162*H162</f>
        <v>0</v>
      </c>
      <c r="Q162" s="235">
        <v>0.00040000000000000002</v>
      </c>
      <c r="R162" s="235">
        <f>Q162*H162</f>
        <v>0.00040000000000000002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342</v>
      </c>
      <c r="AT162" s="237" t="s">
        <v>172</v>
      </c>
      <c r="AU162" s="237" t="s">
        <v>180</v>
      </c>
      <c r="AY162" s="17" t="s">
        <v>163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248</v>
      </c>
      <c r="BM162" s="237" t="s">
        <v>1847</v>
      </c>
    </row>
    <row r="163" s="2" customFormat="1" ht="33" customHeight="1">
      <c r="A163" s="38"/>
      <c r="B163" s="39"/>
      <c r="C163" s="226" t="s">
        <v>301</v>
      </c>
      <c r="D163" s="226" t="s">
        <v>165</v>
      </c>
      <c r="E163" s="227" t="s">
        <v>1848</v>
      </c>
      <c r="F163" s="228" t="s">
        <v>1849</v>
      </c>
      <c r="G163" s="229" t="s">
        <v>294</v>
      </c>
      <c r="H163" s="230">
        <v>5</v>
      </c>
      <c r="I163" s="231"/>
      <c r="J163" s="232">
        <f>ROUND(I163*H163,2)</f>
        <v>0</v>
      </c>
      <c r="K163" s="228" t="s">
        <v>169</v>
      </c>
      <c r="L163" s="44"/>
      <c r="M163" s="233" t="s">
        <v>1</v>
      </c>
      <c r="N163" s="234" t="s">
        <v>41</v>
      </c>
      <c r="O163" s="91"/>
      <c r="P163" s="235">
        <f>O163*H163</f>
        <v>0</v>
      </c>
      <c r="Q163" s="235">
        <v>0.0061700000000000001</v>
      </c>
      <c r="R163" s="235">
        <f>Q163*H163</f>
        <v>0.030850000000000002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248</v>
      </c>
      <c r="AT163" s="237" t="s">
        <v>165</v>
      </c>
      <c r="AU163" s="237" t="s">
        <v>180</v>
      </c>
      <c r="AY163" s="17" t="s">
        <v>163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248</v>
      </c>
      <c r="BM163" s="237" t="s">
        <v>1850</v>
      </c>
    </row>
    <row r="164" s="2" customFormat="1" ht="37.8" customHeight="1">
      <c r="A164" s="38"/>
      <c r="B164" s="39"/>
      <c r="C164" s="226" t="s">
        <v>305</v>
      </c>
      <c r="D164" s="226" t="s">
        <v>165</v>
      </c>
      <c r="E164" s="227" t="s">
        <v>1851</v>
      </c>
      <c r="F164" s="228" t="s">
        <v>1852</v>
      </c>
      <c r="G164" s="229" t="s">
        <v>294</v>
      </c>
      <c r="H164" s="230">
        <v>15</v>
      </c>
      <c r="I164" s="231"/>
      <c r="J164" s="232">
        <f>ROUND(I164*H164,2)</f>
        <v>0</v>
      </c>
      <c r="K164" s="228" t="s">
        <v>169</v>
      </c>
      <c r="L164" s="44"/>
      <c r="M164" s="233" t="s">
        <v>1</v>
      </c>
      <c r="N164" s="234" t="s">
        <v>41</v>
      </c>
      <c r="O164" s="91"/>
      <c r="P164" s="235">
        <f>O164*H164</f>
        <v>0</v>
      </c>
      <c r="Q164" s="235">
        <v>0.0065300000000000002</v>
      </c>
      <c r="R164" s="235">
        <f>Q164*H164</f>
        <v>0.097950000000000009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248</v>
      </c>
      <c r="AT164" s="237" t="s">
        <v>165</v>
      </c>
      <c r="AU164" s="237" t="s">
        <v>180</v>
      </c>
      <c r="AY164" s="17" t="s">
        <v>163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248</v>
      </c>
      <c r="BM164" s="237" t="s">
        <v>1853</v>
      </c>
    </row>
    <row r="165" s="2" customFormat="1" ht="37.8" customHeight="1">
      <c r="A165" s="38"/>
      <c r="B165" s="39"/>
      <c r="C165" s="226" t="s">
        <v>309</v>
      </c>
      <c r="D165" s="226" t="s">
        <v>165</v>
      </c>
      <c r="E165" s="227" t="s">
        <v>1854</v>
      </c>
      <c r="F165" s="228" t="s">
        <v>1855</v>
      </c>
      <c r="G165" s="229" t="s">
        <v>294</v>
      </c>
      <c r="H165" s="230">
        <v>15</v>
      </c>
      <c r="I165" s="231"/>
      <c r="J165" s="232">
        <f>ROUND(I165*H165,2)</f>
        <v>0</v>
      </c>
      <c r="K165" s="228" t="s">
        <v>169</v>
      </c>
      <c r="L165" s="44"/>
      <c r="M165" s="233" t="s">
        <v>1</v>
      </c>
      <c r="N165" s="234" t="s">
        <v>41</v>
      </c>
      <c r="O165" s="91"/>
      <c r="P165" s="235">
        <f>O165*H165</f>
        <v>0</v>
      </c>
      <c r="Q165" s="235">
        <v>0.00083000000000000001</v>
      </c>
      <c r="R165" s="235">
        <f>Q165*H165</f>
        <v>0.012449999999999999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248</v>
      </c>
      <c r="AT165" s="237" t="s">
        <v>165</v>
      </c>
      <c r="AU165" s="237" t="s">
        <v>180</v>
      </c>
      <c r="AY165" s="17" t="s">
        <v>163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248</v>
      </c>
      <c r="BM165" s="237" t="s">
        <v>1856</v>
      </c>
    </row>
    <row r="166" s="2" customFormat="1" ht="37.8" customHeight="1">
      <c r="A166" s="38"/>
      <c r="B166" s="39"/>
      <c r="C166" s="226" t="s">
        <v>313</v>
      </c>
      <c r="D166" s="226" t="s">
        <v>165</v>
      </c>
      <c r="E166" s="227" t="s">
        <v>1857</v>
      </c>
      <c r="F166" s="228" t="s">
        <v>1858</v>
      </c>
      <c r="G166" s="229" t="s">
        <v>233</v>
      </c>
      <c r="H166" s="230">
        <v>1</v>
      </c>
      <c r="I166" s="231"/>
      <c r="J166" s="232">
        <f>ROUND(I166*H166,2)</f>
        <v>0</v>
      </c>
      <c r="K166" s="228" t="s">
        <v>169</v>
      </c>
      <c r="L166" s="44"/>
      <c r="M166" s="233" t="s">
        <v>1</v>
      </c>
      <c r="N166" s="234" t="s">
        <v>41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248</v>
      </c>
      <c r="AT166" s="237" t="s">
        <v>165</v>
      </c>
      <c r="AU166" s="237" t="s">
        <v>180</v>
      </c>
      <c r="AY166" s="17" t="s">
        <v>163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248</v>
      </c>
      <c r="BM166" s="237" t="s">
        <v>1859</v>
      </c>
    </row>
    <row r="167" s="2" customFormat="1" ht="33" customHeight="1">
      <c r="A167" s="38"/>
      <c r="B167" s="39"/>
      <c r="C167" s="239" t="s">
        <v>318</v>
      </c>
      <c r="D167" s="239" t="s">
        <v>172</v>
      </c>
      <c r="E167" s="240" t="s">
        <v>1860</v>
      </c>
      <c r="F167" s="241" t="s">
        <v>1861</v>
      </c>
      <c r="G167" s="242" t="s">
        <v>233</v>
      </c>
      <c r="H167" s="243">
        <v>1</v>
      </c>
      <c r="I167" s="244"/>
      <c r="J167" s="245">
        <f>ROUND(I167*H167,2)</f>
        <v>0</v>
      </c>
      <c r="K167" s="241" t="s">
        <v>1</v>
      </c>
      <c r="L167" s="246"/>
      <c r="M167" s="247" t="s">
        <v>1</v>
      </c>
      <c r="N167" s="248" t="s">
        <v>41</v>
      </c>
      <c r="O167" s="91"/>
      <c r="P167" s="235">
        <f>O167*H167</f>
        <v>0</v>
      </c>
      <c r="Q167" s="235">
        <v>0.121</v>
      </c>
      <c r="R167" s="235">
        <f>Q167*H167</f>
        <v>0.121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342</v>
      </c>
      <c r="AT167" s="237" t="s">
        <v>172</v>
      </c>
      <c r="AU167" s="237" t="s">
        <v>180</v>
      </c>
      <c r="AY167" s="17" t="s">
        <v>163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248</v>
      </c>
      <c r="BM167" s="237" t="s">
        <v>1862</v>
      </c>
    </row>
    <row r="168" s="2" customFormat="1" ht="16.5" customHeight="1">
      <c r="A168" s="38"/>
      <c r="B168" s="39"/>
      <c r="C168" s="226" t="s">
        <v>325</v>
      </c>
      <c r="D168" s="226" t="s">
        <v>165</v>
      </c>
      <c r="E168" s="227" t="s">
        <v>1863</v>
      </c>
      <c r="F168" s="228" t="s">
        <v>1864</v>
      </c>
      <c r="G168" s="229" t="s">
        <v>233</v>
      </c>
      <c r="H168" s="230">
        <v>1</v>
      </c>
      <c r="I168" s="231"/>
      <c r="J168" s="232">
        <f>ROUND(I168*H168,2)</f>
        <v>0</v>
      </c>
      <c r="K168" s="228" t="s">
        <v>1</v>
      </c>
      <c r="L168" s="44"/>
      <c r="M168" s="233" t="s">
        <v>1</v>
      </c>
      <c r="N168" s="234" t="s">
        <v>41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170</v>
      </c>
      <c r="AT168" s="237" t="s">
        <v>165</v>
      </c>
      <c r="AU168" s="237" t="s">
        <v>180</v>
      </c>
      <c r="AY168" s="17" t="s">
        <v>163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170</v>
      </c>
      <c r="BM168" s="237" t="s">
        <v>1865</v>
      </c>
    </row>
    <row r="169" s="12" customFormat="1" ht="20.88" customHeight="1">
      <c r="A169" s="12"/>
      <c r="B169" s="210"/>
      <c r="C169" s="211"/>
      <c r="D169" s="212" t="s">
        <v>75</v>
      </c>
      <c r="E169" s="224" t="s">
        <v>1866</v>
      </c>
      <c r="F169" s="224" t="s">
        <v>1867</v>
      </c>
      <c r="G169" s="211"/>
      <c r="H169" s="211"/>
      <c r="I169" s="214"/>
      <c r="J169" s="225">
        <f>BK169</f>
        <v>0</v>
      </c>
      <c r="K169" s="211"/>
      <c r="L169" s="216"/>
      <c r="M169" s="217"/>
      <c r="N169" s="218"/>
      <c r="O169" s="218"/>
      <c r="P169" s="219">
        <f>SUM(P170:P189)</f>
        <v>0</v>
      </c>
      <c r="Q169" s="218"/>
      <c r="R169" s="219">
        <f>SUM(R170:R189)</f>
        <v>0.59260000000000002</v>
      </c>
      <c r="S169" s="218"/>
      <c r="T169" s="220">
        <f>SUM(T170:T189)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1" t="s">
        <v>85</v>
      </c>
      <c r="AT169" s="222" t="s">
        <v>75</v>
      </c>
      <c r="AU169" s="222" t="s">
        <v>85</v>
      </c>
      <c r="AY169" s="221" t="s">
        <v>163</v>
      </c>
      <c r="BK169" s="223">
        <f>SUM(BK170:BK189)</f>
        <v>0</v>
      </c>
    </row>
    <row r="170" s="2" customFormat="1" ht="16.5" customHeight="1">
      <c r="A170" s="38"/>
      <c r="B170" s="39"/>
      <c r="C170" s="226" t="s">
        <v>331</v>
      </c>
      <c r="D170" s="226" t="s">
        <v>165</v>
      </c>
      <c r="E170" s="227" t="s">
        <v>1868</v>
      </c>
      <c r="F170" s="228" t="s">
        <v>1869</v>
      </c>
      <c r="G170" s="229" t="s">
        <v>233</v>
      </c>
      <c r="H170" s="230">
        <v>2</v>
      </c>
      <c r="I170" s="231"/>
      <c r="J170" s="232">
        <f>ROUND(I170*H170,2)</f>
        <v>0</v>
      </c>
      <c r="K170" s="228" t="s">
        <v>1</v>
      </c>
      <c r="L170" s="44"/>
      <c r="M170" s="233" t="s">
        <v>1</v>
      </c>
      <c r="N170" s="234" t="s">
        <v>41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170</v>
      </c>
      <c r="AT170" s="237" t="s">
        <v>165</v>
      </c>
      <c r="AU170" s="237" t="s">
        <v>180</v>
      </c>
      <c r="AY170" s="17" t="s">
        <v>163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83</v>
      </c>
      <c r="BK170" s="238">
        <f>ROUND(I170*H170,2)</f>
        <v>0</v>
      </c>
      <c r="BL170" s="17" t="s">
        <v>170</v>
      </c>
      <c r="BM170" s="237" t="s">
        <v>1870</v>
      </c>
    </row>
    <row r="171" s="2" customFormat="1" ht="16.5" customHeight="1">
      <c r="A171" s="38"/>
      <c r="B171" s="39"/>
      <c r="C171" s="226" t="s">
        <v>336</v>
      </c>
      <c r="D171" s="226" t="s">
        <v>165</v>
      </c>
      <c r="E171" s="227" t="s">
        <v>1871</v>
      </c>
      <c r="F171" s="228" t="s">
        <v>1872</v>
      </c>
      <c r="G171" s="229" t="s">
        <v>233</v>
      </c>
      <c r="H171" s="230">
        <v>2</v>
      </c>
      <c r="I171" s="231"/>
      <c r="J171" s="232">
        <f>ROUND(I171*H171,2)</f>
        <v>0</v>
      </c>
      <c r="K171" s="228" t="s">
        <v>1</v>
      </c>
      <c r="L171" s="44"/>
      <c r="M171" s="233" t="s">
        <v>1</v>
      </c>
      <c r="N171" s="234" t="s">
        <v>41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170</v>
      </c>
      <c r="AT171" s="237" t="s">
        <v>165</v>
      </c>
      <c r="AU171" s="237" t="s">
        <v>180</v>
      </c>
      <c r="AY171" s="17" t="s">
        <v>163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170</v>
      </c>
      <c r="BM171" s="237" t="s">
        <v>1873</v>
      </c>
    </row>
    <row r="172" s="2" customFormat="1" ht="16.5" customHeight="1">
      <c r="A172" s="38"/>
      <c r="B172" s="39"/>
      <c r="C172" s="226" t="s">
        <v>342</v>
      </c>
      <c r="D172" s="226" t="s">
        <v>165</v>
      </c>
      <c r="E172" s="227" t="s">
        <v>1874</v>
      </c>
      <c r="F172" s="228" t="s">
        <v>1875</v>
      </c>
      <c r="G172" s="229" t="s">
        <v>233</v>
      </c>
      <c r="H172" s="230">
        <v>2</v>
      </c>
      <c r="I172" s="231"/>
      <c r="J172" s="232">
        <f>ROUND(I172*H172,2)</f>
        <v>0</v>
      </c>
      <c r="K172" s="228" t="s">
        <v>1</v>
      </c>
      <c r="L172" s="44"/>
      <c r="M172" s="233" t="s">
        <v>1</v>
      </c>
      <c r="N172" s="234" t="s">
        <v>41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170</v>
      </c>
      <c r="AT172" s="237" t="s">
        <v>165</v>
      </c>
      <c r="AU172" s="237" t="s">
        <v>180</v>
      </c>
      <c r="AY172" s="17" t="s">
        <v>163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83</v>
      </c>
      <c r="BK172" s="238">
        <f>ROUND(I172*H172,2)</f>
        <v>0</v>
      </c>
      <c r="BL172" s="17" t="s">
        <v>170</v>
      </c>
      <c r="BM172" s="237" t="s">
        <v>1876</v>
      </c>
    </row>
    <row r="173" s="2" customFormat="1" ht="16.5" customHeight="1">
      <c r="A173" s="38"/>
      <c r="B173" s="39"/>
      <c r="C173" s="226" t="s">
        <v>346</v>
      </c>
      <c r="D173" s="226" t="s">
        <v>165</v>
      </c>
      <c r="E173" s="227" t="s">
        <v>1877</v>
      </c>
      <c r="F173" s="228" t="s">
        <v>1795</v>
      </c>
      <c r="G173" s="229" t="s">
        <v>217</v>
      </c>
      <c r="H173" s="230">
        <v>5</v>
      </c>
      <c r="I173" s="231"/>
      <c r="J173" s="232">
        <f>ROUND(I173*H173,2)</f>
        <v>0</v>
      </c>
      <c r="K173" s="228" t="s">
        <v>1</v>
      </c>
      <c r="L173" s="44"/>
      <c r="M173" s="233" t="s">
        <v>1</v>
      </c>
      <c r="N173" s="234" t="s">
        <v>41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170</v>
      </c>
      <c r="AT173" s="237" t="s">
        <v>165</v>
      </c>
      <c r="AU173" s="237" t="s">
        <v>180</v>
      </c>
      <c r="AY173" s="17" t="s">
        <v>163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170</v>
      </c>
      <c r="BM173" s="237" t="s">
        <v>1878</v>
      </c>
    </row>
    <row r="174" s="2" customFormat="1" ht="44.25" customHeight="1">
      <c r="A174" s="38"/>
      <c r="B174" s="39"/>
      <c r="C174" s="239" t="s">
        <v>352</v>
      </c>
      <c r="D174" s="239" t="s">
        <v>172</v>
      </c>
      <c r="E174" s="240" t="s">
        <v>1879</v>
      </c>
      <c r="F174" s="241" t="s">
        <v>1880</v>
      </c>
      <c r="G174" s="242" t="s">
        <v>233</v>
      </c>
      <c r="H174" s="243">
        <v>2</v>
      </c>
      <c r="I174" s="244"/>
      <c r="J174" s="245">
        <f>ROUND(I174*H174,2)</f>
        <v>0</v>
      </c>
      <c r="K174" s="241" t="s">
        <v>1</v>
      </c>
      <c r="L174" s="246"/>
      <c r="M174" s="247" t="s">
        <v>1</v>
      </c>
      <c r="N174" s="248" t="s">
        <v>41</v>
      </c>
      <c r="O174" s="91"/>
      <c r="P174" s="235">
        <f>O174*H174</f>
        <v>0</v>
      </c>
      <c r="Q174" s="235">
        <v>0.0275</v>
      </c>
      <c r="R174" s="235">
        <f>Q174*H174</f>
        <v>0.055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342</v>
      </c>
      <c r="AT174" s="237" t="s">
        <v>172</v>
      </c>
      <c r="AU174" s="237" t="s">
        <v>180</v>
      </c>
      <c r="AY174" s="17" t="s">
        <v>163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83</v>
      </c>
      <c r="BK174" s="238">
        <f>ROUND(I174*H174,2)</f>
        <v>0</v>
      </c>
      <c r="BL174" s="17" t="s">
        <v>248</v>
      </c>
      <c r="BM174" s="237" t="s">
        <v>1881</v>
      </c>
    </row>
    <row r="175" s="2" customFormat="1" ht="24.15" customHeight="1">
      <c r="A175" s="38"/>
      <c r="B175" s="39"/>
      <c r="C175" s="239" t="s">
        <v>357</v>
      </c>
      <c r="D175" s="239" t="s">
        <v>172</v>
      </c>
      <c r="E175" s="240" t="s">
        <v>1882</v>
      </c>
      <c r="F175" s="241" t="s">
        <v>1883</v>
      </c>
      <c r="G175" s="242" t="s">
        <v>233</v>
      </c>
      <c r="H175" s="243">
        <v>2</v>
      </c>
      <c r="I175" s="244"/>
      <c r="J175" s="245">
        <f>ROUND(I175*H175,2)</f>
        <v>0</v>
      </c>
      <c r="K175" s="241" t="s">
        <v>1</v>
      </c>
      <c r="L175" s="246"/>
      <c r="M175" s="247" t="s">
        <v>1</v>
      </c>
      <c r="N175" s="248" t="s">
        <v>41</v>
      </c>
      <c r="O175" s="91"/>
      <c r="P175" s="235">
        <f>O175*H175</f>
        <v>0</v>
      </c>
      <c r="Q175" s="235">
        <v>0.0275</v>
      </c>
      <c r="R175" s="235">
        <f>Q175*H175</f>
        <v>0.055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342</v>
      </c>
      <c r="AT175" s="237" t="s">
        <v>172</v>
      </c>
      <c r="AU175" s="237" t="s">
        <v>180</v>
      </c>
      <c r="AY175" s="17" t="s">
        <v>163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83</v>
      </c>
      <c r="BK175" s="238">
        <f>ROUND(I175*H175,2)</f>
        <v>0</v>
      </c>
      <c r="BL175" s="17" t="s">
        <v>248</v>
      </c>
      <c r="BM175" s="237" t="s">
        <v>1884</v>
      </c>
    </row>
    <row r="176" s="2" customFormat="1" ht="16.5" customHeight="1">
      <c r="A176" s="38"/>
      <c r="B176" s="39"/>
      <c r="C176" s="239" t="s">
        <v>362</v>
      </c>
      <c r="D176" s="239" t="s">
        <v>172</v>
      </c>
      <c r="E176" s="240" t="s">
        <v>1885</v>
      </c>
      <c r="F176" s="241" t="s">
        <v>1886</v>
      </c>
      <c r="G176" s="242" t="s">
        <v>233</v>
      </c>
      <c r="H176" s="243">
        <v>2</v>
      </c>
      <c r="I176" s="244"/>
      <c r="J176" s="245">
        <f>ROUND(I176*H176,2)</f>
        <v>0</v>
      </c>
      <c r="K176" s="241" t="s">
        <v>1</v>
      </c>
      <c r="L176" s="246"/>
      <c r="M176" s="247" t="s">
        <v>1</v>
      </c>
      <c r="N176" s="248" t="s">
        <v>41</v>
      </c>
      <c r="O176" s="91"/>
      <c r="P176" s="235">
        <f>O176*H176</f>
        <v>0</v>
      </c>
      <c r="Q176" s="235">
        <v>0.0275</v>
      </c>
      <c r="R176" s="235">
        <f>Q176*H176</f>
        <v>0.055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342</v>
      </c>
      <c r="AT176" s="237" t="s">
        <v>172</v>
      </c>
      <c r="AU176" s="237" t="s">
        <v>180</v>
      </c>
      <c r="AY176" s="17" t="s">
        <v>163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83</v>
      </c>
      <c r="BK176" s="238">
        <f>ROUND(I176*H176,2)</f>
        <v>0</v>
      </c>
      <c r="BL176" s="17" t="s">
        <v>248</v>
      </c>
      <c r="BM176" s="237" t="s">
        <v>1887</v>
      </c>
    </row>
    <row r="177" s="2" customFormat="1" ht="16.5" customHeight="1">
      <c r="A177" s="38"/>
      <c r="B177" s="39"/>
      <c r="C177" s="239" t="s">
        <v>367</v>
      </c>
      <c r="D177" s="239" t="s">
        <v>172</v>
      </c>
      <c r="E177" s="240" t="s">
        <v>1888</v>
      </c>
      <c r="F177" s="241" t="s">
        <v>1889</v>
      </c>
      <c r="G177" s="242" t="s">
        <v>233</v>
      </c>
      <c r="H177" s="243">
        <v>2</v>
      </c>
      <c r="I177" s="244"/>
      <c r="J177" s="245">
        <f>ROUND(I177*H177,2)</f>
        <v>0</v>
      </c>
      <c r="K177" s="241" t="s">
        <v>1</v>
      </c>
      <c r="L177" s="246"/>
      <c r="M177" s="247" t="s">
        <v>1</v>
      </c>
      <c r="N177" s="248" t="s">
        <v>41</v>
      </c>
      <c r="O177" s="91"/>
      <c r="P177" s="235">
        <f>O177*H177</f>
        <v>0</v>
      </c>
      <c r="Q177" s="235">
        <v>0.0275</v>
      </c>
      <c r="R177" s="235">
        <f>Q177*H177</f>
        <v>0.055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342</v>
      </c>
      <c r="AT177" s="237" t="s">
        <v>172</v>
      </c>
      <c r="AU177" s="237" t="s">
        <v>180</v>
      </c>
      <c r="AY177" s="17" t="s">
        <v>163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83</v>
      </c>
      <c r="BK177" s="238">
        <f>ROUND(I177*H177,2)</f>
        <v>0</v>
      </c>
      <c r="BL177" s="17" t="s">
        <v>248</v>
      </c>
      <c r="BM177" s="237" t="s">
        <v>1890</v>
      </c>
    </row>
    <row r="178" s="2" customFormat="1" ht="24.15" customHeight="1">
      <c r="A178" s="38"/>
      <c r="B178" s="39"/>
      <c r="C178" s="239" t="s">
        <v>372</v>
      </c>
      <c r="D178" s="239" t="s">
        <v>172</v>
      </c>
      <c r="E178" s="240" t="s">
        <v>1891</v>
      </c>
      <c r="F178" s="241" t="s">
        <v>1892</v>
      </c>
      <c r="G178" s="242" t="s">
        <v>233</v>
      </c>
      <c r="H178" s="243">
        <v>2</v>
      </c>
      <c r="I178" s="244"/>
      <c r="J178" s="245">
        <f>ROUND(I178*H178,2)</f>
        <v>0</v>
      </c>
      <c r="K178" s="241" t="s">
        <v>1</v>
      </c>
      <c r="L178" s="246"/>
      <c r="M178" s="247" t="s">
        <v>1</v>
      </c>
      <c r="N178" s="248" t="s">
        <v>41</v>
      </c>
      <c r="O178" s="91"/>
      <c r="P178" s="235">
        <f>O178*H178</f>
        <v>0</v>
      </c>
      <c r="Q178" s="235">
        <v>0.0275</v>
      </c>
      <c r="R178" s="235">
        <f>Q178*H178</f>
        <v>0.055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342</v>
      </c>
      <c r="AT178" s="237" t="s">
        <v>172</v>
      </c>
      <c r="AU178" s="237" t="s">
        <v>180</v>
      </c>
      <c r="AY178" s="17" t="s">
        <v>163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83</v>
      </c>
      <c r="BK178" s="238">
        <f>ROUND(I178*H178,2)</f>
        <v>0</v>
      </c>
      <c r="BL178" s="17" t="s">
        <v>248</v>
      </c>
      <c r="BM178" s="237" t="s">
        <v>1893</v>
      </c>
    </row>
    <row r="179" s="2" customFormat="1" ht="21.75" customHeight="1">
      <c r="A179" s="38"/>
      <c r="B179" s="39"/>
      <c r="C179" s="239" t="s">
        <v>377</v>
      </c>
      <c r="D179" s="239" t="s">
        <v>172</v>
      </c>
      <c r="E179" s="240" t="s">
        <v>1894</v>
      </c>
      <c r="F179" s="241" t="s">
        <v>1895</v>
      </c>
      <c r="G179" s="242" t="s">
        <v>233</v>
      </c>
      <c r="H179" s="243">
        <v>2</v>
      </c>
      <c r="I179" s="244"/>
      <c r="J179" s="245">
        <f>ROUND(I179*H179,2)</f>
        <v>0</v>
      </c>
      <c r="K179" s="241" t="s">
        <v>1</v>
      </c>
      <c r="L179" s="246"/>
      <c r="M179" s="247" t="s">
        <v>1</v>
      </c>
      <c r="N179" s="248" t="s">
        <v>41</v>
      </c>
      <c r="O179" s="91"/>
      <c r="P179" s="235">
        <f>O179*H179</f>
        <v>0</v>
      </c>
      <c r="Q179" s="235">
        <v>0.0275</v>
      </c>
      <c r="R179" s="235">
        <f>Q179*H179</f>
        <v>0.055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342</v>
      </c>
      <c r="AT179" s="237" t="s">
        <v>172</v>
      </c>
      <c r="AU179" s="237" t="s">
        <v>180</v>
      </c>
      <c r="AY179" s="17" t="s">
        <v>163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83</v>
      </c>
      <c r="BK179" s="238">
        <f>ROUND(I179*H179,2)</f>
        <v>0</v>
      </c>
      <c r="BL179" s="17" t="s">
        <v>248</v>
      </c>
      <c r="BM179" s="237" t="s">
        <v>1896</v>
      </c>
    </row>
    <row r="180" s="2" customFormat="1" ht="37.8" customHeight="1">
      <c r="A180" s="38"/>
      <c r="B180" s="39"/>
      <c r="C180" s="226" t="s">
        <v>383</v>
      </c>
      <c r="D180" s="226" t="s">
        <v>165</v>
      </c>
      <c r="E180" s="227" t="s">
        <v>1851</v>
      </c>
      <c r="F180" s="228" t="s">
        <v>1852</v>
      </c>
      <c r="G180" s="229" t="s">
        <v>294</v>
      </c>
      <c r="H180" s="230">
        <v>20</v>
      </c>
      <c r="I180" s="231"/>
      <c r="J180" s="232">
        <f>ROUND(I180*H180,2)</f>
        <v>0</v>
      </c>
      <c r="K180" s="228" t="s">
        <v>169</v>
      </c>
      <c r="L180" s="44"/>
      <c r="M180" s="233" t="s">
        <v>1</v>
      </c>
      <c r="N180" s="234" t="s">
        <v>41</v>
      </c>
      <c r="O180" s="91"/>
      <c r="P180" s="235">
        <f>O180*H180</f>
        <v>0</v>
      </c>
      <c r="Q180" s="235">
        <v>0.0065300000000000002</v>
      </c>
      <c r="R180" s="235">
        <f>Q180*H180</f>
        <v>0.13059999999999999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248</v>
      </c>
      <c r="AT180" s="237" t="s">
        <v>165</v>
      </c>
      <c r="AU180" s="237" t="s">
        <v>180</v>
      </c>
      <c r="AY180" s="17" t="s">
        <v>163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83</v>
      </c>
      <c r="BK180" s="238">
        <f>ROUND(I180*H180,2)</f>
        <v>0</v>
      </c>
      <c r="BL180" s="17" t="s">
        <v>248</v>
      </c>
      <c r="BM180" s="237" t="s">
        <v>1897</v>
      </c>
    </row>
    <row r="181" s="2" customFormat="1" ht="37.8" customHeight="1">
      <c r="A181" s="38"/>
      <c r="B181" s="39"/>
      <c r="C181" s="226" t="s">
        <v>388</v>
      </c>
      <c r="D181" s="226" t="s">
        <v>165</v>
      </c>
      <c r="E181" s="227" t="s">
        <v>1812</v>
      </c>
      <c r="F181" s="228" t="s">
        <v>1813</v>
      </c>
      <c r="G181" s="229" t="s">
        <v>294</v>
      </c>
      <c r="H181" s="230">
        <v>20</v>
      </c>
      <c r="I181" s="231"/>
      <c r="J181" s="232">
        <f>ROUND(I181*H181,2)</f>
        <v>0</v>
      </c>
      <c r="K181" s="228" t="s">
        <v>169</v>
      </c>
      <c r="L181" s="44"/>
      <c r="M181" s="233" t="s">
        <v>1</v>
      </c>
      <c r="N181" s="234" t="s">
        <v>41</v>
      </c>
      <c r="O181" s="91"/>
      <c r="P181" s="235">
        <f>O181*H181</f>
        <v>0</v>
      </c>
      <c r="Q181" s="235">
        <v>0.00069999999999999999</v>
      </c>
      <c r="R181" s="235">
        <f>Q181*H181</f>
        <v>0.014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248</v>
      </c>
      <c r="AT181" s="237" t="s">
        <v>165</v>
      </c>
      <c r="AU181" s="237" t="s">
        <v>180</v>
      </c>
      <c r="AY181" s="17" t="s">
        <v>163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83</v>
      </c>
      <c r="BK181" s="238">
        <f>ROUND(I181*H181,2)</f>
        <v>0</v>
      </c>
      <c r="BL181" s="17" t="s">
        <v>248</v>
      </c>
      <c r="BM181" s="237" t="s">
        <v>1898</v>
      </c>
    </row>
    <row r="182" s="2" customFormat="1" ht="33" customHeight="1">
      <c r="A182" s="38"/>
      <c r="B182" s="39"/>
      <c r="C182" s="226" t="s">
        <v>393</v>
      </c>
      <c r="D182" s="226" t="s">
        <v>165</v>
      </c>
      <c r="E182" s="227" t="s">
        <v>1899</v>
      </c>
      <c r="F182" s="228" t="s">
        <v>1900</v>
      </c>
      <c r="G182" s="229" t="s">
        <v>233</v>
      </c>
      <c r="H182" s="230">
        <v>2</v>
      </c>
      <c r="I182" s="231"/>
      <c r="J182" s="232">
        <f>ROUND(I182*H182,2)</f>
        <v>0</v>
      </c>
      <c r="K182" s="228" t="s">
        <v>169</v>
      </c>
      <c r="L182" s="44"/>
      <c r="M182" s="233" t="s">
        <v>1</v>
      </c>
      <c r="N182" s="234" t="s">
        <v>41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248</v>
      </c>
      <c r="AT182" s="237" t="s">
        <v>165</v>
      </c>
      <c r="AU182" s="237" t="s">
        <v>180</v>
      </c>
      <c r="AY182" s="17" t="s">
        <v>163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83</v>
      </c>
      <c r="BK182" s="238">
        <f>ROUND(I182*H182,2)</f>
        <v>0</v>
      </c>
      <c r="BL182" s="17" t="s">
        <v>248</v>
      </c>
      <c r="BM182" s="237" t="s">
        <v>1901</v>
      </c>
    </row>
    <row r="183" s="2" customFormat="1" ht="24.15" customHeight="1">
      <c r="A183" s="38"/>
      <c r="B183" s="39"/>
      <c r="C183" s="226" t="s">
        <v>399</v>
      </c>
      <c r="D183" s="226" t="s">
        <v>165</v>
      </c>
      <c r="E183" s="227" t="s">
        <v>1902</v>
      </c>
      <c r="F183" s="228" t="s">
        <v>1903</v>
      </c>
      <c r="G183" s="229" t="s">
        <v>233</v>
      </c>
      <c r="H183" s="230">
        <v>2</v>
      </c>
      <c r="I183" s="231"/>
      <c r="J183" s="232">
        <f>ROUND(I183*H183,2)</f>
        <v>0</v>
      </c>
      <c r="K183" s="228" t="s">
        <v>1</v>
      </c>
      <c r="L183" s="44"/>
      <c r="M183" s="233" t="s">
        <v>1</v>
      </c>
      <c r="N183" s="234" t="s">
        <v>41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248</v>
      </c>
      <c r="AT183" s="237" t="s">
        <v>165</v>
      </c>
      <c r="AU183" s="237" t="s">
        <v>180</v>
      </c>
      <c r="AY183" s="17" t="s">
        <v>163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83</v>
      </c>
      <c r="BK183" s="238">
        <f>ROUND(I183*H183,2)</f>
        <v>0</v>
      </c>
      <c r="BL183" s="17" t="s">
        <v>248</v>
      </c>
      <c r="BM183" s="237" t="s">
        <v>1904</v>
      </c>
    </row>
    <row r="184" s="2" customFormat="1" ht="24.15" customHeight="1">
      <c r="A184" s="38"/>
      <c r="B184" s="39"/>
      <c r="C184" s="239" t="s">
        <v>403</v>
      </c>
      <c r="D184" s="239" t="s">
        <v>172</v>
      </c>
      <c r="E184" s="240" t="s">
        <v>1821</v>
      </c>
      <c r="F184" s="241" t="s">
        <v>1822</v>
      </c>
      <c r="G184" s="242" t="s">
        <v>233</v>
      </c>
      <c r="H184" s="243">
        <v>2</v>
      </c>
      <c r="I184" s="244"/>
      <c r="J184" s="245">
        <f>ROUND(I184*H184,2)</f>
        <v>0</v>
      </c>
      <c r="K184" s="241" t="s">
        <v>1</v>
      </c>
      <c r="L184" s="246"/>
      <c r="M184" s="247" t="s">
        <v>1</v>
      </c>
      <c r="N184" s="248" t="s">
        <v>41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176</v>
      </c>
      <c r="AT184" s="237" t="s">
        <v>172</v>
      </c>
      <c r="AU184" s="237" t="s">
        <v>180</v>
      </c>
      <c r="AY184" s="17" t="s">
        <v>163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83</v>
      </c>
      <c r="BK184" s="238">
        <f>ROUND(I184*H184,2)</f>
        <v>0</v>
      </c>
      <c r="BL184" s="17" t="s">
        <v>170</v>
      </c>
      <c r="BM184" s="237" t="s">
        <v>1905</v>
      </c>
    </row>
    <row r="185" s="2" customFormat="1" ht="16.5" customHeight="1">
      <c r="A185" s="38"/>
      <c r="B185" s="39"/>
      <c r="C185" s="226" t="s">
        <v>408</v>
      </c>
      <c r="D185" s="226" t="s">
        <v>165</v>
      </c>
      <c r="E185" s="227" t="s">
        <v>1794</v>
      </c>
      <c r="F185" s="228" t="s">
        <v>1795</v>
      </c>
      <c r="G185" s="229" t="s">
        <v>217</v>
      </c>
      <c r="H185" s="230">
        <v>5</v>
      </c>
      <c r="I185" s="231"/>
      <c r="J185" s="232">
        <f>ROUND(I185*H185,2)</f>
        <v>0</v>
      </c>
      <c r="K185" s="228" t="s">
        <v>1</v>
      </c>
      <c r="L185" s="44"/>
      <c r="M185" s="233" t="s">
        <v>1</v>
      </c>
      <c r="N185" s="234" t="s">
        <v>41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170</v>
      </c>
      <c r="AT185" s="237" t="s">
        <v>165</v>
      </c>
      <c r="AU185" s="237" t="s">
        <v>180</v>
      </c>
      <c r="AY185" s="17" t="s">
        <v>163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83</v>
      </c>
      <c r="BK185" s="238">
        <f>ROUND(I185*H185,2)</f>
        <v>0</v>
      </c>
      <c r="BL185" s="17" t="s">
        <v>170</v>
      </c>
      <c r="BM185" s="237" t="s">
        <v>1906</v>
      </c>
    </row>
    <row r="186" s="2" customFormat="1" ht="37.8" customHeight="1">
      <c r="A186" s="38"/>
      <c r="B186" s="39"/>
      <c r="C186" s="226" t="s">
        <v>412</v>
      </c>
      <c r="D186" s="226" t="s">
        <v>165</v>
      </c>
      <c r="E186" s="227" t="s">
        <v>1907</v>
      </c>
      <c r="F186" s="228" t="s">
        <v>1908</v>
      </c>
      <c r="G186" s="229" t="s">
        <v>233</v>
      </c>
      <c r="H186" s="230">
        <v>2</v>
      </c>
      <c r="I186" s="231"/>
      <c r="J186" s="232">
        <f>ROUND(I186*H186,2)</f>
        <v>0</v>
      </c>
      <c r="K186" s="228" t="s">
        <v>169</v>
      </c>
      <c r="L186" s="44"/>
      <c r="M186" s="233" t="s">
        <v>1</v>
      </c>
      <c r="N186" s="234" t="s">
        <v>41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248</v>
      </c>
      <c r="AT186" s="237" t="s">
        <v>165</v>
      </c>
      <c r="AU186" s="237" t="s">
        <v>180</v>
      </c>
      <c r="AY186" s="17" t="s">
        <v>163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83</v>
      </c>
      <c r="BK186" s="238">
        <f>ROUND(I186*H186,2)</f>
        <v>0</v>
      </c>
      <c r="BL186" s="17" t="s">
        <v>248</v>
      </c>
      <c r="BM186" s="237" t="s">
        <v>1909</v>
      </c>
    </row>
    <row r="187" s="2" customFormat="1" ht="21.75" customHeight="1">
      <c r="A187" s="38"/>
      <c r="B187" s="39"/>
      <c r="C187" s="239" t="s">
        <v>416</v>
      </c>
      <c r="D187" s="239" t="s">
        <v>172</v>
      </c>
      <c r="E187" s="240" t="s">
        <v>1910</v>
      </c>
      <c r="F187" s="241" t="s">
        <v>1911</v>
      </c>
      <c r="G187" s="242" t="s">
        <v>233</v>
      </c>
      <c r="H187" s="243">
        <v>2</v>
      </c>
      <c r="I187" s="244"/>
      <c r="J187" s="245">
        <f>ROUND(I187*H187,2)</f>
        <v>0</v>
      </c>
      <c r="K187" s="241" t="s">
        <v>169</v>
      </c>
      <c r="L187" s="246"/>
      <c r="M187" s="247" t="s">
        <v>1</v>
      </c>
      <c r="N187" s="248" t="s">
        <v>41</v>
      </c>
      <c r="O187" s="91"/>
      <c r="P187" s="235">
        <f>O187*H187</f>
        <v>0</v>
      </c>
      <c r="Q187" s="235">
        <v>0.0016999999999999999</v>
      </c>
      <c r="R187" s="235">
        <f>Q187*H187</f>
        <v>0.0033999999999999998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342</v>
      </c>
      <c r="AT187" s="237" t="s">
        <v>172</v>
      </c>
      <c r="AU187" s="237" t="s">
        <v>180</v>
      </c>
      <c r="AY187" s="17" t="s">
        <v>163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83</v>
      </c>
      <c r="BK187" s="238">
        <f>ROUND(I187*H187,2)</f>
        <v>0</v>
      </c>
      <c r="BL187" s="17" t="s">
        <v>248</v>
      </c>
      <c r="BM187" s="237" t="s">
        <v>1912</v>
      </c>
    </row>
    <row r="188" s="2" customFormat="1" ht="37.8" customHeight="1">
      <c r="A188" s="38"/>
      <c r="B188" s="39"/>
      <c r="C188" s="226" t="s">
        <v>421</v>
      </c>
      <c r="D188" s="226" t="s">
        <v>165</v>
      </c>
      <c r="E188" s="227" t="s">
        <v>1809</v>
      </c>
      <c r="F188" s="228" t="s">
        <v>1810</v>
      </c>
      <c r="G188" s="229" t="s">
        <v>294</v>
      </c>
      <c r="H188" s="230">
        <v>30</v>
      </c>
      <c r="I188" s="231"/>
      <c r="J188" s="232">
        <f>ROUND(I188*H188,2)</f>
        <v>0</v>
      </c>
      <c r="K188" s="228" t="s">
        <v>169</v>
      </c>
      <c r="L188" s="44"/>
      <c r="M188" s="233" t="s">
        <v>1</v>
      </c>
      <c r="N188" s="234" t="s">
        <v>41</v>
      </c>
      <c r="O188" s="91"/>
      <c r="P188" s="235">
        <f>O188*H188</f>
        <v>0</v>
      </c>
      <c r="Q188" s="235">
        <v>0.0031199999999999999</v>
      </c>
      <c r="R188" s="235">
        <f>Q188*H188</f>
        <v>0.093600000000000003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248</v>
      </c>
      <c r="AT188" s="237" t="s">
        <v>165</v>
      </c>
      <c r="AU188" s="237" t="s">
        <v>180</v>
      </c>
      <c r="AY188" s="17" t="s">
        <v>163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83</v>
      </c>
      <c r="BK188" s="238">
        <f>ROUND(I188*H188,2)</f>
        <v>0</v>
      </c>
      <c r="BL188" s="17" t="s">
        <v>248</v>
      </c>
      <c r="BM188" s="237" t="s">
        <v>1913</v>
      </c>
    </row>
    <row r="189" s="2" customFormat="1" ht="37.8" customHeight="1">
      <c r="A189" s="38"/>
      <c r="B189" s="39"/>
      <c r="C189" s="226" t="s">
        <v>426</v>
      </c>
      <c r="D189" s="226" t="s">
        <v>165</v>
      </c>
      <c r="E189" s="227" t="s">
        <v>1812</v>
      </c>
      <c r="F189" s="228" t="s">
        <v>1813</v>
      </c>
      <c r="G189" s="229" t="s">
        <v>294</v>
      </c>
      <c r="H189" s="230">
        <v>30</v>
      </c>
      <c r="I189" s="231"/>
      <c r="J189" s="232">
        <f>ROUND(I189*H189,2)</f>
        <v>0</v>
      </c>
      <c r="K189" s="228" t="s">
        <v>169</v>
      </c>
      <c r="L189" s="44"/>
      <c r="M189" s="233" t="s">
        <v>1</v>
      </c>
      <c r="N189" s="234" t="s">
        <v>41</v>
      </c>
      <c r="O189" s="91"/>
      <c r="P189" s="235">
        <f>O189*H189</f>
        <v>0</v>
      </c>
      <c r="Q189" s="235">
        <v>0.00069999999999999999</v>
      </c>
      <c r="R189" s="235">
        <f>Q189*H189</f>
        <v>0.021000000000000001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248</v>
      </c>
      <c r="AT189" s="237" t="s">
        <v>165</v>
      </c>
      <c r="AU189" s="237" t="s">
        <v>180</v>
      </c>
      <c r="AY189" s="17" t="s">
        <v>163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83</v>
      </c>
      <c r="BK189" s="238">
        <f>ROUND(I189*H189,2)</f>
        <v>0</v>
      </c>
      <c r="BL189" s="17" t="s">
        <v>248</v>
      </c>
      <c r="BM189" s="237" t="s">
        <v>1914</v>
      </c>
    </row>
    <row r="190" s="12" customFormat="1" ht="20.88" customHeight="1">
      <c r="A190" s="12"/>
      <c r="B190" s="210"/>
      <c r="C190" s="211"/>
      <c r="D190" s="212" t="s">
        <v>75</v>
      </c>
      <c r="E190" s="224" t="s">
        <v>1915</v>
      </c>
      <c r="F190" s="224" t="s">
        <v>1916</v>
      </c>
      <c r="G190" s="211"/>
      <c r="H190" s="211"/>
      <c r="I190" s="214"/>
      <c r="J190" s="225">
        <f>BK190</f>
        <v>0</v>
      </c>
      <c r="K190" s="211"/>
      <c r="L190" s="216"/>
      <c r="M190" s="217"/>
      <c r="N190" s="218"/>
      <c r="O190" s="218"/>
      <c r="P190" s="219">
        <f>SUM(P191:P198)</f>
        <v>0</v>
      </c>
      <c r="Q190" s="218"/>
      <c r="R190" s="219">
        <f>SUM(R191:R198)</f>
        <v>0.14118999999999998</v>
      </c>
      <c r="S190" s="218"/>
      <c r="T190" s="220">
        <f>SUM(T191:T198)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1" t="s">
        <v>85</v>
      </c>
      <c r="AT190" s="222" t="s">
        <v>75</v>
      </c>
      <c r="AU190" s="222" t="s">
        <v>85</v>
      </c>
      <c r="AY190" s="221" t="s">
        <v>163</v>
      </c>
      <c r="BK190" s="223">
        <f>SUM(BK191:BK198)</f>
        <v>0</v>
      </c>
    </row>
    <row r="191" s="2" customFormat="1" ht="16.5" customHeight="1">
      <c r="A191" s="38"/>
      <c r="B191" s="39"/>
      <c r="C191" s="226" t="s">
        <v>435</v>
      </c>
      <c r="D191" s="226" t="s">
        <v>165</v>
      </c>
      <c r="E191" s="227" t="s">
        <v>1794</v>
      </c>
      <c r="F191" s="228" t="s">
        <v>1795</v>
      </c>
      <c r="G191" s="229" t="s">
        <v>217</v>
      </c>
      <c r="H191" s="230">
        <v>2</v>
      </c>
      <c r="I191" s="231"/>
      <c r="J191" s="232">
        <f>ROUND(I191*H191,2)</f>
        <v>0</v>
      </c>
      <c r="K191" s="228" t="s">
        <v>1</v>
      </c>
      <c r="L191" s="44"/>
      <c r="M191" s="233" t="s">
        <v>1</v>
      </c>
      <c r="N191" s="234" t="s">
        <v>41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248</v>
      </c>
      <c r="AT191" s="237" t="s">
        <v>165</v>
      </c>
      <c r="AU191" s="237" t="s">
        <v>180</v>
      </c>
      <c r="AY191" s="17" t="s">
        <v>163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83</v>
      </c>
      <c r="BK191" s="238">
        <f>ROUND(I191*H191,2)</f>
        <v>0</v>
      </c>
      <c r="BL191" s="17" t="s">
        <v>248</v>
      </c>
      <c r="BM191" s="237" t="s">
        <v>1917</v>
      </c>
    </row>
    <row r="192" s="2" customFormat="1" ht="37.8" customHeight="1">
      <c r="A192" s="38"/>
      <c r="B192" s="39"/>
      <c r="C192" s="226" t="s">
        <v>439</v>
      </c>
      <c r="D192" s="226" t="s">
        <v>165</v>
      </c>
      <c r="E192" s="227" t="s">
        <v>1918</v>
      </c>
      <c r="F192" s="228" t="s">
        <v>1919</v>
      </c>
      <c r="G192" s="229" t="s">
        <v>233</v>
      </c>
      <c r="H192" s="230">
        <v>1</v>
      </c>
      <c r="I192" s="231"/>
      <c r="J192" s="232">
        <f>ROUND(I192*H192,2)</f>
        <v>0</v>
      </c>
      <c r="K192" s="228" t="s">
        <v>169</v>
      </c>
      <c r="L192" s="44"/>
      <c r="M192" s="233" t="s">
        <v>1</v>
      </c>
      <c r="N192" s="234" t="s">
        <v>41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248</v>
      </c>
      <c r="AT192" s="237" t="s">
        <v>165</v>
      </c>
      <c r="AU192" s="237" t="s">
        <v>180</v>
      </c>
      <c r="AY192" s="17" t="s">
        <v>163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83</v>
      </c>
      <c r="BK192" s="238">
        <f>ROUND(I192*H192,2)</f>
        <v>0</v>
      </c>
      <c r="BL192" s="17" t="s">
        <v>248</v>
      </c>
      <c r="BM192" s="237" t="s">
        <v>1920</v>
      </c>
    </row>
    <row r="193" s="2" customFormat="1" ht="37.8" customHeight="1">
      <c r="A193" s="38"/>
      <c r="B193" s="39"/>
      <c r="C193" s="239" t="s">
        <v>443</v>
      </c>
      <c r="D193" s="239" t="s">
        <v>172</v>
      </c>
      <c r="E193" s="240" t="s">
        <v>1921</v>
      </c>
      <c r="F193" s="241" t="s">
        <v>1922</v>
      </c>
      <c r="G193" s="242" t="s">
        <v>233</v>
      </c>
      <c r="H193" s="243">
        <v>1</v>
      </c>
      <c r="I193" s="244"/>
      <c r="J193" s="245">
        <f>ROUND(I193*H193,2)</f>
        <v>0</v>
      </c>
      <c r="K193" s="241" t="s">
        <v>1</v>
      </c>
      <c r="L193" s="246"/>
      <c r="M193" s="247" t="s">
        <v>1</v>
      </c>
      <c r="N193" s="248" t="s">
        <v>41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342</v>
      </c>
      <c r="AT193" s="237" t="s">
        <v>172</v>
      </c>
      <c r="AU193" s="237" t="s">
        <v>180</v>
      </c>
      <c r="AY193" s="17" t="s">
        <v>163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83</v>
      </c>
      <c r="BK193" s="238">
        <f>ROUND(I193*H193,2)</f>
        <v>0</v>
      </c>
      <c r="BL193" s="17" t="s">
        <v>248</v>
      </c>
      <c r="BM193" s="237" t="s">
        <v>1923</v>
      </c>
    </row>
    <row r="194" s="2" customFormat="1" ht="33" customHeight="1">
      <c r="A194" s="38"/>
      <c r="B194" s="39"/>
      <c r="C194" s="226" t="s">
        <v>448</v>
      </c>
      <c r="D194" s="226" t="s">
        <v>165</v>
      </c>
      <c r="E194" s="227" t="s">
        <v>1924</v>
      </c>
      <c r="F194" s="228" t="s">
        <v>1925</v>
      </c>
      <c r="G194" s="229" t="s">
        <v>294</v>
      </c>
      <c r="H194" s="230">
        <v>1</v>
      </c>
      <c r="I194" s="231"/>
      <c r="J194" s="232">
        <f>ROUND(I194*H194,2)</f>
        <v>0</v>
      </c>
      <c r="K194" s="228" t="s">
        <v>169</v>
      </c>
      <c r="L194" s="44"/>
      <c r="M194" s="233" t="s">
        <v>1</v>
      </c>
      <c r="N194" s="234" t="s">
        <v>41</v>
      </c>
      <c r="O194" s="91"/>
      <c r="P194" s="235">
        <f>O194*H194</f>
        <v>0</v>
      </c>
      <c r="Q194" s="235">
        <v>0.018579999999999999</v>
      </c>
      <c r="R194" s="235">
        <f>Q194*H194</f>
        <v>0.018579999999999999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248</v>
      </c>
      <c r="AT194" s="237" t="s">
        <v>165</v>
      </c>
      <c r="AU194" s="237" t="s">
        <v>180</v>
      </c>
      <c r="AY194" s="17" t="s">
        <v>163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83</v>
      </c>
      <c r="BK194" s="238">
        <f>ROUND(I194*H194,2)</f>
        <v>0</v>
      </c>
      <c r="BL194" s="17" t="s">
        <v>248</v>
      </c>
      <c r="BM194" s="237" t="s">
        <v>1926</v>
      </c>
    </row>
    <row r="195" s="2" customFormat="1" ht="37.8" customHeight="1">
      <c r="A195" s="38"/>
      <c r="B195" s="39"/>
      <c r="C195" s="226" t="s">
        <v>452</v>
      </c>
      <c r="D195" s="226" t="s">
        <v>165</v>
      </c>
      <c r="E195" s="227" t="s">
        <v>1927</v>
      </c>
      <c r="F195" s="228" t="s">
        <v>1928</v>
      </c>
      <c r="G195" s="229" t="s">
        <v>294</v>
      </c>
      <c r="H195" s="230">
        <v>1</v>
      </c>
      <c r="I195" s="231"/>
      <c r="J195" s="232">
        <f>ROUND(I195*H195,2)</f>
        <v>0</v>
      </c>
      <c r="K195" s="228" t="s">
        <v>169</v>
      </c>
      <c r="L195" s="44"/>
      <c r="M195" s="233" t="s">
        <v>1</v>
      </c>
      <c r="N195" s="234" t="s">
        <v>41</v>
      </c>
      <c r="O195" s="91"/>
      <c r="P195" s="235">
        <f>O195*H195</f>
        <v>0</v>
      </c>
      <c r="Q195" s="235">
        <v>0.0016100000000000001</v>
      </c>
      <c r="R195" s="235">
        <f>Q195*H195</f>
        <v>0.0016100000000000001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248</v>
      </c>
      <c r="AT195" s="237" t="s">
        <v>165</v>
      </c>
      <c r="AU195" s="237" t="s">
        <v>180</v>
      </c>
      <c r="AY195" s="17" t="s">
        <v>163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83</v>
      </c>
      <c r="BK195" s="238">
        <f>ROUND(I195*H195,2)</f>
        <v>0</v>
      </c>
      <c r="BL195" s="17" t="s">
        <v>248</v>
      </c>
      <c r="BM195" s="237" t="s">
        <v>1929</v>
      </c>
    </row>
    <row r="196" s="2" customFormat="1" ht="37.8" customHeight="1">
      <c r="A196" s="38"/>
      <c r="B196" s="39"/>
      <c r="C196" s="226" t="s">
        <v>457</v>
      </c>
      <c r="D196" s="226" t="s">
        <v>165</v>
      </c>
      <c r="E196" s="227" t="s">
        <v>1857</v>
      </c>
      <c r="F196" s="228" t="s">
        <v>1858</v>
      </c>
      <c r="G196" s="229" t="s">
        <v>233</v>
      </c>
      <c r="H196" s="230">
        <v>1</v>
      </c>
      <c r="I196" s="231"/>
      <c r="J196" s="232">
        <f>ROUND(I196*H196,2)</f>
        <v>0</v>
      </c>
      <c r="K196" s="228" t="s">
        <v>169</v>
      </c>
      <c r="L196" s="44"/>
      <c r="M196" s="233" t="s">
        <v>1</v>
      </c>
      <c r="N196" s="234" t="s">
        <v>41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248</v>
      </c>
      <c r="AT196" s="237" t="s">
        <v>165</v>
      </c>
      <c r="AU196" s="237" t="s">
        <v>180</v>
      </c>
      <c r="AY196" s="17" t="s">
        <v>163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83</v>
      </c>
      <c r="BK196" s="238">
        <f>ROUND(I196*H196,2)</f>
        <v>0</v>
      </c>
      <c r="BL196" s="17" t="s">
        <v>248</v>
      </c>
      <c r="BM196" s="237" t="s">
        <v>1930</v>
      </c>
    </row>
    <row r="197" s="2" customFormat="1" ht="33" customHeight="1">
      <c r="A197" s="38"/>
      <c r="B197" s="39"/>
      <c r="C197" s="239" t="s">
        <v>462</v>
      </c>
      <c r="D197" s="239" t="s">
        <v>172</v>
      </c>
      <c r="E197" s="240" t="s">
        <v>1931</v>
      </c>
      <c r="F197" s="241" t="s">
        <v>1932</v>
      </c>
      <c r="G197" s="242" t="s">
        <v>233</v>
      </c>
      <c r="H197" s="243">
        <v>1</v>
      </c>
      <c r="I197" s="244"/>
      <c r="J197" s="245">
        <f>ROUND(I197*H197,2)</f>
        <v>0</v>
      </c>
      <c r="K197" s="241" t="s">
        <v>1</v>
      </c>
      <c r="L197" s="246"/>
      <c r="M197" s="247" t="s">
        <v>1</v>
      </c>
      <c r="N197" s="248" t="s">
        <v>41</v>
      </c>
      <c r="O197" s="91"/>
      <c r="P197" s="235">
        <f>O197*H197</f>
        <v>0</v>
      </c>
      <c r="Q197" s="235">
        <v>0.121</v>
      </c>
      <c r="R197" s="235">
        <f>Q197*H197</f>
        <v>0.121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342</v>
      </c>
      <c r="AT197" s="237" t="s">
        <v>172</v>
      </c>
      <c r="AU197" s="237" t="s">
        <v>180</v>
      </c>
      <c r="AY197" s="17" t="s">
        <v>163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83</v>
      </c>
      <c r="BK197" s="238">
        <f>ROUND(I197*H197,2)</f>
        <v>0</v>
      </c>
      <c r="BL197" s="17" t="s">
        <v>248</v>
      </c>
      <c r="BM197" s="237" t="s">
        <v>1933</v>
      </c>
    </row>
    <row r="198" s="2" customFormat="1" ht="16.5" customHeight="1">
      <c r="A198" s="38"/>
      <c r="B198" s="39"/>
      <c r="C198" s="226" t="s">
        <v>467</v>
      </c>
      <c r="D198" s="226" t="s">
        <v>165</v>
      </c>
      <c r="E198" s="227" t="s">
        <v>1934</v>
      </c>
      <c r="F198" s="228" t="s">
        <v>1935</v>
      </c>
      <c r="G198" s="229" t="s">
        <v>233</v>
      </c>
      <c r="H198" s="230">
        <v>1</v>
      </c>
      <c r="I198" s="231"/>
      <c r="J198" s="232">
        <f>ROUND(I198*H198,2)</f>
        <v>0</v>
      </c>
      <c r="K198" s="228" t="s">
        <v>1</v>
      </c>
      <c r="L198" s="44"/>
      <c r="M198" s="233" t="s">
        <v>1</v>
      </c>
      <c r="N198" s="234" t="s">
        <v>41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248</v>
      </c>
      <c r="AT198" s="237" t="s">
        <v>165</v>
      </c>
      <c r="AU198" s="237" t="s">
        <v>180</v>
      </c>
      <c r="AY198" s="17" t="s">
        <v>163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83</v>
      </c>
      <c r="BK198" s="238">
        <f>ROUND(I198*H198,2)</f>
        <v>0</v>
      </c>
      <c r="BL198" s="17" t="s">
        <v>248</v>
      </c>
      <c r="BM198" s="237" t="s">
        <v>1936</v>
      </c>
    </row>
    <row r="199" s="12" customFormat="1" ht="20.88" customHeight="1">
      <c r="A199" s="12"/>
      <c r="B199" s="210"/>
      <c r="C199" s="211"/>
      <c r="D199" s="212" t="s">
        <v>75</v>
      </c>
      <c r="E199" s="224" t="s">
        <v>1937</v>
      </c>
      <c r="F199" s="224" t="s">
        <v>1938</v>
      </c>
      <c r="G199" s="211"/>
      <c r="H199" s="211"/>
      <c r="I199" s="214"/>
      <c r="J199" s="225">
        <f>BK199</f>
        <v>0</v>
      </c>
      <c r="K199" s="211"/>
      <c r="L199" s="216"/>
      <c r="M199" s="217"/>
      <c r="N199" s="218"/>
      <c r="O199" s="218"/>
      <c r="P199" s="219">
        <f>SUM(P200:P217)</f>
        <v>0</v>
      </c>
      <c r="Q199" s="218"/>
      <c r="R199" s="219">
        <f>SUM(R200:R217)</f>
        <v>0.56579999999999997</v>
      </c>
      <c r="S199" s="218"/>
      <c r="T199" s="220">
        <f>SUM(T200:T217)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1" t="s">
        <v>85</v>
      </c>
      <c r="AT199" s="222" t="s">
        <v>75</v>
      </c>
      <c r="AU199" s="222" t="s">
        <v>85</v>
      </c>
      <c r="AY199" s="221" t="s">
        <v>163</v>
      </c>
      <c r="BK199" s="223">
        <f>SUM(BK200:BK217)</f>
        <v>0</v>
      </c>
    </row>
    <row r="200" s="2" customFormat="1" ht="24.15" customHeight="1">
      <c r="A200" s="38"/>
      <c r="B200" s="39"/>
      <c r="C200" s="226" t="s">
        <v>472</v>
      </c>
      <c r="D200" s="226" t="s">
        <v>165</v>
      </c>
      <c r="E200" s="227" t="s">
        <v>1797</v>
      </c>
      <c r="F200" s="228" t="s">
        <v>1798</v>
      </c>
      <c r="G200" s="229" t="s">
        <v>233</v>
      </c>
      <c r="H200" s="230">
        <v>2</v>
      </c>
      <c r="I200" s="231"/>
      <c r="J200" s="232">
        <f>ROUND(I200*H200,2)</f>
        <v>0</v>
      </c>
      <c r="K200" s="228" t="s">
        <v>169</v>
      </c>
      <c r="L200" s="44"/>
      <c r="M200" s="233" t="s">
        <v>1</v>
      </c>
      <c r="N200" s="234" t="s">
        <v>41</v>
      </c>
      <c r="O200" s="91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248</v>
      </c>
      <c r="AT200" s="237" t="s">
        <v>165</v>
      </c>
      <c r="AU200" s="237" t="s">
        <v>180</v>
      </c>
      <c r="AY200" s="17" t="s">
        <v>163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83</v>
      </c>
      <c r="BK200" s="238">
        <f>ROUND(I200*H200,2)</f>
        <v>0</v>
      </c>
      <c r="BL200" s="17" t="s">
        <v>248</v>
      </c>
      <c r="BM200" s="237" t="s">
        <v>1939</v>
      </c>
    </row>
    <row r="201" s="2" customFormat="1" ht="24.15" customHeight="1">
      <c r="A201" s="38"/>
      <c r="B201" s="39"/>
      <c r="C201" s="239" t="s">
        <v>477</v>
      </c>
      <c r="D201" s="239" t="s">
        <v>172</v>
      </c>
      <c r="E201" s="240" t="s">
        <v>1940</v>
      </c>
      <c r="F201" s="241" t="s">
        <v>1941</v>
      </c>
      <c r="G201" s="242" t="s">
        <v>233</v>
      </c>
      <c r="H201" s="243">
        <v>2</v>
      </c>
      <c r="I201" s="244"/>
      <c r="J201" s="245">
        <f>ROUND(I201*H201,2)</f>
        <v>0</v>
      </c>
      <c r="K201" s="241" t="s">
        <v>169</v>
      </c>
      <c r="L201" s="246"/>
      <c r="M201" s="247" t="s">
        <v>1</v>
      </c>
      <c r="N201" s="248" t="s">
        <v>41</v>
      </c>
      <c r="O201" s="91"/>
      <c r="P201" s="235">
        <f>O201*H201</f>
        <v>0</v>
      </c>
      <c r="Q201" s="235">
        <v>0.00014999999999999999</v>
      </c>
      <c r="R201" s="235">
        <f>Q201*H201</f>
        <v>0.00029999999999999997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342</v>
      </c>
      <c r="AT201" s="237" t="s">
        <v>172</v>
      </c>
      <c r="AU201" s="237" t="s">
        <v>180</v>
      </c>
      <c r="AY201" s="17" t="s">
        <v>163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83</v>
      </c>
      <c r="BK201" s="238">
        <f>ROUND(I201*H201,2)</f>
        <v>0</v>
      </c>
      <c r="BL201" s="17" t="s">
        <v>248</v>
      </c>
      <c r="BM201" s="237" t="s">
        <v>1942</v>
      </c>
    </row>
    <row r="202" s="2" customFormat="1" ht="24.15" customHeight="1">
      <c r="A202" s="38"/>
      <c r="B202" s="39"/>
      <c r="C202" s="226" t="s">
        <v>481</v>
      </c>
      <c r="D202" s="226" t="s">
        <v>165</v>
      </c>
      <c r="E202" s="227" t="s">
        <v>1943</v>
      </c>
      <c r="F202" s="228" t="s">
        <v>1944</v>
      </c>
      <c r="G202" s="229" t="s">
        <v>233</v>
      </c>
      <c r="H202" s="230">
        <v>7</v>
      </c>
      <c r="I202" s="231"/>
      <c r="J202" s="232">
        <f>ROUND(I202*H202,2)</f>
        <v>0</v>
      </c>
      <c r="K202" s="228" t="s">
        <v>169</v>
      </c>
      <c r="L202" s="44"/>
      <c r="M202" s="233" t="s">
        <v>1</v>
      </c>
      <c r="N202" s="234" t="s">
        <v>41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248</v>
      </c>
      <c r="AT202" s="237" t="s">
        <v>165</v>
      </c>
      <c r="AU202" s="237" t="s">
        <v>180</v>
      </c>
      <c r="AY202" s="17" t="s">
        <v>163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83</v>
      </c>
      <c r="BK202" s="238">
        <f>ROUND(I202*H202,2)</f>
        <v>0</v>
      </c>
      <c r="BL202" s="17" t="s">
        <v>248</v>
      </c>
      <c r="BM202" s="237" t="s">
        <v>1945</v>
      </c>
    </row>
    <row r="203" s="2" customFormat="1" ht="24.15" customHeight="1">
      <c r="A203" s="38"/>
      <c r="B203" s="39"/>
      <c r="C203" s="239" t="s">
        <v>486</v>
      </c>
      <c r="D203" s="239" t="s">
        <v>172</v>
      </c>
      <c r="E203" s="240" t="s">
        <v>1946</v>
      </c>
      <c r="F203" s="241" t="s">
        <v>1947</v>
      </c>
      <c r="G203" s="242" t="s">
        <v>233</v>
      </c>
      <c r="H203" s="243">
        <v>2</v>
      </c>
      <c r="I203" s="244"/>
      <c r="J203" s="245">
        <f>ROUND(I203*H203,2)</f>
        <v>0</v>
      </c>
      <c r="K203" s="241" t="s">
        <v>169</v>
      </c>
      <c r="L203" s="246"/>
      <c r="M203" s="247" t="s">
        <v>1</v>
      </c>
      <c r="N203" s="248" t="s">
        <v>41</v>
      </c>
      <c r="O203" s="91"/>
      <c r="P203" s="235">
        <f>O203*H203</f>
        <v>0</v>
      </c>
      <c r="Q203" s="235">
        <v>0.00040000000000000002</v>
      </c>
      <c r="R203" s="235">
        <f>Q203*H203</f>
        <v>0.00080000000000000004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342</v>
      </c>
      <c r="AT203" s="237" t="s">
        <v>172</v>
      </c>
      <c r="AU203" s="237" t="s">
        <v>180</v>
      </c>
      <c r="AY203" s="17" t="s">
        <v>163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83</v>
      </c>
      <c r="BK203" s="238">
        <f>ROUND(I203*H203,2)</f>
        <v>0</v>
      </c>
      <c r="BL203" s="17" t="s">
        <v>248</v>
      </c>
      <c r="BM203" s="237" t="s">
        <v>1948</v>
      </c>
    </row>
    <row r="204" s="2" customFormat="1" ht="24.15" customHeight="1">
      <c r="A204" s="38"/>
      <c r="B204" s="39"/>
      <c r="C204" s="239" t="s">
        <v>491</v>
      </c>
      <c r="D204" s="239" t="s">
        <v>172</v>
      </c>
      <c r="E204" s="240" t="s">
        <v>1949</v>
      </c>
      <c r="F204" s="241" t="s">
        <v>1950</v>
      </c>
      <c r="G204" s="242" t="s">
        <v>233</v>
      </c>
      <c r="H204" s="243">
        <v>5</v>
      </c>
      <c r="I204" s="244"/>
      <c r="J204" s="245">
        <f>ROUND(I204*H204,2)</f>
        <v>0</v>
      </c>
      <c r="K204" s="241" t="s">
        <v>169</v>
      </c>
      <c r="L204" s="246"/>
      <c r="M204" s="247" t="s">
        <v>1</v>
      </c>
      <c r="N204" s="248" t="s">
        <v>41</v>
      </c>
      <c r="O204" s="91"/>
      <c r="P204" s="235">
        <f>O204*H204</f>
        <v>0</v>
      </c>
      <c r="Q204" s="235">
        <v>0.00059999999999999995</v>
      </c>
      <c r="R204" s="235">
        <f>Q204*H204</f>
        <v>0.0029999999999999996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342</v>
      </c>
      <c r="AT204" s="237" t="s">
        <v>172</v>
      </c>
      <c r="AU204" s="237" t="s">
        <v>180</v>
      </c>
      <c r="AY204" s="17" t="s">
        <v>163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83</v>
      </c>
      <c r="BK204" s="238">
        <f>ROUND(I204*H204,2)</f>
        <v>0</v>
      </c>
      <c r="BL204" s="17" t="s">
        <v>248</v>
      </c>
      <c r="BM204" s="237" t="s">
        <v>1951</v>
      </c>
    </row>
    <row r="205" s="2" customFormat="1" ht="24.15" customHeight="1">
      <c r="A205" s="38"/>
      <c r="B205" s="39"/>
      <c r="C205" s="226" t="s">
        <v>496</v>
      </c>
      <c r="D205" s="226" t="s">
        <v>165</v>
      </c>
      <c r="E205" s="227" t="s">
        <v>1952</v>
      </c>
      <c r="F205" s="228" t="s">
        <v>1953</v>
      </c>
      <c r="G205" s="229" t="s">
        <v>233</v>
      </c>
      <c r="H205" s="230">
        <v>7</v>
      </c>
      <c r="I205" s="231"/>
      <c r="J205" s="232">
        <f>ROUND(I205*H205,2)</f>
        <v>0</v>
      </c>
      <c r="K205" s="228" t="s">
        <v>169</v>
      </c>
      <c r="L205" s="44"/>
      <c r="M205" s="233" t="s">
        <v>1</v>
      </c>
      <c r="N205" s="234" t="s">
        <v>41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248</v>
      </c>
      <c r="AT205" s="237" t="s">
        <v>165</v>
      </c>
      <c r="AU205" s="237" t="s">
        <v>180</v>
      </c>
      <c r="AY205" s="17" t="s">
        <v>163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83</v>
      </c>
      <c r="BK205" s="238">
        <f>ROUND(I205*H205,2)</f>
        <v>0</v>
      </c>
      <c r="BL205" s="17" t="s">
        <v>248</v>
      </c>
      <c r="BM205" s="237" t="s">
        <v>1954</v>
      </c>
    </row>
    <row r="206" s="2" customFormat="1" ht="24.15" customHeight="1">
      <c r="A206" s="38"/>
      <c r="B206" s="39"/>
      <c r="C206" s="239" t="s">
        <v>503</v>
      </c>
      <c r="D206" s="239" t="s">
        <v>172</v>
      </c>
      <c r="E206" s="240" t="s">
        <v>1955</v>
      </c>
      <c r="F206" s="241" t="s">
        <v>1956</v>
      </c>
      <c r="G206" s="242" t="s">
        <v>233</v>
      </c>
      <c r="H206" s="243">
        <v>7</v>
      </c>
      <c r="I206" s="244"/>
      <c r="J206" s="245">
        <f>ROUND(I206*H206,2)</f>
        <v>0</v>
      </c>
      <c r="K206" s="241" t="s">
        <v>169</v>
      </c>
      <c r="L206" s="246"/>
      <c r="M206" s="247" t="s">
        <v>1</v>
      </c>
      <c r="N206" s="248" t="s">
        <v>41</v>
      </c>
      <c r="O206" s="91"/>
      <c r="P206" s="235">
        <f>O206*H206</f>
        <v>0</v>
      </c>
      <c r="Q206" s="235">
        <v>0.00020000000000000001</v>
      </c>
      <c r="R206" s="235">
        <f>Q206*H206</f>
        <v>0.0014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342</v>
      </c>
      <c r="AT206" s="237" t="s">
        <v>172</v>
      </c>
      <c r="AU206" s="237" t="s">
        <v>180</v>
      </c>
      <c r="AY206" s="17" t="s">
        <v>163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83</v>
      </c>
      <c r="BK206" s="238">
        <f>ROUND(I206*H206,2)</f>
        <v>0</v>
      </c>
      <c r="BL206" s="17" t="s">
        <v>248</v>
      </c>
      <c r="BM206" s="237" t="s">
        <v>1957</v>
      </c>
    </row>
    <row r="207" s="2" customFormat="1" ht="24.15" customHeight="1">
      <c r="A207" s="38"/>
      <c r="B207" s="39"/>
      <c r="C207" s="226" t="s">
        <v>508</v>
      </c>
      <c r="D207" s="226" t="s">
        <v>165</v>
      </c>
      <c r="E207" s="227" t="s">
        <v>1958</v>
      </c>
      <c r="F207" s="228" t="s">
        <v>1959</v>
      </c>
      <c r="G207" s="229" t="s">
        <v>233</v>
      </c>
      <c r="H207" s="230">
        <v>2</v>
      </c>
      <c r="I207" s="231"/>
      <c r="J207" s="232">
        <f>ROUND(I207*H207,2)</f>
        <v>0</v>
      </c>
      <c r="K207" s="228" t="s">
        <v>169</v>
      </c>
      <c r="L207" s="44"/>
      <c r="M207" s="233" t="s">
        <v>1</v>
      </c>
      <c r="N207" s="234" t="s">
        <v>41</v>
      </c>
      <c r="O207" s="91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248</v>
      </c>
      <c r="AT207" s="237" t="s">
        <v>165</v>
      </c>
      <c r="AU207" s="237" t="s">
        <v>180</v>
      </c>
      <c r="AY207" s="17" t="s">
        <v>163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83</v>
      </c>
      <c r="BK207" s="238">
        <f>ROUND(I207*H207,2)</f>
        <v>0</v>
      </c>
      <c r="BL207" s="17" t="s">
        <v>248</v>
      </c>
      <c r="BM207" s="237" t="s">
        <v>1960</v>
      </c>
    </row>
    <row r="208" s="2" customFormat="1" ht="16.5" customHeight="1">
      <c r="A208" s="38"/>
      <c r="B208" s="39"/>
      <c r="C208" s="239" t="s">
        <v>513</v>
      </c>
      <c r="D208" s="239" t="s">
        <v>172</v>
      </c>
      <c r="E208" s="240" t="s">
        <v>1961</v>
      </c>
      <c r="F208" s="241" t="s">
        <v>1962</v>
      </c>
      <c r="G208" s="242" t="s">
        <v>233</v>
      </c>
      <c r="H208" s="243">
        <v>2</v>
      </c>
      <c r="I208" s="244"/>
      <c r="J208" s="245">
        <f>ROUND(I208*H208,2)</f>
        <v>0</v>
      </c>
      <c r="K208" s="241" t="s">
        <v>169</v>
      </c>
      <c r="L208" s="246"/>
      <c r="M208" s="247" t="s">
        <v>1</v>
      </c>
      <c r="N208" s="248" t="s">
        <v>41</v>
      </c>
      <c r="O208" s="91"/>
      <c r="P208" s="235">
        <f>O208*H208</f>
        <v>0</v>
      </c>
      <c r="Q208" s="235">
        <v>0.0050000000000000001</v>
      </c>
      <c r="R208" s="235">
        <f>Q208*H208</f>
        <v>0.01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342</v>
      </c>
      <c r="AT208" s="237" t="s">
        <v>172</v>
      </c>
      <c r="AU208" s="237" t="s">
        <v>180</v>
      </c>
      <c r="AY208" s="17" t="s">
        <v>163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83</v>
      </c>
      <c r="BK208" s="238">
        <f>ROUND(I208*H208,2)</f>
        <v>0</v>
      </c>
      <c r="BL208" s="17" t="s">
        <v>248</v>
      </c>
      <c r="BM208" s="237" t="s">
        <v>1963</v>
      </c>
    </row>
    <row r="209" s="2" customFormat="1" ht="37.8" customHeight="1">
      <c r="A209" s="38"/>
      <c r="B209" s="39"/>
      <c r="C209" s="226" t="s">
        <v>518</v>
      </c>
      <c r="D209" s="226" t="s">
        <v>165</v>
      </c>
      <c r="E209" s="227" t="s">
        <v>1809</v>
      </c>
      <c r="F209" s="228" t="s">
        <v>1810</v>
      </c>
      <c r="G209" s="229" t="s">
        <v>294</v>
      </c>
      <c r="H209" s="230">
        <v>25</v>
      </c>
      <c r="I209" s="231"/>
      <c r="J209" s="232">
        <f>ROUND(I209*H209,2)</f>
        <v>0</v>
      </c>
      <c r="K209" s="228" t="s">
        <v>169</v>
      </c>
      <c r="L209" s="44"/>
      <c r="M209" s="233" t="s">
        <v>1</v>
      </c>
      <c r="N209" s="234" t="s">
        <v>41</v>
      </c>
      <c r="O209" s="91"/>
      <c r="P209" s="235">
        <f>O209*H209</f>
        <v>0</v>
      </c>
      <c r="Q209" s="235">
        <v>0.0031199999999999999</v>
      </c>
      <c r="R209" s="235">
        <f>Q209*H209</f>
        <v>0.078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248</v>
      </c>
      <c r="AT209" s="237" t="s">
        <v>165</v>
      </c>
      <c r="AU209" s="237" t="s">
        <v>180</v>
      </c>
      <c r="AY209" s="17" t="s">
        <v>163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83</v>
      </c>
      <c r="BK209" s="238">
        <f>ROUND(I209*H209,2)</f>
        <v>0</v>
      </c>
      <c r="BL209" s="17" t="s">
        <v>248</v>
      </c>
      <c r="BM209" s="237" t="s">
        <v>1964</v>
      </c>
    </row>
    <row r="210" s="2" customFormat="1" ht="37.8" customHeight="1">
      <c r="A210" s="38"/>
      <c r="B210" s="39"/>
      <c r="C210" s="226" t="s">
        <v>523</v>
      </c>
      <c r="D210" s="226" t="s">
        <v>165</v>
      </c>
      <c r="E210" s="227" t="s">
        <v>1851</v>
      </c>
      <c r="F210" s="228" t="s">
        <v>1852</v>
      </c>
      <c r="G210" s="229" t="s">
        <v>294</v>
      </c>
      <c r="H210" s="230">
        <v>10</v>
      </c>
      <c r="I210" s="231"/>
      <c r="J210" s="232">
        <f>ROUND(I210*H210,2)</f>
        <v>0</v>
      </c>
      <c r="K210" s="228" t="s">
        <v>169</v>
      </c>
      <c r="L210" s="44"/>
      <c r="M210" s="233" t="s">
        <v>1</v>
      </c>
      <c r="N210" s="234" t="s">
        <v>41</v>
      </c>
      <c r="O210" s="91"/>
      <c r="P210" s="235">
        <f>O210*H210</f>
        <v>0</v>
      </c>
      <c r="Q210" s="235">
        <v>0.0065300000000000002</v>
      </c>
      <c r="R210" s="235">
        <f>Q210*H210</f>
        <v>0.065299999999999997</v>
      </c>
      <c r="S210" s="235">
        <v>0</v>
      </c>
      <c r="T210" s="23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248</v>
      </c>
      <c r="AT210" s="237" t="s">
        <v>165</v>
      </c>
      <c r="AU210" s="237" t="s">
        <v>180</v>
      </c>
      <c r="AY210" s="17" t="s">
        <v>163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83</v>
      </c>
      <c r="BK210" s="238">
        <f>ROUND(I210*H210,2)</f>
        <v>0</v>
      </c>
      <c r="BL210" s="17" t="s">
        <v>248</v>
      </c>
      <c r="BM210" s="237" t="s">
        <v>1965</v>
      </c>
    </row>
    <row r="211" s="2" customFormat="1" ht="37.8" customHeight="1">
      <c r="A211" s="38"/>
      <c r="B211" s="39"/>
      <c r="C211" s="226" t="s">
        <v>527</v>
      </c>
      <c r="D211" s="226" t="s">
        <v>165</v>
      </c>
      <c r="E211" s="227" t="s">
        <v>1966</v>
      </c>
      <c r="F211" s="228" t="s">
        <v>1967</v>
      </c>
      <c r="G211" s="229" t="s">
        <v>294</v>
      </c>
      <c r="H211" s="230">
        <v>20</v>
      </c>
      <c r="I211" s="231"/>
      <c r="J211" s="232">
        <f>ROUND(I211*H211,2)</f>
        <v>0</v>
      </c>
      <c r="K211" s="228" t="s">
        <v>169</v>
      </c>
      <c r="L211" s="44"/>
      <c r="M211" s="233" t="s">
        <v>1</v>
      </c>
      <c r="N211" s="234" t="s">
        <v>41</v>
      </c>
      <c r="O211" s="91"/>
      <c r="P211" s="235">
        <f>O211*H211</f>
        <v>0</v>
      </c>
      <c r="Q211" s="235">
        <v>0.01081</v>
      </c>
      <c r="R211" s="235">
        <f>Q211*H211</f>
        <v>0.2162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248</v>
      </c>
      <c r="AT211" s="237" t="s">
        <v>165</v>
      </c>
      <c r="AU211" s="237" t="s">
        <v>180</v>
      </c>
      <c r="AY211" s="17" t="s">
        <v>163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83</v>
      </c>
      <c r="BK211" s="238">
        <f>ROUND(I211*H211,2)</f>
        <v>0</v>
      </c>
      <c r="BL211" s="17" t="s">
        <v>248</v>
      </c>
      <c r="BM211" s="237" t="s">
        <v>1968</v>
      </c>
    </row>
    <row r="212" s="2" customFormat="1" ht="37.8" customHeight="1">
      <c r="A212" s="38"/>
      <c r="B212" s="39"/>
      <c r="C212" s="226" t="s">
        <v>531</v>
      </c>
      <c r="D212" s="226" t="s">
        <v>165</v>
      </c>
      <c r="E212" s="227" t="s">
        <v>1812</v>
      </c>
      <c r="F212" s="228" t="s">
        <v>1813</v>
      </c>
      <c r="G212" s="229" t="s">
        <v>294</v>
      </c>
      <c r="H212" s="230">
        <v>25</v>
      </c>
      <c r="I212" s="231"/>
      <c r="J212" s="232">
        <f>ROUND(I212*H212,2)</f>
        <v>0</v>
      </c>
      <c r="K212" s="228" t="s">
        <v>169</v>
      </c>
      <c r="L212" s="44"/>
      <c r="M212" s="233" t="s">
        <v>1</v>
      </c>
      <c r="N212" s="234" t="s">
        <v>41</v>
      </c>
      <c r="O212" s="91"/>
      <c r="P212" s="235">
        <f>O212*H212</f>
        <v>0</v>
      </c>
      <c r="Q212" s="235">
        <v>0.00069999999999999999</v>
      </c>
      <c r="R212" s="235">
        <f>Q212*H212</f>
        <v>0.017499999999999998</v>
      </c>
      <c r="S212" s="235">
        <v>0</v>
      </c>
      <c r="T212" s="23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248</v>
      </c>
      <c r="AT212" s="237" t="s">
        <v>165</v>
      </c>
      <c r="AU212" s="237" t="s">
        <v>180</v>
      </c>
      <c r="AY212" s="17" t="s">
        <v>163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83</v>
      </c>
      <c r="BK212" s="238">
        <f>ROUND(I212*H212,2)</f>
        <v>0</v>
      </c>
      <c r="BL212" s="17" t="s">
        <v>248</v>
      </c>
      <c r="BM212" s="237" t="s">
        <v>1969</v>
      </c>
    </row>
    <row r="213" s="2" customFormat="1" ht="37.8" customHeight="1">
      <c r="A213" s="38"/>
      <c r="B213" s="39"/>
      <c r="C213" s="226" t="s">
        <v>535</v>
      </c>
      <c r="D213" s="226" t="s">
        <v>165</v>
      </c>
      <c r="E213" s="227" t="s">
        <v>1854</v>
      </c>
      <c r="F213" s="228" t="s">
        <v>1855</v>
      </c>
      <c r="G213" s="229" t="s">
        <v>294</v>
      </c>
      <c r="H213" s="230">
        <v>10</v>
      </c>
      <c r="I213" s="231"/>
      <c r="J213" s="232">
        <f>ROUND(I213*H213,2)</f>
        <v>0</v>
      </c>
      <c r="K213" s="228" t="s">
        <v>169</v>
      </c>
      <c r="L213" s="44"/>
      <c r="M213" s="233" t="s">
        <v>1</v>
      </c>
      <c r="N213" s="234" t="s">
        <v>41</v>
      </c>
      <c r="O213" s="91"/>
      <c r="P213" s="235">
        <f>O213*H213</f>
        <v>0</v>
      </c>
      <c r="Q213" s="235">
        <v>0.00083000000000000001</v>
      </c>
      <c r="R213" s="235">
        <f>Q213*H213</f>
        <v>0.0083000000000000001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248</v>
      </c>
      <c r="AT213" s="237" t="s">
        <v>165</v>
      </c>
      <c r="AU213" s="237" t="s">
        <v>180</v>
      </c>
      <c r="AY213" s="17" t="s">
        <v>163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83</v>
      </c>
      <c r="BK213" s="238">
        <f>ROUND(I213*H213,2)</f>
        <v>0</v>
      </c>
      <c r="BL213" s="17" t="s">
        <v>248</v>
      </c>
      <c r="BM213" s="237" t="s">
        <v>1970</v>
      </c>
    </row>
    <row r="214" s="2" customFormat="1" ht="37.8" customHeight="1">
      <c r="A214" s="38"/>
      <c r="B214" s="39"/>
      <c r="C214" s="226" t="s">
        <v>539</v>
      </c>
      <c r="D214" s="226" t="s">
        <v>165</v>
      </c>
      <c r="E214" s="227" t="s">
        <v>1971</v>
      </c>
      <c r="F214" s="228" t="s">
        <v>1972</v>
      </c>
      <c r="G214" s="229" t="s">
        <v>294</v>
      </c>
      <c r="H214" s="230">
        <v>20</v>
      </c>
      <c r="I214" s="231"/>
      <c r="J214" s="232">
        <f>ROUND(I214*H214,2)</f>
        <v>0</v>
      </c>
      <c r="K214" s="228" t="s">
        <v>169</v>
      </c>
      <c r="L214" s="44"/>
      <c r="M214" s="233" t="s">
        <v>1</v>
      </c>
      <c r="N214" s="234" t="s">
        <v>41</v>
      </c>
      <c r="O214" s="91"/>
      <c r="P214" s="235">
        <f>O214*H214</f>
        <v>0</v>
      </c>
      <c r="Q214" s="235">
        <v>0.00095</v>
      </c>
      <c r="R214" s="235">
        <f>Q214*H214</f>
        <v>0.019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248</v>
      </c>
      <c r="AT214" s="237" t="s">
        <v>165</v>
      </c>
      <c r="AU214" s="237" t="s">
        <v>180</v>
      </c>
      <c r="AY214" s="17" t="s">
        <v>163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83</v>
      </c>
      <c r="BK214" s="238">
        <f>ROUND(I214*H214,2)</f>
        <v>0</v>
      </c>
      <c r="BL214" s="17" t="s">
        <v>248</v>
      </c>
      <c r="BM214" s="237" t="s">
        <v>1973</v>
      </c>
    </row>
    <row r="215" s="2" customFormat="1" ht="37.8" customHeight="1">
      <c r="A215" s="38"/>
      <c r="B215" s="39"/>
      <c r="C215" s="226" t="s">
        <v>543</v>
      </c>
      <c r="D215" s="226" t="s">
        <v>165</v>
      </c>
      <c r="E215" s="227" t="s">
        <v>1974</v>
      </c>
      <c r="F215" s="228" t="s">
        <v>1975</v>
      </c>
      <c r="G215" s="229" t="s">
        <v>233</v>
      </c>
      <c r="H215" s="230">
        <v>1</v>
      </c>
      <c r="I215" s="231"/>
      <c r="J215" s="232">
        <f>ROUND(I215*H215,2)</f>
        <v>0</v>
      </c>
      <c r="K215" s="228" t="s">
        <v>169</v>
      </c>
      <c r="L215" s="44"/>
      <c r="M215" s="233" t="s">
        <v>1</v>
      </c>
      <c r="N215" s="234" t="s">
        <v>41</v>
      </c>
      <c r="O215" s="91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248</v>
      </c>
      <c r="AT215" s="237" t="s">
        <v>165</v>
      </c>
      <c r="AU215" s="237" t="s">
        <v>180</v>
      </c>
      <c r="AY215" s="17" t="s">
        <v>163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83</v>
      </c>
      <c r="BK215" s="238">
        <f>ROUND(I215*H215,2)</f>
        <v>0</v>
      </c>
      <c r="BL215" s="17" t="s">
        <v>248</v>
      </c>
      <c r="BM215" s="237" t="s">
        <v>1976</v>
      </c>
    </row>
    <row r="216" s="2" customFormat="1" ht="37.8" customHeight="1">
      <c r="A216" s="38"/>
      <c r="B216" s="39"/>
      <c r="C216" s="239" t="s">
        <v>547</v>
      </c>
      <c r="D216" s="239" t="s">
        <v>172</v>
      </c>
      <c r="E216" s="240" t="s">
        <v>1977</v>
      </c>
      <c r="F216" s="241" t="s">
        <v>1978</v>
      </c>
      <c r="G216" s="242" t="s">
        <v>233</v>
      </c>
      <c r="H216" s="243">
        <v>1</v>
      </c>
      <c r="I216" s="244"/>
      <c r="J216" s="245">
        <f>ROUND(I216*H216,2)</f>
        <v>0</v>
      </c>
      <c r="K216" s="241" t="s">
        <v>1</v>
      </c>
      <c r="L216" s="246"/>
      <c r="M216" s="247" t="s">
        <v>1</v>
      </c>
      <c r="N216" s="248" t="s">
        <v>41</v>
      </c>
      <c r="O216" s="91"/>
      <c r="P216" s="235">
        <f>O216*H216</f>
        <v>0</v>
      </c>
      <c r="Q216" s="235">
        <v>0.14599999999999999</v>
      </c>
      <c r="R216" s="235">
        <f>Q216*H216</f>
        <v>0.14599999999999999</v>
      </c>
      <c r="S216" s="235">
        <v>0</v>
      </c>
      <c r="T216" s="23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342</v>
      </c>
      <c r="AT216" s="237" t="s">
        <v>172</v>
      </c>
      <c r="AU216" s="237" t="s">
        <v>180</v>
      </c>
      <c r="AY216" s="17" t="s">
        <v>163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83</v>
      </c>
      <c r="BK216" s="238">
        <f>ROUND(I216*H216,2)</f>
        <v>0</v>
      </c>
      <c r="BL216" s="17" t="s">
        <v>248</v>
      </c>
      <c r="BM216" s="237" t="s">
        <v>1979</v>
      </c>
    </row>
    <row r="217" s="2" customFormat="1" ht="24.15" customHeight="1">
      <c r="A217" s="38"/>
      <c r="B217" s="39"/>
      <c r="C217" s="239" t="s">
        <v>551</v>
      </c>
      <c r="D217" s="239" t="s">
        <v>172</v>
      </c>
      <c r="E217" s="240" t="s">
        <v>1821</v>
      </c>
      <c r="F217" s="241" t="s">
        <v>1822</v>
      </c>
      <c r="G217" s="242" t="s">
        <v>233</v>
      </c>
      <c r="H217" s="243">
        <v>1</v>
      </c>
      <c r="I217" s="244"/>
      <c r="J217" s="245">
        <f>ROUND(I217*H217,2)</f>
        <v>0</v>
      </c>
      <c r="K217" s="241" t="s">
        <v>1</v>
      </c>
      <c r="L217" s="246"/>
      <c r="M217" s="247" t="s">
        <v>1</v>
      </c>
      <c r="N217" s="248" t="s">
        <v>41</v>
      </c>
      <c r="O217" s="91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342</v>
      </c>
      <c r="AT217" s="237" t="s">
        <v>172</v>
      </c>
      <c r="AU217" s="237" t="s">
        <v>180</v>
      </c>
      <c r="AY217" s="17" t="s">
        <v>163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83</v>
      </c>
      <c r="BK217" s="238">
        <f>ROUND(I217*H217,2)</f>
        <v>0</v>
      </c>
      <c r="BL217" s="17" t="s">
        <v>248</v>
      </c>
      <c r="BM217" s="237" t="s">
        <v>1980</v>
      </c>
    </row>
    <row r="218" s="12" customFormat="1" ht="20.88" customHeight="1">
      <c r="A218" s="12"/>
      <c r="B218" s="210"/>
      <c r="C218" s="211"/>
      <c r="D218" s="212" t="s">
        <v>75</v>
      </c>
      <c r="E218" s="224" t="s">
        <v>1981</v>
      </c>
      <c r="F218" s="224" t="s">
        <v>1982</v>
      </c>
      <c r="G218" s="211"/>
      <c r="H218" s="211"/>
      <c r="I218" s="214"/>
      <c r="J218" s="225">
        <f>BK218</f>
        <v>0</v>
      </c>
      <c r="K218" s="211"/>
      <c r="L218" s="216"/>
      <c r="M218" s="217"/>
      <c r="N218" s="218"/>
      <c r="O218" s="218"/>
      <c r="P218" s="219">
        <f>SUM(P219:P226)</f>
        <v>0</v>
      </c>
      <c r="Q218" s="218"/>
      <c r="R218" s="219">
        <f>SUM(R219:R226)</f>
        <v>0.14118999999999998</v>
      </c>
      <c r="S218" s="218"/>
      <c r="T218" s="220">
        <f>SUM(T219:T226)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1" t="s">
        <v>85</v>
      </c>
      <c r="AT218" s="222" t="s">
        <v>75</v>
      </c>
      <c r="AU218" s="222" t="s">
        <v>85</v>
      </c>
      <c r="AY218" s="221" t="s">
        <v>163</v>
      </c>
      <c r="BK218" s="223">
        <f>SUM(BK219:BK226)</f>
        <v>0</v>
      </c>
    </row>
    <row r="219" s="2" customFormat="1" ht="16.5" customHeight="1">
      <c r="A219" s="38"/>
      <c r="B219" s="39"/>
      <c r="C219" s="226" t="s">
        <v>556</v>
      </c>
      <c r="D219" s="226" t="s">
        <v>165</v>
      </c>
      <c r="E219" s="227" t="s">
        <v>1794</v>
      </c>
      <c r="F219" s="228" t="s">
        <v>1795</v>
      </c>
      <c r="G219" s="229" t="s">
        <v>217</v>
      </c>
      <c r="H219" s="230">
        <v>2</v>
      </c>
      <c r="I219" s="231"/>
      <c r="J219" s="232">
        <f>ROUND(I219*H219,2)</f>
        <v>0</v>
      </c>
      <c r="K219" s="228" t="s">
        <v>1</v>
      </c>
      <c r="L219" s="44"/>
      <c r="M219" s="233" t="s">
        <v>1</v>
      </c>
      <c r="N219" s="234" t="s">
        <v>41</v>
      </c>
      <c r="O219" s="91"/>
      <c r="P219" s="235">
        <f>O219*H219</f>
        <v>0</v>
      </c>
      <c r="Q219" s="235">
        <v>0</v>
      </c>
      <c r="R219" s="235">
        <f>Q219*H219</f>
        <v>0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248</v>
      </c>
      <c r="AT219" s="237" t="s">
        <v>165</v>
      </c>
      <c r="AU219" s="237" t="s">
        <v>180</v>
      </c>
      <c r="AY219" s="17" t="s">
        <v>163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83</v>
      </c>
      <c r="BK219" s="238">
        <f>ROUND(I219*H219,2)</f>
        <v>0</v>
      </c>
      <c r="BL219" s="17" t="s">
        <v>248</v>
      </c>
      <c r="BM219" s="237" t="s">
        <v>1983</v>
      </c>
    </row>
    <row r="220" s="2" customFormat="1" ht="37.8" customHeight="1">
      <c r="A220" s="38"/>
      <c r="B220" s="39"/>
      <c r="C220" s="226" t="s">
        <v>560</v>
      </c>
      <c r="D220" s="226" t="s">
        <v>165</v>
      </c>
      <c r="E220" s="227" t="s">
        <v>1918</v>
      </c>
      <c r="F220" s="228" t="s">
        <v>1919</v>
      </c>
      <c r="G220" s="229" t="s">
        <v>233</v>
      </c>
      <c r="H220" s="230">
        <v>1</v>
      </c>
      <c r="I220" s="231"/>
      <c r="J220" s="232">
        <f>ROUND(I220*H220,2)</f>
        <v>0</v>
      </c>
      <c r="K220" s="228" t="s">
        <v>169</v>
      </c>
      <c r="L220" s="44"/>
      <c r="M220" s="233" t="s">
        <v>1</v>
      </c>
      <c r="N220" s="234" t="s">
        <v>41</v>
      </c>
      <c r="O220" s="91"/>
      <c r="P220" s="235">
        <f>O220*H220</f>
        <v>0</v>
      </c>
      <c r="Q220" s="235">
        <v>0</v>
      </c>
      <c r="R220" s="235">
        <f>Q220*H220</f>
        <v>0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248</v>
      </c>
      <c r="AT220" s="237" t="s">
        <v>165</v>
      </c>
      <c r="AU220" s="237" t="s">
        <v>180</v>
      </c>
      <c r="AY220" s="17" t="s">
        <v>163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83</v>
      </c>
      <c r="BK220" s="238">
        <f>ROUND(I220*H220,2)</f>
        <v>0</v>
      </c>
      <c r="BL220" s="17" t="s">
        <v>248</v>
      </c>
      <c r="BM220" s="237" t="s">
        <v>1984</v>
      </c>
    </row>
    <row r="221" s="2" customFormat="1" ht="37.8" customHeight="1">
      <c r="A221" s="38"/>
      <c r="B221" s="39"/>
      <c r="C221" s="239" t="s">
        <v>565</v>
      </c>
      <c r="D221" s="239" t="s">
        <v>172</v>
      </c>
      <c r="E221" s="240" t="s">
        <v>1921</v>
      </c>
      <c r="F221" s="241" t="s">
        <v>1922</v>
      </c>
      <c r="G221" s="242" t="s">
        <v>233</v>
      </c>
      <c r="H221" s="243">
        <v>1</v>
      </c>
      <c r="I221" s="244"/>
      <c r="J221" s="245">
        <f>ROUND(I221*H221,2)</f>
        <v>0</v>
      </c>
      <c r="K221" s="241" t="s">
        <v>1</v>
      </c>
      <c r="L221" s="246"/>
      <c r="M221" s="247" t="s">
        <v>1</v>
      </c>
      <c r="N221" s="248" t="s">
        <v>41</v>
      </c>
      <c r="O221" s="91"/>
      <c r="P221" s="235">
        <f>O221*H221</f>
        <v>0</v>
      </c>
      <c r="Q221" s="235">
        <v>0</v>
      </c>
      <c r="R221" s="235">
        <f>Q221*H221</f>
        <v>0</v>
      </c>
      <c r="S221" s="235">
        <v>0</v>
      </c>
      <c r="T221" s="23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342</v>
      </c>
      <c r="AT221" s="237" t="s">
        <v>172</v>
      </c>
      <c r="AU221" s="237" t="s">
        <v>180</v>
      </c>
      <c r="AY221" s="17" t="s">
        <v>163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7" t="s">
        <v>83</v>
      </c>
      <c r="BK221" s="238">
        <f>ROUND(I221*H221,2)</f>
        <v>0</v>
      </c>
      <c r="BL221" s="17" t="s">
        <v>248</v>
      </c>
      <c r="BM221" s="237" t="s">
        <v>1985</v>
      </c>
    </row>
    <row r="222" s="2" customFormat="1" ht="33" customHeight="1">
      <c r="A222" s="38"/>
      <c r="B222" s="39"/>
      <c r="C222" s="226" t="s">
        <v>570</v>
      </c>
      <c r="D222" s="226" t="s">
        <v>165</v>
      </c>
      <c r="E222" s="227" t="s">
        <v>1924</v>
      </c>
      <c r="F222" s="228" t="s">
        <v>1925</v>
      </c>
      <c r="G222" s="229" t="s">
        <v>294</v>
      </c>
      <c r="H222" s="230">
        <v>1</v>
      </c>
      <c r="I222" s="231"/>
      <c r="J222" s="232">
        <f>ROUND(I222*H222,2)</f>
        <v>0</v>
      </c>
      <c r="K222" s="228" t="s">
        <v>169</v>
      </c>
      <c r="L222" s="44"/>
      <c r="M222" s="233" t="s">
        <v>1</v>
      </c>
      <c r="N222" s="234" t="s">
        <v>41</v>
      </c>
      <c r="O222" s="91"/>
      <c r="P222" s="235">
        <f>O222*H222</f>
        <v>0</v>
      </c>
      <c r="Q222" s="235">
        <v>0.018579999999999999</v>
      </c>
      <c r="R222" s="235">
        <f>Q222*H222</f>
        <v>0.018579999999999999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248</v>
      </c>
      <c r="AT222" s="237" t="s">
        <v>165</v>
      </c>
      <c r="AU222" s="237" t="s">
        <v>180</v>
      </c>
      <c r="AY222" s="17" t="s">
        <v>163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83</v>
      </c>
      <c r="BK222" s="238">
        <f>ROUND(I222*H222,2)</f>
        <v>0</v>
      </c>
      <c r="BL222" s="17" t="s">
        <v>248</v>
      </c>
      <c r="BM222" s="237" t="s">
        <v>1986</v>
      </c>
    </row>
    <row r="223" s="2" customFormat="1" ht="37.8" customHeight="1">
      <c r="A223" s="38"/>
      <c r="B223" s="39"/>
      <c r="C223" s="226" t="s">
        <v>575</v>
      </c>
      <c r="D223" s="226" t="s">
        <v>165</v>
      </c>
      <c r="E223" s="227" t="s">
        <v>1927</v>
      </c>
      <c r="F223" s="228" t="s">
        <v>1928</v>
      </c>
      <c r="G223" s="229" t="s">
        <v>294</v>
      </c>
      <c r="H223" s="230">
        <v>1</v>
      </c>
      <c r="I223" s="231"/>
      <c r="J223" s="232">
        <f>ROUND(I223*H223,2)</f>
        <v>0</v>
      </c>
      <c r="K223" s="228" t="s">
        <v>169</v>
      </c>
      <c r="L223" s="44"/>
      <c r="M223" s="233" t="s">
        <v>1</v>
      </c>
      <c r="N223" s="234" t="s">
        <v>41</v>
      </c>
      <c r="O223" s="91"/>
      <c r="P223" s="235">
        <f>O223*H223</f>
        <v>0</v>
      </c>
      <c r="Q223" s="235">
        <v>0.0016100000000000001</v>
      </c>
      <c r="R223" s="235">
        <f>Q223*H223</f>
        <v>0.0016100000000000001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248</v>
      </c>
      <c r="AT223" s="237" t="s">
        <v>165</v>
      </c>
      <c r="AU223" s="237" t="s">
        <v>180</v>
      </c>
      <c r="AY223" s="17" t="s">
        <v>163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83</v>
      </c>
      <c r="BK223" s="238">
        <f>ROUND(I223*H223,2)</f>
        <v>0</v>
      </c>
      <c r="BL223" s="17" t="s">
        <v>248</v>
      </c>
      <c r="BM223" s="237" t="s">
        <v>1987</v>
      </c>
    </row>
    <row r="224" s="2" customFormat="1" ht="37.8" customHeight="1">
      <c r="A224" s="38"/>
      <c r="B224" s="39"/>
      <c r="C224" s="226" t="s">
        <v>579</v>
      </c>
      <c r="D224" s="226" t="s">
        <v>165</v>
      </c>
      <c r="E224" s="227" t="s">
        <v>1857</v>
      </c>
      <c r="F224" s="228" t="s">
        <v>1858</v>
      </c>
      <c r="G224" s="229" t="s">
        <v>233</v>
      </c>
      <c r="H224" s="230">
        <v>1</v>
      </c>
      <c r="I224" s="231"/>
      <c r="J224" s="232">
        <f>ROUND(I224*H224,2)</f>
        <v>0</v>
      </c>
      <c r="K224" s="228" t="s">
        <v>169</v>
      </c>
      <c r="L224" s="44"/>
      <c r="M224" s="233" t="s">
        <v>1</v>
      </c>
      <c r="N224" s="234" t="s">
        <v>41</v>
      </c>
      <c r="O224" s="91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248</v>
      </c>
      <c r="AT224" s="237" t="s">
        <v>165</v>
      </c>
      <c r="AU224" s="237" t="s">
        <v>180</v>
      </c>
      <c r="AY224" s="17" t="s">
        <v>163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7" t="s">
        <v>83</v>
      </c>
      <c r="BK224" s="238">
        <f>ROUND(I224*H224,2)</f>
        <v>0</v>
      </c>
      <c r="BL224" s="17" t="s">
        <v>248</v>
      </c>
      <c r="BM224" s="237" t="s">
        <v>1988</v>
      </c>
    </row>
    <row r="225" s="2" customFormat="1" ht="33" customHeight="1">
      <c r="A225" s="38"/>
      <c r="B225" s="39"/>
      <c r="C225" s="239" t="s">
        <v>584</v>
      </c>
      <c r="D225" s="239" t="s">
        <v>172</v>
      </c>
      <c r="E225" s="240" t="s">
        <v>1989</v>
      </c>
      <c r="F225" s="241" t="s">
        <v>1990</v>
      </c>
      <c r="G225" s="242" t="s">
        <v>233</v>
      </c>
      <c r="H225" s="243">
        <v>1</v>
      </c>
      <c r="I225" s="244"/>
      <c r="J225" s="245">
        <f>ROUND(I225*H225,2)</f>
        <v>0</v>
      </c>
      <c r="K225" s="241" t="s">
        <v>1</v>
      </c>
      <c r="L225" s="246"/>
      <c r="M225" s="247" t="s">
        <v>1</v>
      </c>
      <c r="N225" s="248" t="s">
        <v>41</v>
      </c>
      <c r="O225" s="91"/>
      <c r="P225" s="235">
        <f>O225*H225</f>
        <v>0</v>
      </c>
      <c r="Q225" s="235">
        <v>0.121</v>
      </c>
      <c r="R225" s="235">
        <f>Q225*H225</f>
        <v>0.121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342</v>
      </c>
      <c r="AT225" s="237" t="s">
        <v>172</v>
      </c>
      <c r="AU225" s="237" t="s">
        <v>180</v>
      </c>
      <c r="AY225" s="17" t="s">
        <v>163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83</v>
      </c>
      <c r="BK225" s="238">
        <f>ROUND(I225*H225,2)</f>
        <v>0</v>
      </c>
      <c r="BL225" s="17" t="s">
        <v>248</v>
      </c>
      <c r="BM225" s="237" t="s">
        <v>1991</v>
      </c>
    </row>
    <row r="226" s="2" customFormat="1" ht="16.5" customHeight="1">
      <c r="A226" s="38"/>
      <c r="B226" s="39"/>
      <c r="C226" s="226" t="s">
        <v>589</v>
      </c>
      <c r="D226" s="226" t="s">
        <v>165</v>
      </c>
      <c r="E226" s="227" t="s">
        <v>1934</v>
      </c>
      <c r="F226" s="228" t="s">
        <v>1935</v>
      </c>
      <c r="G226" s="229" t="s">
        <v>233</v>
      </c>
      <c r="H226" s="230">
        <v>1</v>
      </c>
      <c r="I226" s="231"/>
      <c r="J226" s="232">
        <f>ROUND(I226*H226,2)</f>
        <v>0</v>
      </c>
      <c r="K226" s="228" t="s">
        <v>1</v>
      </c>
      <c r="L226" s="44"/>
      <c r="M226" s="233" t="s">
        <v>1</v>
      </c>
      <c r="N226" s="234" t="s">
        <v>41</v>
      </c>
      <c r="O226" s="91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248</v>
      </c>
      <c r="AT226" s="237" t="s">
        <v>165</v>
      </c>
      <c r="AU226" s="237" t="s">
        <v>180</v>
      </c>
      <c r="AY226" s="17" t="s">
        <v>163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83</v>
      </c>
      <c r="BK226" s="238">
        <f>ROUND(I226*H226,2)</f>
        <v>0</v>
      </c>
      <c r="BL226" s="17" t="s">
        <v>248</v>
      </c>
      <c r="BM226" s="237" t="s">
        <v>1992</v>
      </c>
    </row>
    <row r="227" s="12" customFormat="1" ht="20.88" customHeight="1">
      <c r="A227" s="12"/>
      <c r="B227" s="210"/>
      <c r="C227" s="211"/>
      <c r="D227" s="212" t="s">
        <v>75</v>
      </c>
      <c r="E227" s="224" t="s">
        <v>1993</v>
      </c>
      <c r="F227" s="224" t="s">
        <v>1994</v>
      </c>
      <c r="G227" s="211"/>
      <c r="H227" s="211"/>
      <c r="I227" s="214"/>
      <c r="J227" s="225">
        <f>BK227</f>
        <v>0</v>
      </c>
      <c r="K227" s="211"/>
      <c r="L227" s="216"/>
      <c r="M227" s="217"/>
      <c r="N227" s="218"/>
      <c r="O227" s="218"/>
      <c r="P227" s="219">
        <f>SUM(P228:P273)</f>
        <v>0</v>
      </c>
      <c r="Q227" s="218"/>
      <c r="R227" s="219">
        <f>SUM(R228:R273)</f>
        <v>2.3299399999999997</v>
      </c>
      <c r="S227" s="218"/>
      <c r="T227" s="220">
        <f>SUM(T228:T273)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1" t="s">
        <v>85</v>
      </c>
      <c r="AT227" s="222" t="s">
        <v>75</v>
      </c>
      <c r="AU227" s="222" t="s">
        <v>85</v>
      </c>
      <c r="AY227" s="221" t="s">
        <v>163</v>
      </c>
      <c r="BK227" s="223">
        <f>SUM(BK228:BK273)</f>
        <v>0</v>
      </c>
    </row>
    <row r="228" s="2" customFormat="1" ht="24.15" customHeight="1">
      <c r="A228" s="38"/>
      <c r="B228" s="39"/>
      <c r="C228" s="226" t="s">
        <v>593</v>
      </c>
      <c r="D228" s="226" t="s">
        <v>165</v>
      </c>
      <c r="E228" s="227" t="s">
        <v>1995</v>
      </c>
      <c r="F228" s="228" t="s">
        <v>1996</v>
      </c>
      <c r="G228" s="229" t="s">
        <v>233</v>
      </c>
      <c r="H228" s="230">
        <v>1</v>
      </c>
      <c r="I228" s="231"/>
      <c r="J228" s="232">
        <f>ROUND(I228*H228,2)</f>
        <v>0</v>
      </c>
      <c r="K228" s="228" t="s">
        <v>1</v>
      </c>
      <c r="L228" s="44"/>
      <c r="M228" s="233" t="s">
        <v>1</v>
      </c>
      <c r="N228" s="234" t="s">
        <v>41</v>
      </c>
      <c r="O228" s="91"/>
      <c r="P228" s="235">
        <f>O228*H228</f>
        <v>0</v>
      </c>
      <c r="Q228" s="235">
        <v>0</v>
      </c>
      <c r="R228" s="235">
        <f>Q228*H228</f>
        <v>0</v>
      </c>
      <c r="S228" s="235">
        <v>0</v>
      </c>
      <c r="T228" s="23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170</v>
      </c>
      <c r="AT228" s="237" t="s">
        <v>165</v>
      </c>
      <c r="AU228" s="237" t="s">
        <v>180</v>
      </c>
      <c r="AY228" s="17" t="s">
        <v>163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83</v>
      </c>
      <c r="BK228" s="238">
        <f>ROUND(I228*H228,2)</f>
        <v>0</v>
      </c>
      <c r="BL228" s="17" t="s">
        <v>170</v>
      </c>
      <c r="BM228" s="237" t="s">
        <v>1997</v>
      </c>
    </row>
    <row r="229" s="2" customFormat="1" ht="24.15" customHeight="1">
      <c r="A229" s="38"/>
      <c r="B229" s="39"/>
      <c r="C229" s="226" t="s">
        <v>598</v>
      </c>
      <c r="D229" s="226" t="s">
        <v>165</v>
      </c>
      <c r="E229" s="227" t="s">
        <v>1998</v>
      </c>
      <c r="F229" s="228" t="s">
        <v>1999</v>
      </c>
      <c r="G229" s="229" t="s">
        <v>233</v>
      </c>
      <c r="H229" s="230">
        <v>1</v>
      </c>
      <c r="I229" s="231"/>
      <c r="J229" s="232">
        <f>ROUND(I229*H229,2)</f>
        <v>0</v>
      </c>
      <c r="K229" s="228" t="s">
        <v>1</v>
      </c>
      <c r="L229" s="44"/>
      <c r="M229" s="233" t="s">
        <v>1</v>
      </c>
      <c r="N229" s="234" t="s">
        <v>41</v>
      </c>
      <c r="O229" s="91"/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170</v>
      </c>
      <c r="AT229" s="237" t="s">
        <v>165</v>
      </c>
      <c r="AU229" s="237" t="s">
        <v>180</v>
      </c>
      <c r="AY229" s="17" t="s">
        <v>163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83</v>
      </c>
      <c r="BK229" s="238">
        <f>ROUND(I229*H229,2)</f>
        <v>0</v>
      </c>
      <c r="BL229" s="17" t="s">
        <v>170</v>
      </c>
      <c r="BM229" s="237" t="s">
        <v>2000</v>
      </c>
    </row>
    <row r="230" s="2" customFormat="1" ht="16.5" customHeight="1">
      <c r="A230" s="38"/>
      <c r="B230" s="39"/>
      <c r="C230" s="226" t="s">
        <v>603</v>
      </c>
      <c r="D230" s="226" t="s">
        <v>165</v>
      </c>
      <c r="E230" s="227" t="s">
        <v>1794</v>
      </c>
      <c r="F230" s="228" t="s">
        <v>1795</v>
      </c>
      <c r="G230" s="229" t="s">
        <v>217</v>
      </c>
      <c r="H230" s="230">
        <v>200</v>
      </c>
      <c r="I230" s="231"/>
      <c r="J230" s="232">
        <f>ROUND(I230*H230,2)</f>
        <v>0</v>
      </c>
      <c r="K230" s="228" t="s">
        <v>1</v>
      </c>
      <c r="L230" s="44"/>
      <c r="M230" s="233" t="s">
        <v>1</v>
      </c>
      <c r="N230" s="234" t="s">
        <v>41</v>
      </c>
      <c r="O230" s="91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248</v>
      </c>
      <c r="AT230" s="237" t="s">
        <v>165</v>
      </c>
      <c r="AU230" s="237" t="s">
        <v>180</v>
      </c>
      <c r="AY230" s="17" t="s">
        <v>163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83</v>
      </c>
      <c r="BK230" s="238">
        <f>ROUND(I230*H230,2)</f>
        <v>0</v>
      </c>
      <c r="BL230" s="17" t="s">
        <v>248</v>
      </c>
      <c r="BM230" s="237" t="s">
        <v>2001</v>
      </c>
    </row>
    <row r="231" s="2" customFormat="1" ht="24.15" customHeight="1">
      <c r="A231" s="38"/>
      <c r="B231" s="39"/>
      <c r="C231" s="226" t="s">
        <v>609</v>
      </c>
      <c r="D231" s="226" t="s">
        <v>165</v>
      </c>
      <c r="E231" s="227" t="s">
        <v>1797</v>
      </c>
      <c r="F231" s="228" t="s">
        <v>1798</v>
      </c>
      <c r="G231" s="229" t="s">
        <v>233</v>
      </c>
      <c r="H231" s="230">
        <v>32</v>
      </c>
      <c r="I231" s="231"/>
      <c r="J231" s="232">
        <f>ROUND(I231*H231,2)</f>
        <v>0</v>
      </c>
      <c r="K231" s="228" t="s">
        <v>169</v>
      </c>
      <c r="L231" s="44"/>
      <c r="M231" s="233" t="s">
        <v>1</v>
      </c>
      <c r="N231" s="234" t="s">
        <v>41</v>
      </c>
      <c r="O231" s="91"/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7" t="s">
        <v>248</v>
      </c>
      <c r="AT231" s="237" t="s">
        <v>165</v>
      </c>
      <c r="AU231" s="237" t="s">
        <v>180</v>
      </c>
      <c r="AY231" s="17" t="s">
        <v>163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7" t="s">
        <v>83</v>
      </c>
      <c r="BK231" s="238">
        <f>ROUND(I231*H231,2)</f>
        <v>0</v>
      </c>
      <c r="BL231" s="17" t="s">
        <v>248</v>
      </c>
      <c r="BM231" s="237" t="s">
        <v>2002</v>
      </c>
    </row>
    <row r="232" s="2" customFormat="1" ht="24.15" customHeight="1">
      <c r="A232" s="38"/>
      <c r="B232" s="39"/>
      <c r="C232" s="239" t="s">
        <v>617</v>
      </c>
      <c r="D232" s="239" t="s">
        <v>172</v>
      </c>
      <c r="E232" s="240" t="s">
        <v>1800</v>
      </c>
      <c r="F232" s="241" t="s">
        <v>1801</v>
      </c>
      <c r="G232" s="242" t="s">
        <v>233</v>
      </c>
      <c r="H232" s="243">
        <v>16</v>
      </c>
      <c r="I232" s="244"/>
      <c r="J232" s="245">
        <f>ROUND(I232*H232,2)</f>
        <v>0</v>
      </c>
      <c r="K232" s="241" t="s">
        <v>169</v>
      </c>
      <c r="L232" s="246"/>
      <c r="M232" s="247" t="s">
        <v>1</v>
      </c>
      <c r="N232" s="248" t="s">
        <v>41</v>
      </c>
      <c r="O232" s="91"/>
      <c r="P232" s="235">
        <f>O232*H232</f>
        <v>0</v>
      </c>
      <c r="Q232" s="235">
        <v>0.00020000000000000001</v>
      </c>
      <c r="R232" s="235">
        <f>Q232*H232</f>
        <v>0.0032000000000000002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342</v>
      </c>
      <c r="AT232" s="237" t="s">
        <v>172</v>
      </c>
      <c r="AU232" s="237" t="s">
        <v>180</v>
      </c>
      <c r="AY232" s="17" t="s">
        <v>163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83</v>
      </c>
      <c r="BK232" s="238">
        <f>ROUND(I232*H232,2)</f>
        <v>0</v>
      </c>
      <c r="BL232" s="17" t="s">
        <v>248</v>
      </c>
      <c r="BM232" s="237" t="s">
        <v>2003</v>
      </c>
    </row>
    <row r="233" s="2" customFormat="1" ht="24.15" customHeight="1">
      <c r="A233" s="38"/>
      <c r="B233" s="39"/>
      <c r="C233" s="239" t="s">
        <v>622</v>
      </c>
      <c r="D233" s="239" t="s">
        <v>172</v>
      </c>
      <c r="E233" s="240" t="s">
        <v>2004</v>
      </c>
      <c r="F233" s="241" t="s">
        <v>2005</v>
      </c>
      <c r="G233" s="242" t="s">
        <v>233</v>
      </c>
      <c r="H233" s="243">
        <v>16</v>
      </c>
      <c r="I233" s="244"/>
      <c r="J233" s="245">
        <f>ROUND(I233*H233,2)</f>
        <v>0</v>
      </c>
      <c r="K233" s="241" t="s">
        <v>169</v>
      </c>
      <c r="L233" s="246"/>
      <c r="M233" s="247" t="s">
        <v>1</v>
      </c>
      <c r="N233" s="248" t="s">
        <v>41</v>
      </c>
      <c r="O233" s="91"/>
      <c r="P233" s="235">
        <f>O233*H233</f>
        <v>0</v>
      </c>
      <c r="Q233" s="235">
        <v>0.00029999999999999997</v>
      </c>
      <c r="R233" s="235">
        <f>Q233*H233</f>
        <v>0.0047999999999999996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342</v>
      </c>
      <c r="AT233" s="237" t="s">
        <v>172</v>
      </c>
      <c r="AU233" s="237" t="s">
        <v>180</v>
      </c>
      <c r="AY233" s="17" t="s">
        <v>163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83</v>
      </c>
      <c r="BK233" s="238">
        <f>ROUND(I233*H233,2)</f>
        <v>0</v>
      </c>
      <c r="BL233" s="17" t="s">
        <v>248</v>
      </c>
      <c r="BM233" s="237" t="s">
        <v>2006</v>
      </c>
    </row>
    <row r="234" s="2" customFormat="1" ht="24.15" customHeight="1">
      <c r="A234" s="38"/>
      <c r="B234" s="39"/>
      <c r="C234" s="226" t="s">
        <v>627</v>
      </c>
      <c r="D234" s="226" t="s">
        <v>165</v>
      </c>
      <c r="E234" s="227" t="s">
        <v>1943</v>
      </c>
      <c r="F234" s="228" t="s">
        <v>1944</v>
      </c>
      <c r="G234" s="229" t="s">
        <v>233</v>
      </c>
      <c r="H234" s="230">
        <v>1</v>
      </c>
      <c r="I234" s="231"/>
      <c r="J234" s="232">
        <f>ROUND(I234*H234,2)</f>
        <v>0</v>
      </c>
      <c r="K234" s="228" t="s">
        <v>169</v>
      </c>
      <c r="L234" s="44"/>
      <c r="M234" s="233" t="s">
        <v>1</v>
      </c>
      <c r="N234" s="234" t="s">
        <v>41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248</v>
      </c>
      <c r="AT234" s="237" t="s">
        <v>165</v>
      </c>
      <c r="AU234" s="237" t="s">
        <v>180</v>
      </c>
      <c r="AY234" s="17" t="s">
        <v>163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83</v>
      </c>
      <c r="BK234" s="238">
        <f>ROUND(I234*H234,2)</f>
        <v>0</v>
      </c>
      <c r="BL234" s="17" t="s">
        <v>248</v>
      </c>
      <c r="BM234" s="237" t="s">
        <v>2007</v>
      </c>
    </row>
    <row r="235" s="2" customFormat="1" ht="24.15" customHeight="1">
      <c r="A235" s="38"/>
      <c r="B235" s="39"/>
      <c r="C235" s="239" t="s">
        <v>631</v>
      </c>
      <c r="D235" s="239" t="s">
        <v>172</v>
      </c>
      <c r="E235" s="240" t="s">
        <v>2008</v>
      </c>
      <c r="F235" s="241" t="s">
        <v>2009</v>
      </c>
      <c r="G235" s="242" t="s">
        <v>233</v>
      </c>
      <c r="H235" s="243">
        <v>1</v>
      </c>
      <c r="I235" s="244"/>
      <c r="J235" s="245">
        <f>ROUND(I235*H235,2)</f>
        <v>0</v>
      </c>
      <c r="K235" s="241" t="s">
        <v>169</v>
      </c>
      <c r="L235" s="246"/>
      <c r="M235" s="247" t="s">
        <v>1</v>
      </c>
      <c r="N235" s="248" t="s">
        <v>41</v>
      </c>
      <c r="O235" s="91"/>
      <c r="P235" s="235">
        <f>O235*H235</f>
        <v>0</v>
      </c>
      <c r="Q235" s="235">
        <v>0.00040000000000000002</v>
      </c>
      <c r="R235" s="235">
        <f>Q235*H235</f>
        <v>0.00040000000000000002</v>
      </c>
      <c r="S235" s="235">
        <v>0</v>
      </c>
      <c r="T235" s="23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7" t="s">
        <v>342</v>
      </c>
      <c r="AT235" s="237" t="s">
        <v>172</v>
      </c>
      <c r="AU235" s="237" t="s">
        <v>180</v>
      </c>
      <c r="AY235" s="17" t="s">
        <v>163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7" t="s">
        <v>83</v>
      </c>
      <c r="BK235" s="238">
        <f>ROUND(I235*H235,2)</f>
        <v>0</v>
      </c>
      <c r="BL235" s="17" t="s">
        <v>248</v>
      </c>
      <c r="BM235" s="237" t="s">
        <v>2010</v>
      </c>
    </row>
    <row r="236" s="2" customFormat="1" ht="24.15" customHeight="1">
      <c r="A236" s="38"/>
      <c r="B236" s="39"/>
      <c r="C236" s="226" t="s">
        <v>636</v>
      </c>
      <c r="D236" s="226" t="s">
        <v>165</v>
      </c>
      <c r="E236" s="227" t="s">
        <v>2011</v>
      </c>
      <c r="F236" s="228" t="s">
        <v>2012</v>
      </c>
      <c r="G236" s="229" t="s">
        <v>233</v>
      </c>
      <c r="H236" s="230">
        <v>1</v>
      </c>
      <c r="I236" s="231"/>
      <c r="J236" s="232">
        <f>ROUND(I236*H236,2)</f>
        <v>0</v>
      </c>
      <c r="K236" s="228" t="s">
        <v>169</v>
      </c>
      <c r="L236" s="44"/>
      <c r="M236" s="233" t="s">
        <v>1</v>
      </c>
      <c r="N236" s="234" t="s">
        <v>41</v>
      </c>
      <c r="O236" s="91"/>
      <c r="P236" s="235">
        <f>O236*H236</f>
        <v>0</v>
      </c>
      <c r="Q236" s="235">
        <v>0</v>
      </c>
      <c r="R236" s="235">
        <f>Q236*H236</f>
        <v>0</v>
      </c>
      <c r="S236" s="235">
        <v>0</v>
      </c>
      <c r="T236" s="23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7" t="s">
        <v>248</v>
      </c>
      <c r="AT236" s="237" t="s">
        <v>165</v>
      </c>
      <c r="AU236" s="237" t="s">
        <v>180</v>
      </c>
      <c r="AY236" s="17" t="s">
        <v>163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7" t="s">
        <v>83</v>
      </c>
      <c r="BK236" s="238">
        <f>ROUND(I236*H236,2)</f>
        <v>0</v>
      </c>
      <c r="BL236" s="17" t="s">
        <v>248</v>
      </c>
      <c r="BM236" s="237" t="s">
        <v>2013</v>
      </c>
    </row>
    <row r="237" s="2" customFormat="1" ht="24.15" customHeight="1">
      <c r="A237" s="38"/>
      <c r="B237" s="39"/>
      <c r="C237" s="239" t="s">
        <v>640</v>
      </c>
      <c r="D237" s="239" t="s">
        <v>172</v>
      </c>
      <c r="E237" s="240" t="s">
        <v>2014</v>
      </c>
      <c r="F237" s="241" t="s">
        <v>2015</v>
      </c>
      <c r="G237" s="242" t="s">
        <v>233</v>
      </c>
      <c r="H237" s="243">
        <v>1</v>
      </c>
      <c r="I237" s="244"/>
      <c r="J237" s="245">
        <f>ROUND(I237*H237,2)</f>
        <v>0</v>
      </c>
      <c r="K237" s="241" t="s">
        <v>169</v>
      </c>
      <c r="L237" s="246"/>
      <c r="M237" s="247" t="s">
        <v>1</v>
      </c>
      <c r="N237" s="248" t="s">
        <v>41</v>
      </c>
      <c r="O237" s="91"/>
      <c r="P237" s="235">
        <f>O237*H237</f>
        <v>0</v>
      </c>
      <c r="Q237" s="235">
        <v>0.00069999999999999999</v>
      </c>
      <c r="R237" s="235">
        <f>Q237*H237</f>
        <v>0.00069999999999999999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342</v>
      </c>
      <c r="AT237" s="237" t="s">
        <v>172</v>
      </c>
      <c r="AU237" s="237" t="s">
        <v>180</v>
      </c>
      <c r="AY237" s="17" t="s">
        <v>163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83</v>
      </c>
      <c r="BK237" s="238">
        <f>ROUND(I237*H237,2)</f>
        <v>0</v>
      </c>
      <c r="BL237" s="17" t="s">
        <v>248</v>
      </c>
      <c r="BM237" s="237" t="s">
        <v>2016</v>
      </c>
    </row>
    <row r="238" s="2" customFormat="1" ht="24.15" customHeight="1">
      <c r="A238" s="38"/>
      <c r="B238" s="39"/>
      <c r="C238" s="226" t="s">
        <v>644</v>
      </c>
      <c r="D238" s="226" t="s">
        <v>165</v>
      </c>
      <c r="E238" s="227" t="s">
        <v>1952</v>
      </c>
      <c r="F238" s="228" t="s">
        <v>1953</v>
      </c>
      <c r="G238" s="229" t="s">
        <v>233</v>
      </c>
      <c r="H238" s="230">
        <v>18</v>
      </c>
      <c r="I238" s="231"/>
      <c r="J238" s="232">
        <f>ROUND(I238*H238,2)</f>
        <v>0</v>
      </c>
      <c r="K238" s="228" t="s">
        <v>169</v>
      </c>
      <c r="L238" s="44"/>
      <c r="M238" s="233" t="s">
        <v>1</v>
      </c>
      <c r="N238" s="234" t="s">
        <v>41</v>
      </c>
      <c r="O238" s="91"/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248</v>
      </c>
      <c r="AT238" s="237" t="s">
        <v>165</v>
      </c>
      <c r="AU238" s="237" t="s">
        <v>180</v>
      </c>
      <c r="AY238" s="17" t="s">
        <v>163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83</v>
      </c>
      <c r="BK238" s="238">
        <f>ROUND(I238*H238,2)</f>
        <v>0</v>
      </c>
      <c r="BL238" s="17" t="s">
        <v>248</v>
      </c>
      <c r="BM238" s="237" t="s">
        <v>2017</v>
      </c>
    </row>
    <row r="239" s="2" customFormat="1" ht="24.15" customHeight="1">
      <c r="A239" s="38"/>
      <c r="B239" s="39"/>
      <c r="C239" s="239" t="s">
        <v>647</v>
      </c>
      <c r="D239" s="239" t="s">
        <v>172</v>
      </c>
      <c r="E239" s="240" t="s">
        <v>1955</v>
      </c>
      <c r="F239" s="241" t="s">
        <v>1956</v>
      </c>
      <c r="G239" s="242" t="s">
        <v>233</v>
      </c>
      <c r="H239" s="243">
        <v>18</v>
      </c>
      <c r="I239" s="244"/>
      <c r="J239" s="245">
        <f>ROUND(I239*H239,2)</f>
        <v>0</v>
      </c>
      <c r="K239" s="241" t="s">
        <v>169</v>
      </c>
      <c r="L239" s="246"/>
      <c r="M239" s="247" t="s">
        <v>1</v>
      </c>
      <c r="N239" s="248" t="s">
        <v>41</v>
      </c>
      <c r="O239" s="91"/>
      <c r="P239" s="235">
        <f>O239*H239</f>
        <v>0</v>
      </c>
      <c r="Q239" s="235">
        <v>0.00020000000000000001</v>
      </c>
      <c r="R239" s="235">
        <f>Q239*H239</f>
        <v>0.0036000000000000003</v>
      </c>
      <c r="S239" s="235">
        <v>0</v>
      </c>
      <c r="T239" s="23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342</v>
      </c>
      <c r="AT239" s="237" t="s">
        <v>172</v>
      </c>
      <c r="AU239" s="237" t="s">
        <v>180</v>
      </c>
      <c r="AY239" s="17" t="s">
        <v>163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83</v>
      </c>
      <c r="BK239" s="238">
        <f>ROUND(I239*H239,2)</f>
        <v>0</v>
      </c>
      <c r="BL239" s="17" t="s">
        <v>248</v>
      </c>
      <c r="BM239" s="237" t="s">
        <v>2018</v>
      </c>
    </row>
    <row r="240" s="2" customFormat="1" ht="33" customHeight="1">
      <c r="A240" s="38"/>
      <c r="B240" s="39"/>
      <c r="C240" s="226" t="s">
        <v>652</v>
      </c>
      <c r="D240" s="226" t="s">
        <v>165</v>
      </c>
      <c r="E240" s="227" t="s">
        <v>2019</v>
      </c>
      <c r="F240" s="228" t="s">
        <v>2020</v>
      </c>
      <c r="G240" s="229" t="s">
        <v>233</v>
      </c>
      <c r="H240" s="230">
        <v>2</v>
      </c>
      <c r="I240" s="231"/>
      <c r="J240" s="232">
        <f>ROUND(I240*H240,2)</f>
        <v>0</v>
      </c>
      <c r="K240" s="228" t="s">
        <v>169</v>
      </c>
      <c r="L240" s="44"/>
      <c r="M240" s="233" t="s">
        <v>1</v>
      </c>
      <c r="N240" s="234" t="s">
        <v>41</v>
      </c>
      <c r="O240" s="91"/>
      <c r="P240" s="235">
        <f>O240*H240</f>
        <v>0</v>
      </c>
      <c r="Q240" s="235">
        <v>0</v>
      </c>
      <c r="R240" s="235">
        <f>Q240*H240</f>
        <v>0</v>
      </c>
      <c r="S240" s="235">
        <v>0</v>
      </c>
      <c r="T240" s="23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7" t="s">
        <v>248</v>
      </c>
      <c r="AT240" s="237" t="s">
        <v>165</v>
      </c>
      <c r="AU240" s="237" t="s">
        <v>180</v>
      </c>
      <c r="AY240" s="17" t="s">
        <v>163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7" t="s">
        <v>83</v>
      </c>
      <c r="BK240" s="238">
        <f>ROUND(I240*H240,2)</f>
        <v>0</v>
      </c>
      <c r="BL240" s="17" t="s">
        <v>248</v>
      </c>
      <c r="BM240" s="237" t="s">
        <v>2021</v>
      </c>
    </row>
    <row r="241" s="2" customFormat="1" ht="24.15" customHeight="1">
      <c r="A241" s="38"/>
      <c r="B241" s="39"/>
      <c r="C241" s="239" t="s">
        <v>657</v>
      </c>
      <c r="D241" s="239" t="s">
        <v>172</v>
      </c>
      <c r="E241" s="240" t="s">
        <v>2022</v>
      </c>
      <c r="F241" s="241" t="s">
        <v>2023</v>
      </c>
      <c r="G241" s="242" t="s">
        <v>233</v>
      </c>
      <c r="H241" s="243">
        <v>2</v>
      </c>
      <c r="I241" s="244"/>
      <c r="J241" s="245">
        <f>ROUND(I241*H241,2)</f>
        <v>0</v>
      </c>
      <c r="K241" s="241" t="s">
        <v>169</v>
      </c>
      <c r="L241" s="246"/>
      <c r="M241" s="247" t="s">
        <v>1</v>
      </c>
      <c r="N241" s="248" t="s">
        <v>41</v>
      </c>
      <c r="O241" s="91"/>
      <c r="P241" s="235">
        <f>O241*H241</f>
        <v>0</v>
      </c>
      <c r="Q241" s="235">
        <v>0.00029999999999999997</v>
      </c>
      <c r="R241" s="235">
        <f>Q241*H241</f>
        <v>0.00059999999999999995</v>
      </c>
      <c r="S241" s="235">
        <v>0</v>
      </c>
      <c r="T241" s="23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7" t="s">
        <v>342</v>
      </c>
      <c r="AT241" s="237" t="s">
        <v>172</v>
      </c>
      <c r="AU241" s="237" t="s">
        <v>180</v>
      </c>
      <c r="AY241" s="17" t="s">
        <v>163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7" t="s">
        <v>83</v>
      </c>
      <c r="BK241" s="238">
        <f>ROUND(I241*H241,2)</f>
        <v>0</v>
      </c>
      <c r="BL241" s="17" t="s">
        <v>248</v>
      </c>
      <c r="BM241" s="237" t="s">
        <v>2024</v>
      </c>
    </row>
    <row r="242" s="2" customFormat="1" ht="24.15" customHeight="1">
      <c r="A242" s="38"/>
      <c r="B242" s="39"/>
      <c r="C242" s="226" t="s">
        <v>662</v>
      </c>
      <c r="D242" s="226" t="s">
        <v>165</v>
      </c>
      <c r="E242" s="227" t="s">
        <v>2025</v>
      </c>
      <c r="F242" s="228" t="s">
        <v>2026</v>
      </c>
      <c r="G242" s="229" t="s">
        <v>233</v>
      </c>
      <c r="H242" s="230">
        <v>2</v>
      </c>
      <c r="I242" s="231"/>
      <c r="J242" s="232">
        <f>ROUND(I242*H242,2)</f>
        <v>0</v>
      </c>
      <c r="K242" s="228" t="s">
        <v>169</v>
      </c>
      <c r="L242" s="44"/>
      <c r="M242" s="233" t="s">
        <v>1</v>
      </c>
      <c r="N242" s="234" t="s">
        <v>41</v>
      </c>
      <c r="O242" s="91"/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248</v>
      </c>
      <c r="AT242" s="237" t="s">
        <v>165</v>
      </c>
      <c r="AU242" s="237" t="s">
        <v>180</v>
      </c>
      <c r="AY242" s="17" t="s">
        <v>163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83</v>
      </c>
      <c r="BK242" s="238">
        <f>ROUND(I242*H242,2)</f>
        <v>0</v>
      </c>
      <c r="BL242" s="17" t="s">
        <v>248</v>
      </c>
      <c r="BM242" s="237" t="s">
        <v>2027</v>
      </c>
    </row>
    <row r="243" s="2" customFormat="1" ht="16.5" customHeight="1">
      <c r="A243" s="38"/>
      <c r="B243" s="39"/>
      <c r="C243" s="239" t="s">
        <v>669</v>
      </c>
      <c r="D243" s="239" t="s">
        <v>172</v>
      </c>
      <c r="E243" s="240" t="s">
        <v>2028</v>
      </c>
      <c r="F243" s="241" t="s">
        <v>2029</v>
      </c>
      <c r="G243" s="242" t="s">
        <v>233</v>
      </c>
      <c r="H243" s="243">
        <v>2</v>
      </c>
      <c r="I243" s="244"/>
      <c r="J243" s="245">
        <f>ROUND(I243*H243,2)</f>
        <v>0</v>
      </c>
      <c r="K243" s="241" t="s">
        <v>169</v>
      </c>
      <c r="L243" s="246"/>
      <c r="M243" s="247" t="s">
        <v>1</v>
      </c>
      <c r="N243" s="248" t="s">
        <v>41</v>
      </c>
      <c r="O243" s="91"/>
      <c r="P243" s="235">
        <f>O243*H243</f>
        <v>0</v>
      </c>
      <c r="Q243" s="235">
        <v>0.0077000000000000002</v>
      </c>
      <c r="R243" s="235">
        <f>Q243*H243</f>
        <v>0.015400000000000001</v>
      </c>
      <c r="S243" s="235">
        <v>0</v>
      </c>
      <c r="T243" s="23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7" t="s">
        <v>342</v>
      </c>
      <c r="AT243" s="237" t="s">
        <v>172</v>
      </c>
      <c r="AU243" s="237" t="s">
        <v>180</v>
      </c>
      <c r="AY243" s="17" t="s">
        <v>163</v>
      </c>
      <c r="BE243" s="238">
        <f>IF(N243="základní",J243,0)</f>
        <v>0</v>
      </c>
      <c r="BF243" s="238">
        <f>IF(N243="snížená",J243,0)</f>
        <v>0</v>
      </c>
      <c r="BG243" s="238">
        <f>IF(N243="zákl. přenesená",J243,0)</f>
        <v>0</v>
      </c>
      <c r="BH243" s="238">
        <f>IF(N243="sníž. přenesená",J243,0)</f>
        <v>0</v>
      </c>
      <c r="BI243" s="238">
        <f>IF(N243="nulová",J243,0)</f>
        <v>0</v>
      </c>
      <c r="BJ243" s="17" t="s">
        <v>83</v>
      </c>
      <c r="BK243" s="238">
        <f>ROUND(I243*H243,2)</f>
        <v>0</v>
      </c>
      <c r="BL243" s="17" t="s">
        <v>248</v>
      </c>
      <c r="BM243" s="237" t="s">
        <v>2030</v>
      </c>
    </row>
    <row r="244" s="2" customFormat="1" ht="24.15" customHeight="1">
      <c r="A244" s="38"/>
      <c r="B244" s="39"/>
      <c r="C244" s="226" t="s">
        <v>677</v>
      </c>
      <c r="D244" s="226" t="s">
        <v>165</v>
      </c>
      <c r="E244" s="227" t="s">
        <v>2031</v>
      </c>
      <c r="F244" s="228" t="s">
        <v>2032</v>
      </c>
      <c r="G244" s="229" t="s">
        <v>233</v>
      </c>
      <c r="H244" s="230">
        <v>2</v>
      </c>
      <c r="I244" s="231"/>
      <c r="J244" s="232">
        <f>ROUND(I244*H244,2)</f>
        <v>0</v>
      </c>
      <c r="K244" s="228" t="s">
        <v>169</v>
      </c>
      <c r="L244" s="44"/>
      <c r="M244" s="233" t="s">
        <v>1</v>
      </c>
      <c r="N244" s="234" t="s">
        <v>41</v>
      </c>
      <c r="O244" s="91"/>
      <c r="P244" s="235">
        <f>O244*H244</f>
        <v>0</v>
      </c>
      <c r="Q244" s="235">
        <v>0</v>
      </c>
      <c r="R244" s="235">
        <f>Q244*H244</f>
        <v>0</v>
      </c>
      <c r="S244" s="235">
        <v>0</v>
      </c>
      <c r="T244" s="23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7" t="s">
        <v>170</v>
      </c>
      <c r="AT244" s="237" t="s">
        <v>165</v>
      </c>
      <c r="AU244" s="237" t="s">
        <v>180</v>
      </c>
      <c r="AY244" s="17" t="s">
        <v>163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7" t="s">
        <v>83</v>
      </c>
      <c r="BK244" s="238">
        <f>ROUND(I244*H244,2)</f>
        <v>0</v>
      </c>
      <c r="BL244" s="17" t="s">
        <v>170</v>
      </c>
      <c r="BM244" s="237" t="s">
        <v>2033</v>
      </c>
    </row>
    <row r="245" s="2" customFormat="1" ht="33" customHeight="1">
      <c r="A245" s="38"/>
      <c r="B245" s="39"/>
      <c r="C245" s="226" t="s">
        <v>682</v>
      </c>
      <c r="D245" s="226" t="s">
        <v>165</v>
      </c>
      <c r="E245" s="227" t="s">
        <v>2034</v>
      </c>
      <c r="F245" s="228" t="s">
        <v>2035</v>
      </c>
      <c r="G245" s="229" t="s">
        <v>233</v>
      </c>
      <c r="H245" s="230">
        <v>1</v>
      </c>
      <c r="I245" s="231"/>
      <c r="J245" s="232">
        <f>ROUND(I245*H245,2)</f>
        <v>0</v>
      </c>
      <c r="K245" s="228" t="s">
        <v>169</v>
      </c>
      <c r="L245" s="44"/>
      <c r="M245" s="233" t="s">
        <v>1</v>
      </c>
      <c r="N245" s="234" t="s">
        <v>41</v>
      </c>
      <c r="O245" s="91"/>
      <c r="P245" s="235">
        <f>O245*H245</f>
        <v>0</v>
      </c>
      <c r="Q245" s="235">
        <v>0</v>
      </c>
      <c r="R245" s="235">
        <f>Q245*H245</f>
        <v>0</v>
      </c>
      <c r="S245" s="235">
        <v>0</v>
      </c>
      <c r="T245" s="23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7" t="s">
        <v>248</v>
      </c>
      <c r="AT245" s="237" t="s">
        <v>165</v>
      </c>
      <c r="AU245" s="237" t="s">
        <v>180</v>
      </c>
      <c r="AY245" s="17" t="s">
        <v>163</v>
      </c>
      <c r="BE245" s="238">
        <f>IF(N245="základní",J245,0)</f>
        <v>0</v>
      </c>
      <c r="BF245" s="238">
        <f>IF(N245="snížená",J245,0)</f>
        <v>0</v>
      </c>
      <c r="BG245" s="238">
        <f>IF(N245="zákl. přenesená",J245,0)</f>
        <v>0</v>
      </c>
      <c r="BH245" s="238">
        <f>IF(N245="sníž. přenesená",J245,0)</f>
        <v>0</v>
      </c>
      <c r="BI245" s="238">
        <f>IF(N245="nulová",J245,0)</f>
        <v>0</v>
      </c>
      <c r="BJ245" s="17" t="s">
        <v>83</v>
      </c>
      <c r="BK245" s="238">
        <f>ROUND(I245*H245,2)</f>
        <v>0</v>
      </c>
      <c r="BL245" s="17" t="s">
        <v>248</v>
      </c>
      <c r="BM245" s="237" t="s">
        <v>2036</v>
      </c>
    </row>
    <row r="246" s="2" customFormat="1" ht="16.5" customHeight="1">
      <c r="A246" s="38"/>
      <c r="B246" s="39"/>
      <c r="C246" s="239" t="s">
        <v>687</v>
      </c>
      <c r="D246" s="239" t="s">
        <v>172</v>
      </c>
      <c r="E246" s="240" t="s">
        <v>2037</v>
      </c>
      <c r="F246" s="241" t="s">
        <v>2038</v>
      </c>
      <c r="G246" s="242" t="s">
        <v>233</v>
      </c>
      <c r="H246" s="243">
        <v>1</v>
      </c>
      <c r="I246" s="244"/>
      <c r="J246" s="245">
        <f>ROUND(I246*H246,2)</f>
        <v>0</v>
      </c>
      <c r="K246" s="241" t="s">
        <v>169</v>
      </c>
      <c r="L246" s="246"/>
      <c r="M246" s="247" t="s">
        <v>1</v>
      </c>
      <c r="N246" s="248" t="s">
        <v>41</v>
      </c>
      <c r="O246" s="91"/>
      <c r="P246" s="235">
        <f>O246*H246</f>
        <v>0</v>
      </c>
      <c r="Q246" s="235">
        <v>0.001</v>
      </c>
      <c r="R246" s="235">
        <f>Q246*H246</f>
        <v>0.001</v>
      </c>
      <c r="S246" s="235">
        <v>0</v>
      </c>
      <c r="T246" s="23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342</v>
      </c>
      <c r="AT246" s="237" t="s">
        <v>172</v>
      </c>
      <c r="AU246" s="237" t="s">
        <v>180</v>
      </c>
      <c r="AY246" s="17" t="s">
        <v>163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83</v>
      </c>
      <c r="BK246" s="238">
        <f>ROUND(I246*H246,2)</f>
        <v>0</v>
      </c>
      <c r="BL246" s="17" t="s">
        <v>248</v>
      </c>
      <c r="BM246" s="237" t="s">
        <v>2039</v>
      </c>
    </row>
    <row r="247" s="2" customFormat="1" ht="33" customHeight="1">
      <c r="A247" s="38"/>
      <c r="B247" s="39"/>
      <c r="C247" s="226" t="s">
        <v>692</v>
      </c>
      <c r="D247" s="226" t="s">
        <v>165</v>
      </c>
      <c r="E247" s="227" t="s">
        <v>2040</v>
      </c>
      <c r="F247" s="228" t="s">
        <v>2041</v>
      </c>
      <c r="G247" s="229" t="s">
        <v>233</v>
      </c>
      <c r="H247" s="230">
        <v>1</v>
      </c>
      <c r="I247" s="231"/>
      <c r="J247" s="232">
        <f>ROUND(I247*H247,2)</f>
        <v>0</v>
      </c>
      <c r="K247" s="228" t="s">
        <v>1</v>
      </c>
      <c r="L247" s="44"/>
      <c r="M247" s="233" t="s">
        <v>1</v>
      </c>
      <c r="N247" s="234" t="s">
        <v>41</v>
      </c>
      <c r="O247" s="91"/>
      <c r="P247" s="235">
        <f>O247*H247</f>
        <v>0</v>
      </c>
      <c r="Q247" s="235">
        <v>0</v>
      </c>
      <c r="R247" s="235">
        <f>Q247*H247</f>
        <v>0</v>
      </c>
      <c r="S247" s="235">
        <v>0</v>
      </c>
      <c r="T247" s="23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7" t="s">
        <v>248</v>
      </c>
      <c r="AT247" s="237" t="s">
        <v>165</v>
      </c>
      <c r="AU247" s="237" t="s">
        <v>180</v>
      </c>
      <c r="AY247" s="17" t="s">
        <v>163</v>
      </c>
      <c r="BE247" s="238">
        <f>IF(N247="základní",J247,0)</f>
        <v>0</v>
      </c>
      <c r="BF247" s="238">
        <f>IF(N247="snížená",J247,0)</f>
        <v>0</v>
      </c>
      <c r="BG247" s="238">
        <f>IF(N247="zákl. přenesená",J247,0)</f>
        <v>0</v>
      </c>
      <c r="BH247" s="238">
        <f>IF(N247="sníž. přenesená",J247,0)</f>
        <v>0</v>
      </c>
      <c r="BI247" s="238">
        <f>IF(N247="nulová",J247,0)</f>
        <v>0</v>
      </c>
      <c r="BJ247" s="17" t="s">
        <v>83</v>
      </c>
      <c r="BK247" s="238">
        <f>ROUND(I247*H247,2)</f>
        <v>0</v>
      </c>
      <c r="BL247" s="17" t="s">
        <v>248</v>
      </c>
      <c r="BM247" s="237" t="s">
        <v>2042</v>
      </c>
    </row>
    <row r="248" s="2" customFormat="1" ht="16.5" customHeight="1">
      <c r="A248" s="38"/>
      <c r="B248" s="39"/>
      <c r="C248" s="239" t="s">
        <v>697</v>
      </c>
      <c r="D248" s="239" t="s">
        <v>172</v>
      </c>
      <c r="E248" s="240" t="s">
        <v>2043</v>
      </c>
      <c r="F248" s="241" t="s">
        <v>2044</v>
      </c>
      <c r="G248" s="242" t="s">
        <v>233</v>
      </c>
      <c r="H248" s="243">
        <v>1</v>
      </c>
      <c r="I248" s="244"/>
      <c r="J248" s="245">
        <f>ROUND(I248*H248,2)</f>
        <v>0</v>
      </c>
      <c r="K248" s="241" t="s">
        <v>169</v>
      </c>
      <c r="L248" s="246"/>
      <c r="M248" s="247" t="s">
        <v>1</v>
      </c>
      <c r="N248" s="248" t="s">
        <v>41</v>
      </c>
      <c r="O248" s="91"/>
      <c r="P248" s="235">
        <f>O248*H248</f>
        <v>0</v>
      </c>
      <c r="Q248" s="235">
        <v>0.0020999999999999999</v>
      </c>
      <c r="R248" s="235">
        <f>Q248*H248</f>
        <v>0.0020999999999999999</v>
      </c>
      <c r="S248" s="235">
        <v>0</v>
      </c>
      <c r="T248" s="23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7" t="s">
        <v>342</v>
      </c>
      <c r="AT248" s="237" t="s">
        <v>172</v>
      </c>
      <c r="AU248" s="237" t="s">
        <v>180</v>
      </c>
      <c r="AY248" s="17" t="s">
        <v>163</v>
      </c>
      <c r="BE248" s="238">
        <f>IF(N248="základní",J248,0)</f>
        <v>0</v>
      </c>
      <c r="BF248" s="238">
        <f>IF(N248="snížená",J248,0)</f>
        <v>0</v>
      </c>
      <c r="BG248" s="238">
        <f>IF(N248="zákl. přenesená",J248,0)</f>
        <v>0</v>
      </c>
      <c r="BH248" s="238">
        <f>IF(N248="sníž. přenesená",J248,0)</f>
        <v>0</v>
      </c>
      <c r="BI248" s="238">
        <f>IF(N248="nulová",J248,0)</f>
        <v>0</v>
      </c>
      <c r="BJ248" s="17" t="s">
        <v>83</v>
      </c>
      <c r="BK248" s="238">
        <f>ROUND(I248*H248,2)</f>
        <v>0</v>
      </c>
      <c r="BL248" s="17" t="s">
        <v>248</v>
      </c>
      <c r="BM248" s="237" t="s">
        <v>2045</v>
      </c>
    </row>
    <row r="249" s="2" customFormat="1" ht="33" customHeight="1">
      <c r="A249" s="38"/>
      <c r="B249" s="39"/>
      <c r="C249" s="226" t="s">
        <v>702</v>
      </c>
      <c r="D249" s="226" t="s">
        <v>165</v>
      </c>
      <c r="E249" s="227" t="s">
        <v>2046</v>
      </c>
      <c r="F249" s="228" t="s">
        <v>2047</v>
      </c>
      <c r="G249" s="229" t="s">
        <v>233</v>
      </c>
      <c r="H249" s="230">
        <v>2</v>
      </c>
      <c r="I249" s="231"/>
      <c r="J249" s="232">
        <f>ROUND(I249*H249,2)</f>
        <v>0</v>
      </c>
      <c r="K249" s="228" t="s">
        <v>169</v>
      </c>
      <c r="L249" s="44"/>
      <c r="M249" s="233" t="s">
        <v>1</v>
      </c>
      <c r="N249" s="234" t="s">
        <v>41</v>
      </c>
      <c r="O249" s="91"/>
      <c r="P249" s="235">
        <f>O249*H249</f>
        <v>0</v>
      </c>
      <c r="Q249" s="235">
        <v>0</v>
      </c>
      <c r="R249" s="235">
        <f>Q249*H249</f>
        <v>0</v>
      </c>
      <c r="S249" s="235">
        <v>0</v>
      </c>
      <c r="T249" s="23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7" t="s">
        <v>248</v>
      </c>
      <c r="AT249" s="237" t="s">
        <v>165</v>
      </c>
      <c r="AU249" s="237" t="s">
        <v>180</v>
      </c>
      <c r="AY249" s="17" t="s">
        <v>163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7" t="s">
        <v>83</v>
      </c>
      <c r="BK249" s="238">
        <f>ROUND(I249*H249,2)</f>
        <v>0</v>
      </c>
      <c r="BL249" s="17" t="s">
        <v>248</v>
      </c>
      <c r="BM249" s="237" t="s">
        <v>2048</v>
      </c>
    </row>
    <row r="250" s="2" customFormat="1" ht="16.5" customHeight="1">
      <c r="A250" s="38"/>
      <c r="B250" s="39"/>
      <c r="C250" s="239" t="s">
        <v>707</v>
      </c>
      <c r="D250" s="239" t="s">
        <v>172</v>
      </c>
      <c r="E250" s="240" t="s">
        <v>2049</v>
      </c>
      <c r="F250" s="241" t="s">
        <v>2050</v>
      </c>
      <c r="G250" s="242" t="s">
        <v>233</v>
      </c>
      <c r="H250" s="243">
        <v>2</v>
      </c>
      <c r="I250" s="244"/>
      <c r="J250" s="245">
        <f>ROUND(I250*H250,2)</f>
        <v>0</v>
      </c>
      <c r="K250" s="241" t="s">
        <v>1</v>
      </c>
      <c r="L250" s="246"/>
      <c r="M250" s="247" t="s">
        <v>1</v>
      </c>
      <c r="N250" s="248" t="s">
        <v>41</v>
      </c>
      <c r="O250" s="91"/>
      <c r="P250" s="235">
        <f>O250*H250</f>
        <v>0</v>
      </c>
      <c r="Q250" s="235">
        <v>0.14599999999999999</v>
      </c>
      <c r="R250" s="235">
        <f>Q250*H250</f>
        <v>0.29199999999999998</v>
      </c>
      <c r="S250" s="235">
        <v>0</v>
      </c>
      <c r="T250" s="23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342</v>
      </c>
      <c r="AT250" s="237" t="s">
        <v>172</v>
      </c>
      <c r="AU250" s="237" t="s">
        <v>180</v>
      </c>
      <c r="AY250" s="17" t="s">
        <v>163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83</v>
      </c>
      <c r="BK250" s="238">
        <f>ROUND(I250*H250,2)</f>
        <v>0</v>
      </c>
      <c r="BL250" s="17" t="s">
        <v>248</v>
      </c>
      <c r="BM250" s="237" t="s">
        <v>2051</v>
      </c>
    </row>
    <row r="251" s="2" customFormat="1" ht="33" customHeight="1">
      <c r="A251" s="38"/>
      <c r="B251" s="39"/>
      <c r="C251" s="226" t="s">
        <v>713</v>
      </c>
      <c r="D251" s="226" t="s">
        <v>165</v>
      </c>
      <c r="E251" s="227" t="s">
        <v>2052</v>
      </c>
      <c r="F251" s="228" t="s">
        <v>2053</v>
      </c>
      <c r="G251" s="229" t="s">
        <v>233</v>
      </c>
      <c r="H251" s="230">
        <v>1</v>
      </c>
      <c r="I251" s="231"/>
      <c r="J251" s="232">
        <f>ROUND(I251*H251,2)</f>
        <v>0</v>
      </c>
      <c r="K251" s="228" t="s">
        <v>169</v>
      </c>
      <c r="L251" s="44"/>
      <c r="M251" s="233" t="s">
        <v>1</v>
      </c>
      <c r="N251" s="234" t="s">
        <v>41</v>
      </c>
      <c r="O251" s="91"/>
      <c r="P251" s="235">
        <f>O251*H251</f>
        <v>0</v>
      </c>
      <c r="Q251" s="235">
        <v>0</v>
      </c>
      <c r="R251" s="235">
        <f>Q251*H251</f>
        <v>0</v>
      </c>
      <c r="S251" s="235">
        <v>0</v>
      </c>
      <c r="T251" s="23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7" t="s">
        <v>248</v>
      </c>
      <c r="AT251" s="237" t="s">
        <v>165</v>
      </c>
      <c r="AU251" s="237" t="s">
        <v>180</v>
      </c>
      <c r="AY251" s="17" t="s">
        <v>163</v>
      </c>
      <c r="BE251" s="238">
        <f>IF(N251="základní",J251,0)</f>
        <v>0</v>
      </c>
      <c r="BF251" s="238">
        <f>IF(N251="snížená",J251,0)</f>
        <v>0</v>
      </c>
      <c r="BG251" s="238">
        <f>IF(N251="zákl. přenesená",J251,0)</f>
        <v>0</v>
      </c>
      <c r="BH251" s="238">
        <f>IF(N251="sníž. přenesená",J251,0)</f>
        <v>0</v>
      </c>
      <c r="BI251" s="238">
        <f>IF(N251="nulová",J251,0)</f>
        <v>0</v>
      </c>
      <c r="BJ251" s="17" t="s">
        <v>83</v>
      </c>
      <c r="BK251" s="238">
        <f>ROUND(I251*H251,2)</f>
        <v>0</v>
      </c>
      <c r="BL251" s="17" t="s">
        <v>248</v>
      </c>
      <c r="BM251" s="237" t="s">
        <v>2054</v>
      </c>
    </row>
    <row r="252" s="2" customFormat="1" ht="16.5" customHeight="1">
      <c r="A252" s="38"/>
      <c r="B252" s="39"/>
      <c r="C252" s="239" t="s">
        <v>718</v>
      </c>
      <c r="D252" s="239" t="s">
        <v>172</v>
      </c>
      <c r="E252" s="240" t="s">
        <v>2055</v>
      </c>
      <c r="F252" s="241" t="s">
        <v>2056</v>
      </c>
      <c r="G252" s="242" t="s">
        <v>233</v>
      </c>
      <c r="H252" s="243">
        <v>1</v>
      </c>
      <c r="I252" s="244"/>
      <c r="J252" s="245">
        <f>ROUND(I252*H252,2)</f>
        <v>0</v>
      </c>
      <c r="K252" s="241" t="s">
        <v>1</v>
      </c>
      <c r="L252" s="246"/>
      <c r="M252" s="247" t="s">
        <v>1</v>
      </c>
      <c r="N252" s="248" t="s">
        <v>41</v>
      </c>
      <c r="O252" s="91"/>
      <c r="P252" s="235">
        <f>O252*H252</f>
        <v>0</v>
      </c>
      <c r="Q252" s="235">
        <v>0.14599999999999999</v>
      </c>
      <c r="R252" s="235">
        <f>Q252*H252</f>
        <v>0.14599999999999999</v>
      </c>
      <c r="S252" s="235">
        <v>0</v>
      </c>
      <c r="T252" s="23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7" t="s">
        <v>342</v>
      </c>
      <c r="AT252" s="237" t="s">
        <v>172</v>
      </c>
      <c r="AU252" s="237" t="s">
        <v>180</v>
      </c>
      <c r="AY252" s="17" t="s">
        <v>163</v>
      </c>
      <c r="BE252" s="238">
        <f>IF(N252="základní",J252,0)</f>
        <v>0</v>
      </c>
      <c r="BF252" s="238">
        <f>IF(N252="snížená",J252,0)</f>
        <v>0</v>
      </c>
      <c r="BG252" s="238">
        <f>IF(N252="zákl. přenesená",J252,0)</f>
        <v>0</v>
      </c>
      <c r="BH252" s="238">
        <f>IF(N252="sníž. přenesená",J252,0)</f>
        <v>0</v>
      </c>
      <c r="BI252" s="238">
        <f>IF(N252="nulová",J252,0)</f>
        <v>0</v>
      </c>
      <c r="BJ252" s="17" t="s">
        <v>83</v>
      </c>
      <c r="BK252" s="238">
        <f>ROUND(I252*H252,2)</f>
        <v>0</v>
      </c>
      <c r="BL252" s="17" t="s">
        <v>248</v>
      </c>
      <c r="BM252" s="237" t="s">
        <v>2057</v>
      </c>
    </row>
    <row r="253" s="2" customFormat="1" ht="33" customHeight="1">
      <c r="A253" s="38"/>
      <c r="B253" s="39"/>
      <c r="C253" s="226" t="s">
        <v>724</v>
      </c>
      <c r="D253" s="226" t="s">
        <v>165</v>
      </c>
      <c r="E253" s="227" t="s">
        <v>1924</v>
      </c>
      <c r="F253" s="228" t="s">
        <v>1925</v>
      </c>
      <c r="G253" s="229" t="s">
        <v>294</v>
      </c>
      <c r="H253" s="230">
        <v>5</v>
      </c>
      <c r="I253" s="231"/>
      <c r="J253" s="232">
        <f>ROUND(I253*H253,2)</f>
        <v>0</v>
      </c>
      <c r="K253" s="228" t="s">
        <v>169</v>
      </c>
      <c r="L253" s="44"/>
      <c r="M253" s="233" t="s">
        <v>1</v>
      </c>
      <c r="N253" s="234" t="s">
        <v>41</v>
      </c>
      <c r="O253" s="91"/>
      <c r="P253" s="235">
        <f>O253*H253</f>
        <v>0</v>
      </c>
      <c r="Q253" s="235">
        <v>0.018579999999999999</v>
      </c>
      <c r="R253" s="235">
        <f>Q253*H253</f>
        <v>0.092899999999999996</v>
      </c>
      <c r="S253" s="235">
        <v>0</v>
      </c>
      <c r="T253" s="23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7" t="s">
        <v>248</v>
      </c>
      <c r="AT253" s="237" t="s">
        <v>165</v>
      </c>
      <c r="AU253" s="237" t="s">
        <v>180</v>
      </c>
      <c r="AY253" s="17" t="s">
        <v>163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7" t="s">
        <v>83</v>
      </c>
      <c r="BK253" s="238">
        <f>ROUND(I253*H253,2)</f>
        <v>0</v>
      </c>
      <c r="BL253" s="17" t="s">
        <v>248</v>
      </c>
      <c r="BM253" s="237" t="s">
        <v>2058</v>
      </c>
    </row>
    <row r="254" s="2" customFormat="1" ht="37.8" customHeight="1">
      <c r="A254" s="38"/>
      <c r="B254" s="39"/>
      <c r="C254" s="226" t="s">
        <v>730</v>
      </c>
      <c r="D254" s="226" t="s">
        <v>165</v>
      </c>
      <c r="E254" s="227" t="s">
        <v>2059</v>
      </c>
      <c r="F254" s="228" t="s">
        <v>2060</v>
      </c>
      <c r="G254" s="229" t="s">
        <v>294</v>
      </c>
      <c r="H254" s="230">
        <v>10</v>
      </c>
      <c r="I254" s="231"/>
      <c r="J254" s="232">
        <f>ROUND(I254*H254,2)</f>
        <v>0</v>
      </c>
      <c r="K254" s="228" t="s">
        <v>169</v>
      </c>
      <c r="L254" s="44"/>
      <c r="M254" s="233" t="s">
        <v>1</v>
      </c>
      <c r="N254" s="234" t="s">
        <v>41</v>
      </c>
      <c r="O254" s="91"/>
      <c r="P254" s="235">
        <f>O254*H254</f>
        <v>0</v>
      </c>
      <c r="Q254" s="235">
        <v>0.00167</v>
      </c>
      <c r="R254" s="235">
        <f>Q254*H254</f>
        <v>0.0167</v>
      </c>
      <c r="S254" s="235">
        <v>0</v>
      </c>
      <c r="T254" s="23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248</v>
      </c>
      <c r="AT254" s="237" t="s">
        <v>165</v>
      </c>
      <c r="AU254" s="237" t="s">
        <v>180</v>
      </c>
      <c r="AY254" s="17" t="s">
        <v>163</v>
      </c>
      <c r="BE254" s="238">
        <f>IF(N254="základní",J254,0)</f>
        <v>0</v>
      </c>
      <c r="BF254" s="238">
        <f>IF(N254="snížená",J254,0)</f>
        <v>0</v>
      </c>
      <c r="BG254" s="238">
        <f>IF(N254="zákl. přenesená",J254,0)</f>
        <v>0</v>
      </c>
      <c r="BH254" s="238">
        <f>IF(N254="sníž. přenesená",J254,0)</f>
        <v>0</v>
      </c>
      <c r="BI254" s="238">
        <f>IF(N254="nulová",J254,0)</f>
        <v>0</v>
      </c>
      <c r="BJ254" s="17" t="s">
        <v>83</v>
      </c>
      <c r="BK254" s="238">
        <f>ROUND(I254*H254,2)</f>
        <v>0</v>
      </c>
      <c r="BL254" s="17" t="s">
        <v>248</v>
      </c>
      <c r="BM254" s="237" t="s">
        <v>2061</v>
      </c>
    </row>
    <row r="255" s="2" customFormat="1" ht="37.8" customHeight="1">
      <c r="A255" s="38"/>
      <c r="B255" s="39"/>
      <c r="C255" s="226" t="s">
        <v>734</v>
      </c>
      <c r="D255" s="226" t="s">
        <v>165</v>
      </c>
      <c r="E255" s="227" t="s">
        <v>1809</v>
      </c>
      <c r="F255" s="228" t="s">
        <v>1810</v>
      </c>
      <c r="G255" s="229" t="s">
        <v>294</v>
      </c>
      <c r="H255" s="230">
        <v>90</v>
      </c>
      <c r="I255" s="231"/>
      <c r="J255" s="232">
        <f>ROUND(I255*H255,2)</f>
        <v>0</v>
      </c>
      <c r="K255" s="228" t="s">
        <v>169</v>
      </c>
      <c r="L255" s="44"/>
      <c r="M255" s="233" t="s">
        <v>1</v>
      </c>
      <c r="N255" s="234" t="s">
        <v>41</v>
      </c>
      <c r="O255" s="91"/>
      <c r="P255" s="235">
        <f>O255*H255</f>
        <v>0</v>
      </c>
      <c r="Q255" s="235">
        <v>0.0031199999999999999</v>
      </c>
      <c r="R255" s="235">
        <f>Q255*H255</f>
        <v>0.28079999999999999</v>
      </c>
      <c r="S255" s="235">
        <v>0</v>
      </c>
      <c r="T255" s="23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7" t="s">
        <v>248</v>
      </c>
      <c r="AT255" s="237" t="s">
        <v>165</v>
      </c>
      <c r="AU255" s="237" t="s">
        <v>180</v>
      </c>
      <c r="AY255" s="17" t="s">
        <v>163</v>
      </c>
      <c r="BE255" s="238">
        <f>IF(N255="základní",J255,0)</f>
        <v>0</v>
      </c>
      <c r="BF255" s="238">
        <f>IF(N255="snížená",J255,0)</f>
        <v>0</v>
      </c>
      <c r="BG255" s="238">
        <f>IF(N255="zákl. přenesená",J255,0)</f>
        <v>0</v>
      </c>
      <c r="BH255" s="238">
        <f>IF(N255="sníž. přenesená",J255,0)</f>
        <v>0</v>
      </c>
      <c r="BI255" s="238">
        <f>IF(N255="nulová",J255,0)</f>
        <v>0</v>
      </c>
      <c r="BJ255" s="17" t="s">
        <v>83</v>
      </c>
      <c r="BK255" s="238">
        <f>ROUND(I255*H255,2)</f>
        <v>0</v>
      </c>
      <c r="BL255" s="17" t="s">
        <v>248</v>
      </c>
      <c r="BM255" s="237" t="s">
        <v>2062</v>
      </c>
    </row>
    <row r="256" s="2" customFormat="1" ht="37.8" customHeight="1">
      <c r="A256" s="38"/>
      <c r="B256" s="39"/>
      <c r="C256" s="226" t="s">
        <v>740</v>
      </c>
      <c r="D256" s="226" t="s">
        <v>165</v>
      </c>
      <c r="E256" s="227" t="s">
        <v>1851</v>
      </c>
      <c r="F256" s="228" t="s">
        <v>1852</v>
      </c>
      <c r="G256" s="229" t="s">
        <v>294</v>
      </c>
      <c r="H256" s="230">
        <v>30</v>
      </c>
      <c r="I256" s="231"/>
      <c r="J256" s="232">
        <f>ROUND(I256*H256,2)</f>
        <v>0</v>
      </c>
      <c r="K256" s="228" t="s">
        <v>169</v>
      </c>
      <c r="L256" s="44"/>
      <c r="M256" s="233" t="s">
        <v>1</v>
      </c>
      <c r="N256" s="234" t="s">
        <v>41</v>
      </c>
      <c r="O256" s="91"/>
      <c r="P256" s="235">
        <f>O256*H256</f>
        <v>0</v>
      </c>
      <c r="Q256" s="235">
        <v>0.0065300000000000002</v>
      </c>
      <c r="R256" s="235">
        <f>Q256*H256</f>
        <v>0.19590000000000002</v>
      </c>
      <c r="S256" s="235">
        <v>0</v>
      </c>
      <c r="T256" s="23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248</v>
      </c>
      <c r="AT256" s="237" t="s">
        <v>165</v>
      </c>
      <c r="AU256" s="237" t="s">
        <v>180</v>
      </c>
      <c r="AY256" s="17" t="s">
        <v>163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83</v>
      </c>
      <c r="BK256" s="238">
        <f>ROUND(I256*H256,2)</f>
        <v>0</v>
      </c>
      <c r="BL256" s="17" t="s">
        <v>248</v>
      </c>
      <c r="BM256" s="237" t="s">
        <v>2063</v>
      </c>
    </row>
    <row r="257" s="2" customFormat="1" ht="37.8" customHeight="1">
      <c r="A257" s="38"/>
      <c r="B257" s="39"/>
      <c r="C257" s="226" t="s">
        <v>746</v>
      </c>
      <c r="D257" s="226" t="s">
        <v>165</v>
      </c>
      <c r="E257" s="227" t="s">
        <v>1966</v>
      </c>
      <c r="F257" s="228" t="s">
        <v>1967</v>
      </c>
      <c r="G257" s="229" t="s">
        <v>294</v>
      </c>
      <c r="H257" s="230">
        <v>75</v>
      </c>
      <c r="I257" s="231"/>
      <c r="J257" s="232">
        <f>ROUND(I257*H257,2)</f>
        <v>0</v>
      </c>
      <c r="K257" s="228" t="s">
        <v>169</v>
      </c>
      <c r="L257" s="44"/>
      <c r="M257" s="233" t="s">
        <v>1</v>
      </c>
      <c r="N257" s="234" t="s">
        <v>41</v>
      </c>
      <c r="O257" s="91"/>
      <c r="P257" s="235">
        <f>O257*H257</f>
        <v>0</v>
      </c>
      <c r="Q257" s="235">
        <v>0.01081</v>
      </c>
      <c r="R257" s="235">
        <f>Q257*H257</f>
        <v>0.81074999999999997</v>
      </c>
      <c r="S257" s="235">
        <v>0</v>
      </c>
      <c r="T257" s="23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7" t="s">
        <v>248</v>
      </c>
      <c r="AT257" s="237" t="s">
        <v>165</v>
      </c>
      <c r="AU257" s="237" t="s">
        <v>180</v>
      </c>
      <c r="AY257" s="17" t="s">
        <v>163</v>
      </c>
      <c r="BE257" s="238">
        <f>IF(N257="základní",J257,0)</f>
        <v>0</v>
      </c>
      <c r="BF257" s="238">
        <f>IF(N257="snížená",J257,0)</f>
        <v>0</v>
      </c>
      <c r="BG257" s="238">
        <f>IF(N257="zákl. přenesená",J257,0)</f>
        <v>0</v>
      </c>
      <c r="BH257" s="238">
        <f>IF(N257="sníž. přenesená",J257,0)</f>
        <v>0</v>
      </c>
      <c r="BI257" s="238">
        <f>IF(N257="nulová",J257,0)</f>
        <v>0</v>
      </c>
      <c r="BJ257" s="17" t="s">
        <v>83</v>
      </c>
      <c r="BK257" s="238">
        <f>ROUND(I257*H257,2)</f>
        <v>0</v>
      </c>
      <c r="BL257" s="17" t="s">
        <v>248</v>
      </c>
      <c r="BM257" s="237" t="s">
        <v>2064</v>
      </c>
    </row>
    <row r="258" s="2" customFormat="1" ht="37.8" customHeight="1">
      <c r="A258" s="38"/>
      <c r="B258" s="39"/>
      <c r="C258" s="226" t="s">
        <v>751</v>
      </c>
      <c r="D258" s="226" t="s">
        <v>165</v>
      </c>
      <c r="E258" s="227" t="s">
        <v>2065</v>
      </c>
      <c r="F258" s="228" t="s">
        <v>2066</v>
      </c>
      <c r="G258" s="229" t="s">
        <v>294</v>
      </c>
      <c r="H258" s="230">
        <v>10</v>
      </c>
      <c r="I258" s="231"/>
      <c r="J258" s="232">
        <f>ROUND(I258*H258,2)</f>
        <v>0</v>
      </c>
      <c r="K258" s="228" t="s">
        <v>169</v>
      </c>
      <c r="L258" s="44"/>
      <c r="M258" s="233" t="s">
        <v>1</v>
      </c>
      <c r="N258" s="234" t="s">
        <v>41</v>
      </c>
      <c r="O258" s="91"/>
      <c r="P258" s="235">
        <f>O258*H258</f>
        <v>0</v>
      </c>
      <c r="Q258" s="235">
        <v>0.011979999999999999</v>
      </c>
      <c r="R258" s="235">
        <f>Q258*H258</f>
        <v>0.11979999999999999</v>
      </c>
      <c r="S258" s="235">
        <v>0</v>
      </c>
      <c r="T258" s="23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7" t="s">
        <v>248</v>
      </c>
      <c r="AT258" s="237" t="s">
        <v>165</v>
      </c>
      <c r="AU258" s="237" t="s">
        <v>180</v>
      </c>
      <c r="AY258" s="17" t="s">
        <v>163</v>
      </c>
      <c r="BE258" s="238">
        <f>IF(N258="základní",J258,0)</f>
        <v>0</v>
      </c>
      <c r="BF258" s="238">
        <f>IF(N258="snížená",J258,0)</f>
        <v>0</v>
      </c>
      <c r="BG258" s="238">
        <f>IF(N258="zákl. přenesená",J258,0)</f>
        <v>0</v>
      </c>
      <c r="BH258" s="238">
        <f>IF(N258="sníž. přenesená",J258,0)</f>
        <v>0</v>
      </c>
      <c r="BI258" s="238">
        <f>IF(N258="nulová",J258,0)</f>
        <v>0</v>
      </c>
      <c r="BJ258" s="17" t="s">
        <v>83</v>
      </c>
      <c r="BK258" s="238">
        <f>ROUND(I258*H258,2)</f>
        <v>0</v>
      </c>
      <c r="BL258" s="17" t="s">
        <v>248</v>
      </c>
      <c r="BM258" s="237" t="s">
        <v>2067</v>
      </c>
    </row>
    <row r="259" s="2" customFormat="1" ht="37.8" customHeight="1">
      <c r="A259" s="38"/>
      <c r="B259" s="39"/>
      <c r="C259" s="226" t="s">
        <v>756</v>
      </c>
      <c r="D259" s="226" t="s">
        <v>165</v>
      </c>
      <c r="E259" s="227" t="s">
        <v>2068</v>
      </c>
      <c r="F259" s="228" t="s">
        <v>2069</v>
      </c>
      <c r="G259" s="229" t="s">
        <v>294</v>
      </c>
      <c r="H259" s="230">
        <v>15</v>
      </c>
      <c r="I259" s="231"/>
      <c r="J259" s="232">
        <f>ROUND(I259*H259,2)</f>
        <v>0</v>
      </c>
      <c r="K259" s="228" t="s">
        <v>169</v>
      </c>
      <c r="L259" s="44"/>
      <c r="M259" s="233" t="s">
        <v>1</v>
      </c>
      <c r="N259" s="234" t="s">
        <v>41</v>
      </c>
      <c r="O259" s="91"/>
      <c r="P259" s="235">
        <f>O259*H259</f>
        <v>0</v>
      </c>
      <c r="Q259" s="235">
        <v>0</v>
      </c>
      <c r="R259" s="235">
        <f>Q259*H259</f>
        <v>0</v>
      </c>
      <c r="S259" s="235">
        <v>0</v>
      </c>
      <c r="T259" s="23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7" t="s">
        <v>248</v>
      </c>
      <c r="AT259" s="237" t="s">
        <v>165</v>
      </c>
      <c r="AU259" s="237" t="s">
        <v>180</v>
      </c>
      <c r="AY259" s="17" t="s">
        <v>163</v>
      </c>
      <c r="BE259" s="238">
        <f>IF(N259="základní",J259,0)</f>
        <v>0</v>
      </c>
      <c r="BF259" s="238">
        <f>IF(N259="snížená",J259,0)</f>
        <v>0</v>
      </c>
      <c r="BG259" s="238">
        <f>IF(N259="zákl. přenesená",J259,0)</f>
        <v>0</v>
      </c>
      <c r="BH259" s="238">
        <f>IF(N259="sníž. přenesená",J259,0)</f>
        <v>0</v>
      </c>
      <c r="BI259" s="238">
        <f>IF(N259="nulová",J259,0)</f>
        <v>0</v>
      </c>
      <c r="BJ259" s="17" t="s">
        <v>83</v>
      </c>
      <c r="BK259" s="238">
        <f>ROUND(I259*H259,2)</f>
        <v>0</v>
      </c>
      <c r="BL259" s="17" t="s">
        <v>248</v>
      </c>
      <c r="BM259" s="237" t="s">
        <v>2070</v>
      </c>
    </row>
    <row r="260" s="2" customFormat="1" ht="24.15" customHeight="1">
      <c r="A260" s="38"/>
      <c r="B260" s="39"/>
      <c r="C260" s="239" t="s">
        <v>761</v>
      </c>
      <c r="D260" s="239" t="s">
        <v>172</v>
      </c>
      <c r="E260" s="240" t="s">
        <v>2071</v>
      </c>
      <c r="F260" s="241" t="s">
        <v>2072</v>
      </c>
      <c r="G260" s="242" t="s">
        <v>233</v>
      </c>
      <c r="H260" s="243">
        <v>2</v>
      </c>
      <c r="I260" s="244"/>
      <c r="J260" s="245">
        <f>ROUND(I260*H260,2)</f>
        <v>0</v>
      </c>
      <c r="K260" s="241" t="s">
        <v>169</v>
      </c>
      <c r="L260" s="246"/>
      <c r="M260" s="247" t="s">
        <v>1</v>
      </c>
      <c r="N260" s="248" t="s">
        <v>41</v>
      </c>
      <c r="O260" s="91"/>
      <c r="P260" s="235">
        <f>O260*H260</f>
        <v>0</v>
      </c>
      <c r="Q260" s="235">
        <v>0.0041999999999999997</v>
      </c>
      <c r="R260" s="235">
        <f>Q260*H260</f>
        <v>0.0083999999999999995</v>
      </c>
      <c r="S260" s="235">
        <v>0</v>
      </c>
      <c r="T260" s="23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7" t="s">
        <v>342</v>
      </c>
      <c r="AT260" s="237" t="s">
        <v>172</v>
      </c>
      <c r="AU260" s="237" t="s">
        <v>180</v>
      </c>
      <c r="AY260" s="17" t="s">
        <v>163</v>
      </c>
      <c r="BE260" s="238">
        <f>IF(N260="základní",J260,0)</f>
        <v>0</v>
      </c>
      <c r="BF260" s="238">
        <f>IF(N260="snížená",J260,0)</f>
        <v>0</v>
      </c>
      <c r="BG260" s="238">
        <f>IF(N260="zákl. přenesená",J260,0)</f>
        <v>0</v>
      </c>
      <c r="BH260" s="238">
        <f>IF(N260="sníž. přenesená",J260,0)</f>
        <v>0</v>
      </c>
      <c r="BI260" s="238">
        <f>IF(N260="nulová",J260,0)</f>
        <v>0</v>
      </c>
      <c r="BJ260" s="17" t="s">
        <v>83</v>
      </c>
      <c r="BK260" s="238">
        <f>ROUND(I260*H260,2)</f>
        <v>0</v>
      </c>
      <c r="BL260" s="17" t="s">
        <v>248</v>
      </c>
      <c r="BM260" s="237" t="s">
        <v>2073</v>
      </c>
    </row>
    <row r="261" s="13" customFormat="1">
      <c r="A261" s="13"/>
      <c r="B261" s="249"/>
      <c r="C261" s="250"/>
      <c r="D261" s="251" t="s">
        <v>178</v>
      </c>
      <c r="E261" s="252" t="s">
        <v>1</v>
      </c>
      <c r="F261" s="253" t="s">
        <v>2074</v>
      </c>
      <c r="G261" s="250"/>
      <c r="H261" s="254">
        <v>2</v>
      </c>
      <c r="I261" s="255"/>
      <c r="J261" s="250"/>
      <c r="K261" s="250"/>
      <c r="L261" s="256"/>
      <c r="M261" s="257"/>
      <c r="N261" s="258"/>
      <c r="O261" s="258"/>
      <c r="P261" s="258"/>
      <c r="Q261" s="258"/>
      <c r="R261" s="258"/>
      <c r="S261" s="258"/>
      <c r="T261" s="25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0" t="s">
        <v>178</v>
      </c>
      <c r="AU261" s="260" t="s">
        <v>180</v>
      </c>
      <c r="AV261" s="13" t="s">
        <v>85</v>
      </c>
      <c r="AW261" s="13" t="s">
        <v>32</v>
      </c>
      <c r="AX261" s="13" t="s">
        <v>83</v>
      </c>
      <c r="AY261" s="260" t="s">
        <v>163</v>
      </c>
    </row>
    <row r="262" s="2" customFormat="1" ht="37.8" customHeight="1">
      <c r="A262" s="38"/>
      <c r="B262" s="39"/>
      <c r="C262" s="226" t="s">
        <v>766</v>
      </c>
      <c r="D262" s="226" t="s">
        <v>165</v>
      </c>
      <c r="E262" s="227" t="s">
        <v>1927</v>
      </c>
      <c r="F262" s="228" t="s">
        <v>1928</v>
      </c>
      <c r="G262" s="229" t="s">
        <v>294</v>
      </c>
      <c r="H262" s="230">
        <v>5</v>
      </c>
      <c r="I262" s="231"/>
      <c r="J262" s="232">
        <f>ROUND(I262*H262,2)</f>
        <v>0</v>
      </c>
      <c r="K262" s="228" t="s">
        <v>169</v>
      </c>
      <c r="L262" s="44"/>
      <c r="M262" s="233" t="s">
        <v>1</v>
      </c>
      <c r="N262" s="234" t="s">
        <v>41</v>
      </c>
      <c r="O262" s="91"/>
      <c r="P262" s="235">
        <f>O262*H262</f>
        <v>0</v>
      </c>
      <c r="Q262" s="235">
        <v>0.0016100000000000001</v>
      </c>
      <c r="R262" s="235">
        <f>Q262*H262</f>
        <v>0.0080499999999999999</v>
      </c>
      <c r="S262" s="235">
        <v>0</v>
      </c>
      <c r="T262" s="23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7" t="s">
        <v>248</v>
      </c>
      <c r="AT262" s="237" t="s">
        <v>165</v>
      </c>
      <c r="AU262" s="237" t="s">
        <v>180</v>
      </c>
      <c r="AY262" s="17" t="s">
        <v>163</v>
      </c>
      <c r="BE262" s="238">
        <f>IF(N262="základní",J262,0)</f>
        <v>0</v>
      </c>
      <c r="BF262" s="238">
        <f>IF(N262="snížená",J262,0)</f>
        <v>0</v>
      </c>
      <c r="BG262" s="238">
        <f>IF(N262="zákl. přenesená",J262,0)</f>
        <v>0</v>
      </c>
      <c r="BH262" s="238">
        <f>IF(N262="sníž. přenesená",J262,0)</f>
        <v>0</v>
      </c>
      <c r="BI262" s="238">
        <f>IF(N262="nulová",J262,0)</f>
        <v>0</v>
      </c>
      <c r="BJ262" s="17" t="s">
        <v>83</v>
      </c>
      <c r="BK262" s="238">
        <f>ROUND(I262*H262,2)</f>
        <v>0</v>
      </c>
      <c r="BL262" s="17" t="s">
        <v>248</v>
      </c>
      <c r="BM262" s="237" t="s">
        <v>2075</v>
      </c>
    </row>
    <row r="263" s="2" customFormat="1" ht="37.8" customHeight="1">
      <c r="A263" s="38"/>
      <c r="B263" s="39"/>
      <c r="C263" s="226" t="s">
        <v>771</v>
      </c>
      <c r="D263" s="226" t="s">
        <v>165</v>
      </c>
      <c r="E263" s="227" t="s">
        <v>2076</v>
      </c>
      <c r="F263" s="228" t="s">
        <v>2077</v>
      </c>
      <c r="G263" s="229" t="s">
        <v>294</v>
      </c>
      <c r="H263" s="230">
        <v>10</v>
      </c>
      <c r="I263" s="231"/>
      <c r="J263" s="232">
        <f>ROUND(I263*H263,2)</f>
        <v>0</v>
      </c>
      <c r="K263" s="228" t="s">
        <v>169</v>
      </c>
      <c r="L263" s="44"/>
      <c r="M263" s="233" t="s">
        <v>1</v>
      </c>
      <c r="N263" s="234" t="s">
        <v>41</v>
      </c>
      <c r="O263" s="91"/>
      <c r="P263" s="235">
        <f>O263*H263</f>
        <v>0</v>
      </c>
      <c r="Q263" s="235">
        <v>0.00058</v>
      </c>
      <c r="R263" s="235">
        <f>Q263*H263</f>
        <v>0.0057999999999999996</v>
      </c>
      <c r="S263" s="235">
        <v>0</v>
      </c>
      <c r="T263" s="23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7" t="s">
        <v>248</v>
      </c>
      <c r="AT263" s="237" t="s">
        <v>165</v>
      </c>
      <c r="AU263" s="237" t="s">
        <v>180</v>
      </c>
      <c r="AY263" s="17" t="s">
        <v>163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7" t="s">
        <v>83</v>
      </c>
      <c r="BK263" s="238">
        <f>ROUND(I263*H263,2)</f>
        <v>0</v>
      </c>
      <c r="BL263" s="17" t="s">
        <v>248</v>
      </c>
      <c r="BM263" s="237" t="s">
        <v>2078</v>
      </c>
    </row>
    <row r="264" s="2" customFormat="1" ht="37.8" customHeight="1">
      <c r="A264" s="38"/>
      <c r="B264" s="39"/>
      <c r="C264" s="226" t="s">
        <v>776</v>
      </c>
      <c r="D264" s="226" t="s">
        <v>165</v>
      </c>
      <c r="E264" s="227" t="s">
        <v>1812</v>
      </c>
      <c r="F264" s="228" t="s">
        <v>1813</v>
      </c>
      <c r="G264" s="229" t="s">
        <v>294</v>
      </c>
      <c r="H264" s="230">
        <v>90</v>
      </c>
      <c r="I264" s="231"/>
      <c r="J264" s="232">
        <f>ROUND(I264*H264,2)</f>
        <v>0</v>
      </c>
      <c r="K264" s="228" t="s">
        <v>169</v>
      </c>
      <c r="L264" s="44"/>
      <c r="M264" s="233" t="s">
        <v>1</v>
      </c>
      <c r="N264" s="234" t="s">
        <v>41</v>
      </c>
      <c r="O264" s="91"/>
      <c r="P264" s="235">
        <f>O264*H264</f>
        <v>0</v>
      </c>
      <c r="Q264" s="235">
        <v>0.00069999999999999999</v>
      </c>
      <c r="R264" s="235">
        <f>Q264*H264</f>
        <v>0.063</v>
      </c>
      <c r="S264" s="235">
        <v>0</v>
      </c>
      <c r="T264" s="23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7" t="s">
        <v>248</v>
      </c>
      <c r="AT264" s="237" t="s">
        <v>165</v>
      </c>
      <c r="AU264" s="237" t="s">
        <v>180</v>
      </c>
      <c r="AY264" s="17" t="s">
        <v>163</v>
      </c>
      <c r="BE264" s="238">
        <f>IF(N264="základní",J264,0)</f>
        <v>0</v>
      </c>
      <c r="BF264" s="238">
        <f>IF(N264="snížená",J264,0)</f>
        <v>0</v>
      </c>
      <c r="BG264" s="238">
        <f>IF(N264="zákl. přenesená",J264,0)</f>
        <v>0</v>
      </c>
      <c r="BH264" s="238">
        <f>IF(N264="sníž. přenesená",J264,0)</f>
        <v>0</v>
      </c>
      <c r="BI264" s="238">
        <f>IF(N264="nulová",J264,0)</f>
        <v>0</v>
      </c>
      <c r="BJ264" s="17" t="s">
        <v>83</v>
      </c>
      <c r="BK264" s="238">
        <f>ROUND(I264*H264,2)</f>
        <v>0</v>
      </c>
      <c r="BL264" s="17" t="s">
        <v>248</v>
      </c>
      <c r="BM264" s="237" t="s">
        <v>2079</v>
      </c>
    </row>
    <row r="265" s="2" customFormat="1" ht="37.8" customHeight="1">
      <c r="A265" s="38"/>
      <c r="B265" s="39"/>
      <c r="C265" s="226" t="s">
        <v>781</v>
      </c>
      <c r="D265" s="226" t="s">
        <v>165</v>
      </c>
      <c r="E265" s="227" t="s">
        <v>1854</v>
      </c>
      <c r="F265" s="228" t="s">
        <v>1855</v>
      </c>
      <c r="G265" s="229" t="s">
        <v>294</v>
      </c>
      <c r="H265" s="230">
        <v>30</v>
      </c>
      <c r="I265" s="231"/>
      <c r="J265" s="232">
        <f>ROUND(I265*H265,2)</f>
        <v>0</v>
      </c>
      <c r="K265" s="228" t="s">
        <v>169</v>
      </c>
      <c r="L265" s="44"/>
      <c r="M265" s="233" t="s">
        <v>1</v>
      </c>
      <c r="N265" s="234" t="s">
        <v>41</v>
      </c>
      <c r="O265" s="91"/>
      <c r="P265" s="235">
        <f>O265*H265</f>
        <v>0</v>
      </c>
      <c r="Q265" s="235">
        <v>0.00083000000000000001</v>
      </c>
      <c r="R265" s="235">
        <f>Q265*H265</f>
        <v>0.024899999999999999</v>
      </c>
      <c r="S265" s="235">
        <v>0</v>
      </c>
      <c r="T265" s="23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7" t="s">
        <v>248</v>
      </c>
      <c r="AT265" s="237" t="s">
        <v>165</v>
      </c>
      <c r="AU265" s="237" t="s">
        <v>180</v>
      </c>
      <c r="AY265" s="17" t="s">
        <v>163</v>
      </c>
      <c r="BE265" s="238">
        <f>IF(N265="základní",J265,0)</f>
        <v>0</v>
      </c>
      <c r="BF265" s="238">
        <f>IF(N265="snížená",J265,0)</f>
        <v>0</v>
      </c>
      <c r="BG265" s="238">
        <f>IF(N265="zákl. přenesená",J265,0)</f>
        <v>0</v>
      </c>
      <c r="BH265" s="238">
        <f>IF(N265="sníž. přenesená",J265,0)</f>
        <v>0</v>
      </c>
      <c r="BI265" s="238">
        <f>IF(N265="nulová",J265,0)</f>
        <v>0</v>
      </c>
      <c r="BJ265" s="17" t="s">
        <v>83</v>
      </c>
      <c r="BK265" s="238">
        <f>ROUND(I265*H265,2)</f>
        <v>0</v>
      </c>
      <c r="BL265" s="17" t="s">
        <v>248</v>
      </c>
      <c r="BM265" s="237" t="s">
        <v>2080</v>
      </c>
    </row>
    <row r="266" s="2" customFormat="1" ht="37.8" customHeight="1">
      <c r="A266" s="38"/>
      <c r="B266" s="39"/>
      <c r="C266" s="226" t="s">
        <v>786</v>
      </c>
      <c r="D266" s="226" t="s">
        <v>165</v>
      </c>
      <c r="E266" s="227" t="s">
        <v>1971</v>
      </c>
      <c r="F266" s="228" t="s">
        <v>1972</v>
      </c>
      <c r="G266" s="229" t="s">
        <v>294</v>
      </c>
      <c r="H266" s="230">
        <v>75</v>
      </c>
      <c r="I266" s="231"/>
      <c r="J266" s="232">
        <f>ROUND(I266*H266,2)</f>
        <v>0</v>
      </c>
      <c r="K266" s="228" t="s">
        <v>169</v>
      </c>
      <c r="L266" s="44"/>
      <c r="M266" s="233" t="s">
        <v>1</v>
      </c>
      <c r="N266" s="234" t="s">
        <v>41</v>
      </c>
      <c r="O266" s="91"/>
      <c r="P266" s="235">
        <f>O266*H266</f>
        <v>0</v>
      </c>
      <c r="Q266" s="235">
        <v>0.00095</v>
      </c>
      <c r="R266" s="235">
        <f>Q266*H266</f>
        <v>0.071249999999999994</v>
      </c>
      <c r="S266" s="235">
        <v>0</v>
      </c>
      <c r="T266" s="23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248</v>
      </c>
      <c r="AT266" s="237" t="s">
        <v>165</v>
      </c>
      <c r="AU266" s="237" t="s">
        <v>180</v>
      </c>
      <c r="AY266" s="17" t="s">
        <v>163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83</v>
      </c>
      <c r="BK266" s="238">
        <f>ROUND(I266*H266,2)</f>
        <v>0</v>
      </c>
      <c r="BL266" s="17" t="s">
        <v>248</v>
      </c>
      <c r="BM266" s="237" t="s">
        <v>2081</v>
      </c>
    </row>
    <row r="267" s="2" customFormat="1" ht="37.8" customHeight="1">
      <c r="A267" s="38"/>
      <c r="B267" s="39"/>
      <c r="C267" s="226" t="s">
        <v>791</v>
      </c>
      <c r="D267" s="226" t="s">
        <v>165</v>
      </c>
      <c r="E267" s="227" t="s">
        <v>2082</v>
      </c>
      <c r="F267" s="228" t="s">
        <v>2083</v>
      </c>
      <c r="G267" s="229" t="s">
        <v>294</v>
      </c>
      <c r="H267" s="230">
        <v>10</v>
      </c>
      <c r="I267" s="231"/>
      <c r="J267" s="232">
        <f>ROUND(I267*H267,2)</f>
        <v>0</v>
      </c>
      <c r="K267" s="228" t="s">
        <v>169</v>
      </c>
      <c r="L267" s="44"/>
      <c r="M267" s="233" t="s">
        <v>1</v>
      </c>
      <c r="N267" s="234" t="s">
        <v>41</v>
      </c>
      <c r="O267" s="91"/>
      <c r="P267" s="235">
        <f>O267*H267</f>
        <v>0</v>
      </c>
      <c r="Q267" s="235">
        <v>0.00107</v>
      </c>
      <c r="R267" s="235">
        <f>Q267*H267</f>
        <v>0.010699999999999999</v>
      </c>
      <c r="S267" s="235">
        <v>0</v>
      </c>
      <c r="T267" s="23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7" t="s">
        <v>248</v>
      </c>
      <c r="AT267" s="237" t="s">
        <v>165</v>
      </c>
      <c r="AU267" s="237" t="s">
        <v>180</v>
      </c>
      <c r="AY267" s="17" t="s">
        <v>163</v>
      </c>
      <c r="BE267" s="238">
        <f>IF(N267="základní",J267,0)</f>
        <v>0</v>
      </c>
      <c r="BF267" s="238">
        <f>IF(N267="snížená",J267,0)</f>
        <v>0</v>
      </c>
      <c r="BG267" s="238">
        <f>IF(N267="zákl. přenesená",J267,0)</f>
        <v>0</v>
      </c>
      <c r="BH267" s="238">
        <f>IF(N267="sníž. přenesená",J267,0)</f>
        <v>0</v>
      </c>
      <c r="BI267" s="238">
        <f>IF(N267="nulová",J267,0)</f>
        <v>0</v>
      </c>
      <c r="BJ267" s="17" t="s">
        <v>83</v>
      </c>
      <c r="BK267" s="238">
        <f>ROUND(I267*H267,2)</f>
        <v>0</v>
      </c>
      <c r="BL267" s="17" t="s">
        <v>248</v>
      </c>
      <c r="BM267" s="237" t="s">
        <v>2084</v>
      </c>
    </row>
    <row r="268" s="2" customFormat="1" ht="37.8" customHeight="1">
      <c r="A268" s="38"/>
      <c r="B268" s="39"/>
      <c r="C268" s="226" t="s">
        <v>796</v>
      </c>
      <c r="D268" s="226" t="s">
        <v>165</v>
      </c>
      <c r="E268" s="227" t="s">
        <v>2085</v>
      </c>
      <c r="F268" s="228" t="s">
        <v>2086</v>
      </c>
      <c r="G268" s="229" t="s">
        <v>233</v>
      </c>
      <c r="H268" s="230">
        <v>3</v>
      </c>
      <c r="I268" s="231"/>
      <c r="J268" s="232">
        <f>ROUND(I268*H268,2)</f>
        <v>0</v>
      </c>
      <c r="K268" s="228" t="s">
        <v>169</v>
      </c>
      <c r="L268" s="44"/>
      <c r="M268" s="233" t="s">
        <v>1</v>
      </c>
      <c r="N268" s="234" t="s">
        <v>41</v>
      </c>
      <c r="O268" s="91"/>
      <c r="P268" s="235">
        <f>O268*H268</f>
        <v>0</v>
      </c>
      <c r="Q268" s="235">
        <v>0.00173</v>
      </c>
      <c r="R268" s="235">
        <f>Q268*H268</f>
        <v>0.0051900000000000002</v>
      </c>
      <c r="S268" s="235">
        <v>0</v>
      </c>
      <c r="T268" s="23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7" t="s">
        <v>248</v>
      </c>
      <c r="AT268" s="237" t="s">
        <v>165</v>
      </c>
      <c r="AU268" s="237" t="s">
        <v>180</v>
      </c>
      <c r="AY268" s="17" t="s">
        <v>163</v>
      </c>
      <c r="BE268" s="238">
        <f>IF(N268="základní",J268,0)</f>
        <v>0</v>
      </c>
      <c r="BF268" s="238">
        <f>IF(N268="snížená",J268,0)</f>
        <v>0</v>
      </c>
      <c r="BG268" s="238">
        <f>IF(N268="zákl. přenesená",J268,0)</f>
        <v>0</v>
      </c>
      <c r="BH268" s="238">
        <f>IF(N268="sníž. přenesená",J268,0)</f>
        <v>0</v>
      </c>
      <c r="BI268" s="238">
        <f>IF(N268="nulová",J268,0)</f>
        <v>0</v>
      </c>
      <c r="BJ268" s="17" t="s">
        <v>83</v>
      </c>
      <c r="BK268" s="238">
        <f>ROUND(I268*H268,2)</f>
        <v>0</v>
      </c>
      <c r="BL268" s="17" t="s">
        <v>248</v>
      </c>
      <c r="BM268" s="237" t="s">
        <v>2087</v>
      </c>
    </row>
    <row r="269" s="2" customFormat="1" ht="33" customHeight="1">
      <c r="A269" s="38"/>
      <c r="B269" s="39"/>
      <c r="C269" s="226" t="s">
        <v>801</v>
      </c>
      <c r="D269" s="226" t="s">
        <v>165</v>
      </c>
      <c r="E269" s="227" t="s">
        <v>2088</v>
      </c>
      <c r="F269" s="228" t="s">
        <v>2089</v>
      </c>
      <c r="G269" s="229" t="s">
        <v>233</v>
      </c>
      <c r="H269" s="230">
        <v>1</v>
      </c>
      <c r="I269" s="231"/>
      <c r="J269" s="232">
        <f>ROUND(I269*H269,2)</f>
        <v>0</v>
      </c>
      <c r="K269" s="228" t="s">
        <v>169</v>
      </c>
      <c r="L269" s="44"/>
      <c r="M269" s="233" t="s">
        <v>1</v>
      </c>
      <c r="N269" s="234" t="s">
        <v>41</v>
      </c>
      <c r="O269" s="91"/>
      <c r="P269" s="235">
        <f>O269*H269</f>
        <v>0</v>
      </c>
      <c r="Q269" s="235">
        <v>0</v>
      </c>
      <c r="R269" s="235">
        <f>Q269*H269</f>
        <v>0</v>
      </c>
      <c r="S269" s="235">
        <v>0</v>
      </c>
      <c r="T269" s="23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7" t="s">
        <v>248</v>
      </c>
      <c r="AT269" s="237" t="s">
        <v>165</v>
      </c>
      <c r="AU269" s="237" t="s">
        <v>180</v>
      </c>
      <c r="AY269" s="17" t="s">
        <v>163</v>
      </c>
      <c r="BE269" s="238">
        <f>IF(N269="základní",J269,0)</f>
        <v>0</v>
      </c>
      <c r="BF269" s="238">
        <f>IF(N269="snížená",J269,0)</f>
        <v>0</v>
      </c>
      <c r="BG269" s="238">
        <f>IF(N269="zákl. přenesená",J269,0)</f>
        <v>0</v>
      </c>
      <c r="BH269" s="238">
        <f>IF(N269="sníž. přenesená",J269,0)</f>
        <v>0</v>
      </c>
      <c r="BI269" s="238">
        <f>IF(N269="nulová",J269,0)</f>
        <v>0</v>
      </c>
      <c r="BJ269" s="17" t="s">
        <v>83</v>
      </c>
      <c r="BK269" s="238">
        <f>ROUND(I269*H269,2)</f>
        <v>0</v>
      </c>
      <c r="BL269" s="17" t="s">
        <v>248</v>
      </c>
      <c r="BM269" s="237" t="s">
        <v>2090</v>
      </c>
    </row>
    <row r="270" s="2" customFormat="1" ht="44.25" customHeight="1">
      <c r="A270" s="38"/>
      <c r="B270" s="39"/>
      <c r="C270" s="239" t="s">
        <v>806</v>
      </c>
      <c r="D270" s="239" t="s">
        <v>172</v>
      </c>
      <c r="E270" s="240" t="s">
        <v>2091</v>
      </c>
      <c r="F270" s="241" t="s">
        <v>2092</v>
      </c>
      <c r="G270" s="242" t="s">
        <v>233</v>
      </c>
      <c r="H270" s="243">
        <v>1</v>
      </c>
      <c r="I270" s="244"/>
      <c r="J270" s="245">
        <f>ROUND(I270*H270,2)</f>
        <v>0</v>
      </c>
      <c r="K270" s="241" t="s">
        <v>1</v>
      </c>
      <c r="L270" s="246"/>
      <c r="M270" s="247" t="s">
        <v>1</v>
      </c>
      <c r="N270" s="248" t="s">
        <v>41</v>
      </c>
      <c r="O270" s="91"/>
      <c r="P270" s="235">
        <f>O270*H270</f>
        <v>0</v>
      </c>
      <c r="Q270" s="235">
        <v>0.14599999999999999</v>
      </c>
      <c r="R270" s="235">
        <f>Q270*H270</f>
        <v>0.14599999999999999</v>
      </c>
      <c r="S270" s="235">
        <v>0</v>
      </c>
      <c r="T270" s="23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342</v>
      </c>
      <c r="AT270" s="237" t="s">
        <v>172</v>
      </c>
      <c r="AU270" s="237" t="s">
        <v>180</v>
      </c>
      <c r="AY270" s="17" t="s">
        <v>163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83</v>
      </c>
      <c r="BK270" s="238">
        <f>ROUND(I270*H270,2)</f>
        <v>0</v>
      </c>
      <c r="BL270" s="17" t="s">
        <v>248</v>
      </c>
      <c r="BM270" s="237" t="s">
        <v>2093</v>
      </c>
    </row>
    <row r="271" s="2" customFormat="1" ht="33" customHeight="1">
      <c r="A271" s="38"/>
      <c r="B271" s="39"/>
      <c r="C271" s="226" t="s">
        <v>811</v>
      </c>
      <c r="D271" s="226" t="s">
        <v>165</v>
      </c>
      <c r="E271" s="227" t="s">
        <v>2094</v>
      </c>
      <c r="F271" s="228" t="s">
        <v>2095</v>
      </c>
      <c r="G271" s="229" t="s">
        <v>233</v>
      </c>
      <c r="H271" s="230">
        <v>1</v>
      </c>
      <c r="I271" s="231"/>
      <c r="J271" s="232">
        <f>ROUND(I271*H271,2)</f>
        <v>0</v>
      </c>
      <c r="K271" s="228" t="s">
        <v>169</v>
      </c>
      <c r="L271" s="44"/>
      <c r="M271" s="233" t="s">
        <v>1</v>
      </c>
      <c r="N271" s="234" t="s">
        <v>41</v>
      </c>
      <c r="O271" s="91"/>
      <c r="P271" s="235">
        <f>O271*H271</f>
        <v>0</v>
      </c>
      <c r="Q271" s="235">
        <v>0</v>
      </c>
      <c r="R271" s="235">
        <f>Q271*H271</f>
        <v>0</v>
      </c>
      <c r="S271" s="235">
        <v>0</v>
      </c>
      <c r="T271" s="23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7" t="s">
        <v>248</v>
      </c>
      <c r="AT271" s="237" t="s">
        <v>165</v>
      </c>
      <c r="AU271" s="237" t="s">
        <v>180</v>
      </c>
      <c r="AY271" s="17" t="s">
        <v>163</v>
      </c>
      <c r="BE271" s="238">
        <f>IF(N271="základní",J271,0)</f>
        <v>0</v>
      </c>
      <c r="BF271" s="238">
        <f>IF(N271="snížená",J271,0)</f>
        <v>0</v>
      </c>
      <c r="BG271" s="238">
        <f>IF(N271="zákl. přenesená",J271,0)</f>
        <v>0</v>
      </c>
      <c r="BH271" s="238">
        <f>IF(N271="sníž. přenesená",J271,0)</f>
        <v>0</v>
      </c>
      <c r="BI271" s="238">
        <f>IF(N271="nulová",J271,0)</f>
        <v>0</v>
      </c>
      <c r="BJ271" s="17" t="s">
        <v>83</v>
      </c>
      <c r="BK271" s="238">
        <f>ROUND(I271*H271,2)</f>
        <v>0</v>
      </c>
      <c r="BL271" s="17" t="s">
        <v>248</v>
      </c>
      <c r="BM271" s="237" t="s">
        <v>2096</v>
      </c>
    </row>
    <row r="272" s="2" customFormat="1" ht="16.5" customHeight="1">
      <c r="A272" s="38"/>
      <c r="B272" s="39"/>
      <c r="C272" s="226" t="s">
        <v>816</v>
      </c>
      <c r="D272" s="226" t="s">
        <v>165</v>
      </c>
      <c r="E272" s="227" t="s">
        <v>1934</v>
      </c>
      <c r="F272" s="228" t="s">
        <v>1935</v>
      </c>
      <c r="G272" s="229" t="s">
        <v>233</v>
      </c>
      <c r="H272" s="230">
        <v>1</v>
      </c>
      <c r="I272" s="231"/>
      <c r="J272" s="232">
        <f>ROUND(I272*H272,2)</f>
        <v>0</v>
      </c>
      <c r="K272" s="228" t="s">
        <v>1</v>
      </c>
      <c r="L272" s="44"/>
      <c r="M272" s="233" t="s">
        <v>1</v>
      </c>
      <c r="N272" s="234" t="s">
        <v>41</v>
      </c>
      <c r="O272" s="91"/>
      <c r="P272" s="235">
        <f>O272*H272</f>
        <v>0</v>
      </c>
      <c r="Q272" s="235">
        <v>0</v>
      </c>
      <c r="R272" s="235">
        <f>Q272*H272</f>
        <v>0</v>
      </c>
      <c r="S272" s="235">
        <v>0</v>
      </c>
      <c r="T272" s="23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7" t="s">
        <v>248</v>
      </c>
      <c r="AT272" s="237" t="s">
        <v>165</v>
      </c>
      <c r="AU272" s="237" t="s">
        <v>180</v>
      </c>
      <c r="AY272" s="17" t="s">
        <v>163</v>
      </c>
      <c r="BE272" s="238">
        <f>IF(N272="základní",J272,0)</f>
        <v>0</v>
      </c>
      <c r="BF272" s="238">
        <f>IF(N272="snížená",J272,0)</f>
        <v>0</v>
      </c>
      <c r="BG272" s="238">
        <f>IF(N272="zákl. přenesená",J272,0)</f>
        <v>0</v>
      </c>
      <c r="BH272" s="238">
        <f>IF(N272="sníž. přenesená",J272,0)</f>
        <v>0</v>
      </c>
      <c r="BI272" s="238">
        <f>IF(N272="nulová",J272,0)</f>
        <v>0</v>
      </c>
      <c r="BJ272" s="17" t="s">
        <v>83</v>
      </c>
      <c r="BK272" s="238">
        <f>ROUND(I272*H272,2)</f>
        <v>0</v>
      </c>
      <c r="BL272" s="17" t="s">
        <v>248</v>
      </c>
      <c r="BM272" s="237" t="s">
        <v>2097</v>
      </c>
    </row>
    <row r="273" s="2" customFormat="1" ht="16.5" customHeight="1">
      <c r="A273" s="38"/>
      <c r="B273" s="39"/>
      <c r="C273" s="226" t="s">
        <v>821</v>
      </c>
      <c r="D273" s="226" t="s">
        <v>165</v>
      </c>
      <c r="E273" s="227" t="s">
        <v>2098</v>
      </c>
      <c r="F273" s="228" t="s">
        <v>2099</v>
      </c>
      <c r="G273" s="229" t="s">
        <v>233</v>
      </c>
      <c r="H273" s="230">
        <v>1</v>
      </c>
      <c r="I273" s="231"/>
      <c r="J273" s="232">
        <f>ROUND(I273*H273,2)</f>
        <v>0</v>
      </c>
      <c r="K273" s="228" t="s">
        <v>1</v>
      </c>
      <c r="L273" s="44"/>
      <c r="M273" s="233" t="s">
        <v>1</v>
      </c>
      <c r="N273" s="234" t="s">
        <v>41</v>
      </c>
      <c r="O273" s="91"/>
      <c r="P273" s="235">
        <f>O273*H273</f>
        <v>0</v>
      </c>
      <c r="Q273" s="235">
        <v>0</v>
      </c>
      <c r="R273" s="235">
        <f>Q273*H273</f>
        <v>0</v>
      </c>
      <c r="S273" s="235">
        <v>0</v>
      </c>
      <c r="T273" s="23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7" t="s">
        <v>248</v>
      </c>
      <c r="AT273" s="237" t="s">
        <v>165</v>
      </c>
      <c r="AU273" s="237" t="s">
        <v>180</v>
      </c>
      <c r="AY273" s="17" t="s">
        <v>163</v>
      </c>
      <c r="BE273" s="238">
        <f>IF(N273="základní",J273,0)</f>
        <v>0</v>
      </c>
      <c r="BF273" s="238">
        <f>IF(N273="snížená",J273,0)</f>
        <v>0</v>
      </c>
      <c r="BG273" s="238">
        <f>IF(N273="zákl. přenesená",J273,0)</f>
        <v>0</v>
      </c>
      <c r="BH273" s="238">
        <f>IF(N273="sníž. přenesená",J273,0)</f>
        <v>0</v>
      </c>
      <c r="BI273" s="238">
        <f>IF(N273="nulová",J273,0)</f>
        <v>0</v>
      </c>
      <c r="BJ273" s="17" t="s">
        <v>83</v>
      </c>
      <c r="BK273" s="238">
        <f>ROUND(I273*H273,2)</f>
        <v>0</v>
      </c>
      <c r="BL273" s="17" t="s">
        <v>248</v>
      </c>
      <c r="BM273" s="237" t="s">
        <v>2100</v>
      </c>
    </row>
    <row r="274" s="12" customFormat="1" ht="20.88" customHeight="1">
      <c r="A274" s="12"/>
      <c r="B274" s="210"/>
      <c r="C274" s="211"/>
      <c r="D274" s="212" t="s">
        <v>75</v>
      </c>
      <c r="E274" s="224" t="s">
        <v>2101</v>
      </c>
      <c r="F274" s="224" t="s">
        <v>2102</v>
      </c>
      <c r="G274" s="211"/>
      <c r="H274" s="211"/>
      <c r="I274" s="214"/>
      <c r="J274" s="225">
        <f>BK274</f>
        <v>0</v>
      </c>
      <c r="K274" s="211"/>
      <c r="L274" s="216"/>
      <c r="M274" s="217"/>
      <c r="N274" s="218"/>
      <c r="O274" s="218"/>
      <c r="P274" s="219">
        <f>SUM(P275:P287)</f>
        <v>0</v>
      </c>
      <c r="Q274" s="218"/>
      <c r="R274" s="219">
        <f>SUM(R275:R287)</f>
        <v>0.22985</v>
      </c>
      <c r="S274" s="218"/>
      <c r="T274" s="220">
        <f>SUM(T275:T287)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1" t="s">
        <v>85</v>
      </c>
      <c r="AT274" s="222" t="s">
        <v>75</v>
      </c>
      <c r="AU274" s="222" t="s">
        <v>85</v>
      </c>
      <c r="AY274" s="221" t="s">
        <v>163</v>
      </c>
      <c r="BK274" s="223">
        <f>SUM(BK275:BK287)</f>
        <v>0</v>
      </c>
    </row>
    <row r="275" s="2" customFormat="1" ht="16.5" customHeight="1">
      <c r="A275" s="38"/>
      <c r="B275" s="39"/>
      <c r="C275" s="226" t="s">
        <v>826</v>
      </c>
      <c r="D275" s="226" t="s">
        <v>165</v>
      </c>
      <c r="E275" s="227" t="s">
        <v>751</v>
      </c>
      <c r="F275" s="228" t="s">
        <v>2103</v>
      </c>
      <c r="G275" s="229" t="s">
        <v>885</v>
      </c>
      <c r="H275" s="230">
        <v>1</v>
      </c>
      <c r="I275" s="231"/>
      <c r="J275" s="232">
        <f>ROUND(I275*H275,2)</f>
        <v>0</v>
      </c>
      <c r="K275" s="228" t="s">
        <v>1</v>
      </c>
      <c r="L275" s="44"/>
      <c r="M275" s="233" t="s">
        <v>1</v>
      </c>
      <c r="N275" s="234" t="s">
        <v>41</v>
      </c>
      <c r="O275" s="91"/>
      <c r="P275" s="235">
        <f>O275*H275</f>
        <v>0</v>
      </c>
      <c r="Q275" s="235">
        <v>0.014999999999999999</v>
      </c>
      <c r="R275" s="235">
        <f>Q275*H275</f>
        <v>0.014999999999999999</v>
      </c>
      <c r="S275" s="235">
        <v>0</v>
      </c>
      <c r="T275" s="23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7" t="s">
        <v>170</v>
      </c>
      <c r="AT275" s="237" t="s">
        <v>165</v>
      </c>
      <c r="AU275" s="237" t="s">
        <v>180</v>
      </c>
      <c r="AY275" s="17" t="s">
        <v>163</v>
      </c>
      <c r="BE275" s="238">
        <f>IF(N275="základní",J275,0)</f>
        <v>0</v>
      </c>
      <c r="BF275" s="238">
        <f>IF(N275="snížená",J275,0)</f>
        <v>0</v>
      </c>
      <c r="BG275" s="238">
        <f>IF(N275="zákl. přenesená",J275,0)</f>
        <v>0</v>
      </c>
      <c r="BH275" s="238">
        <f>IF(N275="sníž. přenesená",J275,0)</f>
        <v>0</v>
      </c>
      <c r="BI275" s="238">
        <f>IF(N275="nulová",J275,0)</f>
        <v>0</v>
      </c>
      <c r="BJ275" s="17" t="s">
        <v>83</v>
      </c>
      <c r="BK275" s="238">
        <f>ROUND(I275*H275,2)</f>
        <v>0</v>
      </c>
      <c r="BL275" s="17" t="s">
        <v>170</v>
      </c>
      <c r="BM275" s="237" t="s">
        <v>2104</v>
      </c>
    </row>
    <row r="276" s="2" customFormat="1" ht="16.5" customHeight="1">
      <c r="A276" s="38"/>
      <c r="B276" s="39"/>
      <c r="C276" s="226" t="s">
        <v>831</v>
      </c>
      <c r="D276" s="226" t="s">
        <v>165</v>
      </c>
      <c r="E276" s="227" t="s">
        <v>776</v>
      </c>
      <c r="F276" s="228" t="s">
        <v>2105</v>
      </c>
      <c r="G276" s="229" t="s">
        <v>365</v>
      </c>
      <c r="H276" s="230">
        <v>2</v>
      </c>
      <c r="I276" s="231"/>
      <c r="J276" s="232">
        <f>ROUND(I276*H276,2)</f>
        <v>0</v>
      </c>
      <c r="K276" s="228" t="s">
        <v>1</v>
      </c>
      <c r="L276" s="44"/>
      <c r="M276" s="233" t="s">
        <v>1</v>
      </c>
      <c r="N276" s="234" t="s">
        <v>41</v>
      </c>
      <c r="O276" s="91"/>
      <c r="P276" s="235">
        <f>O276*H276</f>
        <v>0</v>
      </c>
      <c r="Q276" s="235">
        <v>0</v>
      </c>
      <c r="R276" s="235">
        <f>Q276*H276</f>
        <v>0</v>
      </c>
      <c r="S276" s="235">
        <v>0</v>
      </c>
      <c r="T276" s="23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7" t="s">
        <v>170</v>
      </c>
      <c r="AT276" s="237" t="s">
        <v>165</v>
      </c>
      <c r="AU276" s="237" t="s">
        <v>180</v>
      </c>
      <c r="AY276" s="17" t="s">
        <v>163</v>
      </c>
      <c r="BE276" s="238">
        <f>IF(N276="základní",J276,0)</f>
        <v>0</v>
      </c>
      <c r="BF276" s="238">
        <f>IF(N276="snížená",J276,0)</f>
        <v>0</v>
      </c>
      <c r="BG276" s="238">
        <f>IF(N276="zákl. přenesená",J276,0)</f>
        <v>0</v>
      </c>
      <c r="BH276" s="238">
        <f>IF(N276="sníž. přenesená",J276,0)</f>
        <v>0</v>
      </c>
      <c r="BI276" s="238">
        <f>IF(N276="nulová",J276,0)</f>
        <v>0</v>
      </c>
      <c r="BJ276" s="17" t="s">
        <v>83</v>
      </c>
      <c r="BK276" s="238">
        <f>ROUND(I276*H276,2)</f>
        <v>0</v>
      </c>
      <c r="BL276" s="17" t="s">
        <v>170</v>
      </c>
      <c r="BM276" s="237" t="s">
        <v>2106</v>
      </c>
    </row>
    <row r="277" s="2" customFormat="1" ht="37.8" customHeight="1">
      <c r="A277" s="38"/>
      <c r="B277" s="39"/>
      <c r="C277" s="226" t="s">
        <v>836</v>
      </c>
      <c r="D277" s="226" t="s">
        <v>165</v>
      </c>
      <c r="E277" s="227" t="s">
        <v>781</v>
      </c>
      <c r="F277" s="228" t="s">
        <v>2107</v>
      </c>
      <c r="G277" s="229" t="s">
        <v>885</v>
      </c>
      <c r="H277" s="230">
        <v>1</v>
      </c>
      <c r="I277" s="231"/>
      <c r="J277" s="232">
        <f>ROUND(I277*H277,2)</f>
        <v>0</v>
      </c>
      <c r="K277" s="228" t="s">
        <v>1</v>
      </c>
      <c r="L277" s="44"/>
      <c r="M277" s="233" t="s">
        <v>1</v>
      </c>
      <c r="N277" s="234" t="s">
        <v>41</v>
      </c>
      <c r="O277" s="91"/>
      <c r="P277" s="235">
        <f>O277*H277</f>
        <v>0</v>
      </c>
      <c r="Q277" s="235">
        <v>0.17499999999999999</v>
      </c>
      <c r="R277" s="235">
        <f>Q277*H277</f>
        <v>0.17499999999999999</v>
      </c>
      <c r="S277" s="235">
        <v>0</v>
      </c>
      <c r="T277" s="23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7" t="s">
        <v>170</v>
      </c>
      <c r="AT277" s="237" t="s">
        <v>165</v>
      </c>
      <c r="AU277" s="237" t="s">
        <v>180</v>
      </c>
      <c r="AY277" s="17" t="s">
        <v>163</v>
      </c>
      <c r="BE277" s="238">
        <f>IF(N277="základní",J277,0)</f>
        <v>0</v>
      </c>
      <c r="BF277" s="238">
        <f>IF(N277="snížená",J277,0)</f>
        <v>0</v>
      </c>
      <c r="BG277" s="238">
        <f>IF(N277="zákl. přenesená",J277,0)</f>
        <v>0</v>
      </c>
      <c r="BH277" s="238">
        <f>IF(N277="sníž. přenesená",J277,0)</f>
        <v>0</v>
      </c>
      <c r="BI277" s="238">
        <f>IF(N277="nulová",J277,0)</f>
        <v>0</v>
      </c>
      <c r="BJ277" s="17" t="s">
        <v>83</v>
      </c>
      <c r="BK277" s="238">
        <f>ROUND(I277*H277,2)</f>
        <v>0</v>
      </c>
      <c r="BL277" s="17" t="s">
        <v>170</v>
      </c>
      <c r="BM277" s="237" t="s">
        <v>2108</v>
      </c>
    </row>
    <row r="278" s="2" customFormat="1" ht="16.5" customHeight="1">
      <c r="A278" s="38"/>
      <c r="B278" s="39"/>
      <c r="C278" s="226" t="s">
        <v>841</v>
      </c>
      <c r="D278" s="226" t="s">
        <v>165</v>
      </c>
      <c r="E278" s="227" t="s">
        <v>811</v>
      </c>
      <c r="F278" s="228" t="s">
        <v>2109</v>
      </c>
      <c r="G278" s="229" t="s">
        <v>885</v>
      </c>
      <c r="H278" s="230">
        <v>1</v>
      </c>
      <c r="I278" s="231"/>
      <c r="J278" s="232">
        <f>ROUND(I278*H278,2)</f>
        <v>0</v>
      </c>
      <c r="K278" s="228" t="s">
        <v>1</v>
      </c>
      <c r="L278" s="44"/>
      <c r="M278" s="233" t="s">
        <v>1</v>
      </c>
      <c r="N278" s="234" t="s">
        <v>41</v>
      </c>
      <c r="O278" s="91"/>
      <c r="P278" s="235">
        <f>O278*H278</f>
        <v>0</v>
      </c>
      <c r="Q278" s="235">
        <v>0.014999999999999999</v>
      </c>
      <c r="R278" s="235">
        <f>Q278*H278</f>
        <v>0.014999999999999999</v>
      </c>
      <c r="S278" s="235">
        <v>0</v>
      </c>
      <c r="T278" s="23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7" t="s">
        <v>170</v>
      </c>
      <c r="AT278" s="237" t="s">
        <v>165</v>
      </c>
      <c r="AU278" s="237" t="s">
        <v>180</v>
      </c>
      <c r="AY278" s="17" t="s">
        <v>163</v>
      </c>
      <c r="BE278" s="238">
        <f>IF(N278="základní",J278,0)</f>
        <v>0</v>
      </c>
      <c r="BF278" s="238">
        <f>IF(N278="snížená",J278,0)</f>
        <v>0</v>
      </c>
      <c r="BG278" s="238">
        <f>IF(N278="zákl. přenesená",J278,0)</f>
        <v>0</v>
      </c>
      <c r="BH278" s="238">
        <f>IF(N278="sníž. přenesená",J278,0)</f>
        <v>0</v>
      </c>
      <c r="BI278" s="238">
        <f>IF(N278="nulová",J278,0)</f>
        <v>0</v>
      </c>
      <c r="BJ278" s="17" t="s">
        <v>83</v>
      </c>
      <c r="BK278" s="238">
        <f>ROUND(I278*H278,2)</f>
        <v>0</v>
      </c>
      <c r="BL278" s="17" t="s">
        <v>170</v>
      </c>
      <c r="BM278" s="237" t="s">
        <v>2110</v>
      </c>
    </row>
    <row r="279" s="2" customFormat="1" ht="24.15" customHeight="1">
      <c r="A279" s="38"/>
      <c r="B279" s="39"/>
      <c r="C279" s="226" t="s">
        <v>846</v>
      </c>
      <c r="D279" s="226" t="s">
        <v>165</v>
      </c>
      <c r="E279" s="227" t="s">
        <v>2111</v>
      </c>
      <c r="F279" s="228" t="s">
        <v>2112</v>
      </c>
      <c r="G279" s="229" t="s">
        <v>233</v>
      </c>
      <c r="H279" s="230">
        <v>1</v>
      </c>
      <c r="I279" s="231"/>
      <c r="J279" s="232">
        <f>ROUND(I279*H279,2)</f>
        <v>0</v>
      </c>
      <c r="K279" s="228" t="s">
        <v>169</v>
      </c>
      <c r="L279" s="44"/>
      <c r="M279" s="233" t="s">
        <v>1</v>
      </c>
      <c r="N279" s="234" t="s">
        <v>41</v>
      </c>
      <c r="O279" s="91"/>
      <c r="P279" s="235">
        <f>O279*H279</f>
        <v>0</v>
      </c>
      <c r="Q279" s="235">
        <v>0</v>
      </c>
      <c r="R279" s="235">
        <f>Q279*H279</f>
        <v>0</v>
      </c>
      <c r="S279" s="235">
        <v>0</v>
      </c>
      <c r="T279" s="23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7" t="s">
        <v>248</v>
      </c>
      <c r="AT279" s="237" t="s">
        <v>165</v>
      </c>
      <c r="AU279" s="237" t="s">
        <v>180</v>
      </c>
      <c r="AY279" s="17" t="s">
        <v>163</v>
      </c>
      <c r="BE279" s="238">
        <f>IF(N279="základní",J279,0)</f>
        <v>0</v>
      </c>
      <c r="BF279" s="238">
        <f>IF(N279="snížená",J279,0)</f>
        <v>0</v>
      </c>
      <c r="BG279" s="238">
        <f>IF(N279="zákl. přenesená",J279,0)</f>
        <v>0</v>
      </c>
      <c r="BH279" s="238">
        <f>IF(N279="sníž. přenesená",J279,0)</f>
        <v>0</v>
      </c>
      <c r="BI279" s="238">
        <f>IF(N279="nulová",J279,0)</f>
        <v>0</v>
      </c>
      <c r="BJ279" s="17" t="s">
        <v>83</v>
      </c>
      <c r="BK279" s="238">
        <f>ROUND(I279*H279,2)</f>
        <v>0</v>
      </c>
      <c r="BL279" s="17" t="s">
        <v>248</v>
      </c>
      <c r="BM279" s="237" t="s">
        <v>2113</v>
      </c>
    </row>
    <row r="280" s="2" customFormat="1" ht="33" customHeight="1">
      <c r="A280" s="38"/>
      <c r="B280" s="39"/>
      <c r="C280" s="226" t="s">
        <v>851</v>
      </c>
      <c r="D280" s="226" t="s">
        <v>165</v>
      </c>
      <c r="E280" s="227" t="s">
        <v>2114</v>
      </c>
      <c r="F280" s="228" t="s">
        <v>2115</v>
      </c>
      <c r="G280" s="229" t="s">
        <v>294</v>
      </c>
      <c r="H280" s="230">
        <v>15</v>
      </c>
      <c r="I280" s="231"/>
      <c r="J280" s="232">
        <f>ROUND(I280*H280,2)</f>
        <v>0</v>
      </c>
      <c r="K280" s="228" t="s">
        <v>169</v>
      </c>
      <c r="L280" s="44"/>
      <c r="M280" s="233" t="s">
        <v>1</v>
      </c>
      <c r="N280" s="234" t="s">
        <v>41</v>
      </c>
      <c r="O280" s="91"/>
      <c r="P280" s="235">
        <f>O280*H280</f>
        <v>0</v>
      </c>
      <c r="Q280" s="235">
        <v>0</v>
      </c>
      <c r="R280" s="235">
        <f>Q280*H280</f>
        <v>0</v>
      </c>
      <c r="S280" s="235">
        <v>0</v>
      </c>
      <c r="T280" s="23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7" t="s">
        <v>248</v>
      </c>
      <c r="AT280" s="237" t="s">
        <v>165</v>
      </c>
      <c r="AU280" s="237" t="s">
        <v>180</v>
      </c>
      <c r="AY280" s="17" t="s">
        <v>163</v>
      </c>
      <c r="BE280" s="238">
        <f>IF(N280="základní",J280,0)</f>
        <v>0</v>
      </c>
      <c r="BF280" s="238">
        <f>IF(N280="snížená",J280,0)</f>
        <v>0</v>
      </c>
      <c r="BG280" s="238">
        <f>IF(N280="zákl. přenesená",J280,0)</f>
        <v>0</v>
      </c>
      <c r="BH280" s="238">
        <f>IF(N280="sníž. přenesená",J280,0)</f>
        <v>0</v>
      </c>
      <c r="BI280" s="238">
        <f>IF(N280="nulová",J280,0)</f>
        <v>0</v>
      </c>
      <c r="BJ280" s="17" t="s">
        <v>83</v>
      </c>
      <c r="BK280" s="238">
        <f>ROUND(I280*H280,2)</f>
        <v>0</v>
      </c>
      <c r="BL280" s="17" t="s">
        <v>248</v>
      </c>
      <c r="BM280" s="237" t="s">
        <v>2116</v>
      </c>
    </row>
    <row r="281" s="2" customFormat="1" ht="24.15" customHeight="1">
      <c r="A281" s="38"/>
      <c r="B281" s="39"/>
      <c r="C281" s="239" t="s">
        <v>856</v>
      </c>
      <c r="D281" s="239" t="s">
        <v>172</v>
      </c>
      <c r="E281" s="240" t="s">
        <v>2117</v>
      </c>
      <c r="F281" s="241" t="s">
        <v>2118</v>
      </c>
      <c r="G281" s="242" t="s">
        <v>294</v>
      </c>
      <c r="H281" s="243">
        <v>15</v>
      </c>
      <c r="I281" s="244"/>
      <c r="J281" s="245">
        <f>ROUND(I281*H281,2)</f>
        <v>0</v>
      </c>
      <c r="K281" s="241" t="s">
        <v>169</v>
      </c>
      <c r="L281" s="246"/>
      <c r="M281" s="247" t="s">
        <v>1</v>
      </c>
      <c r="N281" s="248" t="s">
        <v>41</v>
      </c>
      <c r="O281" s="91"/>
      <c r="P281" s="235">
        <f>O281*H281</f>
        <v>0</v>
      </c>
      <c r="Q281" s="235">
        <v>0.0016000000000000001</v>
      </c>
      <c r="R281" s="235">
        <f>Q281*H281</f>
        <v>0.024</v>
      </c>
      <c r="S281" s="235">
        <v>0</v>
      </c>
      <c r="T281" s="23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7" t="s">
        <v>342</v>
      </c>
      <c r="AT281" s="237" t="s">
        <v>172</v>
      </c>
      <c r="AU281" s="237" t="s">
        <v>180</v>
      </c>
      <c r="AY281" s="17" t="s">
        <v>163</v>
      </c>
      <c r="BE281" s="238">
        <f>IF(N281="základní",J281,0)</f>
        <v>0</v>
      </c>
      <c r="BF281" s="238">
        <f>IF(N281="snížená",J281,0)</f>
        <v>0</v>
      </c>
      <c r="BG281" s="238">
        <f>IF(N281="zákl. přenesená",J281,0)</f>
        <v>0</v>
      </c>
      <c r="BH281" s="238">
        <f>IF(N281="sníž. přenesená",J281,0)</f>
        <v>0</v>
      </c>
      <c r="BI281" s="238">
        <f>IF(N281="nulová",J281,0)</f>
        <v>0</v>
      </c>
      <c r="BJ281" s="17" t="s">
        <v>83</v>
      </c>
      <c r="BK281" s="238">
        <f>ROUND(I281*H281,2)</f>
        <v>0</v>
      </c>
      <c r="BL281" s="17" t="s">
        <v>248</v>
      </c>
      <c r="BM281" s="237" t="s">
        <v>2119</v>
      </c>
    </row>
    <row r="282" s="13" customFormat="1">
      <c r="A282" s="13"/>
      <c r="B282" s="249"/>
      <c r="C282" s="250"/>
      <c r="D282" s="251" t="s">
        <v>178</v>
      </c>
      <c r="E282" s="252" t="s">
        <v>1</v>
      </c>
      <c r="F282" s="253" t="s">
        <v>2120</v>
      </c>
      <c r="G282" s="250"/>
      <c r="H282" s="254">
        <v>15</v>
      </c>
      <c r="I282" s="255"/>
      <c r="J282" s="250"/>
      <c r="K282" s="250"/>
      <c r="L282" s="256"/>
      <c r="M282" s="257"/>
      <c r="N282" s="258"/>
      <c r="O282" s="258"/>
      <c r="P282" s="258"/>
      <c r="Q282" s="258"/>
      <c r="R282" s="258"/>
      <c r="S282" s="258"/>
      <c r="T282" s="25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0" t="s">
        <v>178</v>
      </c>
      <c r="AU282" s="260" t="s">
        <v>180</v>
      </c>
      <c r="AV282" s="13" t="s">
        <v>85</v>
      </c>
      <c r="AW282" s="13" t="s">
        <v>32</v>
      </c>
      <c r="AX282" s="13" t="s">
        <v>83</v>
      </c>
      <c r="AY282" s="260" t="s">
        <v>163</v>
      </c>
    </row>
    <row r="283" s="2" customFormat="1" ht="24.15" customHeight="1">
      <c r="A283" s="38"/>
      <c r="B283" s="39"/>
      <c r="C283" s="226" t="s">
        <v>861</v>
      </c>
      <c r="D283" s="226" t="s">
        <v>165</v>
      </c>
      <c r="E283" s="227" t="s">
        <v>2121</v>
      </c>
      <c r="F283" s="228" t="s">
        <v>2122</v>
      </c>
      <c r="G283" s="229" t="s">
        <v>233</v>
      </c>
      <c r="H283" s="230">
        <v>2</v>
      </c>
      <c r="I283" s="231"/>
      <c r="J283" s="232">
        <f>ROUND(I283*H283,2)</f>
        <v>0</v>
      </c>
      <c r="K283" s="228" t="s">
        <v>169</v>
      </c>
      <c r="L283" s="44"/>
      <c r="M283" s="233" t="s">
        <v>1</v>
      </c>
      <c r="N283" s="234" t="s">
        <v>41</v>
      </c>
      <c r="O283" s="91"/>
      <c r="P283" s="235">
        <f>O283*H283</f>
        <v>0</v>
      </c>
      <c r="Q283" s="235">
        <v>0</v>
      </c>
      <c r="R283" s="235">
        <f>Q283*H283</f>
        <v>0</v>
      </c>
      <c r="S283" s="235">
        <v>0</v>
      </c>
      <c r="T283" s="23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7" t="s">
        <v>248</v>
      </c>
      <c r="AT283" s="237" t="s">
        <v>165</v>
      </c>
      <c r="AU283" s="237" t="s">
        <v>180</v>
      </c>
      <c r="AY283" s="17" t="s">
        <v>163</v>
      </c>
      <c r="BE283" s="238">
        <f>IF(N283="základní",J283,0)</f>
        <v>0</v>
      </c>
      <c r="BF283" s="238">
        <f>IF(N283="snížená",J283,0)</f>
        <v>0</v>
      </c>
      <c r="BG283" s="238">
        <f>IF(N283="zákl. přenesená",J283,0)</f>
        <v>0</v>
      </c>
      <c r="BH283" s="238">
        <f>IF(N283="sníž. přenesená",J283,0)</f>
        <v>0</v>
      </c>
      <c r="BI283" s="238">
        <f>IF(N283="nulová",J283,0)</f>
        <v>0</v>
      </c>
      <c r="BJ283" s="17" t="s">
        <v>83</v>
      </c>
      <c r="BK283" s="238">
        <f>ROUND(I283*H283,2)</f>
        <v>0</v>
      </c>
      <c r="BL283" s="17" t="s">
        <v>248</v>
      </c>
      <c r="BM283" s="237" t="s">
        <v>2123</v>
      </c>
    </row>
    <row r="284" s="2" customFormat="1" ht="33" customHeight="1">
      <c r="A284" s="38"/>
      <c r="B284" s="39"/>
      <c r="C284" s="239" t="s">
        <v>866</v>
      </c>
      <c r="D284" s="239" t="s">
        <v>172</v>
      </c>
      <c r="E284" s="240" t="s">
        <v>2124</v>
      </c>
      <c r="F284" s="241" t="s">
        <v>2125</v>
      </c>
      <c r="G284" s="242" t="s">
        <v>233</v>
      </c>
      <c r="H284" s="243">
        <v>4</v>
      </c>
      <c r="I284" s="244"/>
      <c r="J284" s="245">
        <f>ROUND(I284*H284,2)</f>
        <v>0</v>
      </c>
      <c r="K284" s="241" t="s">
        <v>169</v>
      </c>
      <c r="L284" s="246"/>
      <c r="M284" s="247" t="s">
        <v>1</v>
      </c>
      <c r="N284" s="248" t="s">
        <v>41</v>
      </c>
      <c r="O284" s="91"/>
      <c r="P284" s="235">
        <f>O284*H284</f>
        <v>0</v>
      </c>
      <c r="Q284" s="235">
        <v>0.00020000000000000001</v>
      </c>
      <c r="R284" s="235">
        <f>Q284*H284</f>
        <v>0.00080000000000000004</v>
      </c>
      <c r="S284" s="235">
        <v>0</v>
      </c>
      <c r="T284" s="23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7" t="s">
        <v>342</v>
      </c>
      <c r="AT284" s="237" t="s">
        <v>172</v>
      </c>
      <c r="AU284" s="237" t="s">
        <v>180</v>
      </c>
      <c r="AY284" s="17" t="s">
        <v>163</v>
      </c>
      <c r="BE284" s="238">
        <f>IF(N284="základní",J284,0)</f>
        <v>0</v>
      </c>
      <c r="BF284" s="238">
        <f>IF(N284="snížená",J284,0)</f>
        <v>0</v>
      </c>
      <c r="BG284" s="238">
        <f>IF(N284="zákl. přenesená",J284,0)</f>
        <v>0</v>
      </c>
      <c r="BH284" s="238">
        <f>IF(N284="sníž. přenesená",J284,0)</f>
        <v>0</v>
      </c>
      <c r="BI284" s="238">
        <f>IF(N284="nulová",J284,0)</f>
        <v>0</v>
      </c>
      <c r="BJ284" s="17" t="s">
        <v>83</v>
      </c>
      <c r="BK284" s="238">
        <f>ROUND(I284*H284,2)</f>
        <v>0</v>
      </c>
      <c r="BL284" s="17" t="s">
        <v>248</v>
      </c>
      <c r="BM284" s="237" t="s">
        <v>2126</v>
      </c>
    </row>
    <row r="285" s="13" customFormat="1">
      <c r="A285" s="13"/>
      <c r="B285" s="249"/>
      <c r="C285" s="250"/>
      <c r="D285" s="251" t="s">
        <v>178</v>
      </c>
      <c r="E285" s="252" t="s">
        <v>1</v>
      </c>
      <c r="F285" s="253" t="s">
        <v>2127</v>
      </c>
      <c r="G285" s="250"/>
      <c r="H285" s="254">
        <v>4</v>
      </c>
      <c r="I285" s="255"/>
      <c r="J285" s="250"/>
      <c r="K285" s="250"/>
      <c r="L285" s="256"/>
      <c r="M285" s="257"/>
      <c r="N285" s="258"/>
      <c r="O285" s="258"/>
      <c r="P285" s="258"/>
      <c r="Q285" s="258"/>
      <c r="R285" s="258"/>
      <c r="S285" s="258"/>
      <c r="T285" s="25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0" t="s">
        <v>178</v>
      </c>
      <c r="AU285" s="260" t="s">
        <v>180</v>
      </c>
      <c r="AV285" s="13" t="s">
        <v>85</v>
      </c>
      <c r="AW285" s="13" t="s">
        <v>32</v>
      </c>
      <c r="AX285" s="13" t="s">
        <v>83</v>
      </c>
      <c r="AY285" s="260" t="s">
        <v>163</v>
      </c>
    </row>
    <row r="286" s="2" customFormat="1" ht="24.15" customHeight="1">
      <c r="A286" s="38"/>
      <c r="B286" s="39"/>
      <c r="C286" s="239" t="s">
        <v>871</v>
      </c>
      <c r="D286" s="239" t="s">
        <v>172</v>
      </c>
      <c r="E286" s="240" t="s">
        <v>2128</v>
      </c>
      <c r="F286" s="241" t="s">
        <v>2129</v>
      </c>
      <c r="G286" s="242" t="s">
        <v>2130</v>
      </c>
      <c r="H286" s="243">
        <v>1</v>
      </c>
      <c r="I286" s="244"/>
      <c r="J286" s="245">
        <f>ROUND(I286*H286,2)</f>
        <v>0</v>
      </c>
      <c r="K286" s="241" t="s">
        <v>169</v>
      </c>
      <c r="L286" s="246"/>
      <c r="M286" s="247" t="s">
        <v>1</v>
      </c>
      <c r="N286" s="248" t="s">
        <v>41</v>
      </c>
      <c r="O286" s="91"/>
      <c r="P286" s="235">
        <f>O286*H286</f>
        <v>0</v>
      </c>
      <c r="Q286" s="235">
        <v>5.0000000000000002E-05</v>
      </c>
      <c r="R286" s="235">
        <f>Q286*H286</f>
        <v>5.0000000000000002E-05</v>
      </c>
      <c r="S286" s="235">
        <v>0</v>
      </c>
      <c r="T286" s="23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7" t="s">
        <v>342</v>
      </c>
      <c r="AT286" s="237" t="s">
        <v>172</v>
      </c>
      <c r="AU286" s="237" t="s">
        <v>180</v>
      </c>
      <c r="AY286" s="17" t="s">
        <v>163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7" t="s">
        <v>83</v>
      </c>
      <c r="BK286" s="238">
        <f>ROUND(I286*H286,2)</f>
        <v>0</v>
      </c>
      <c r="BL286" s="17" t="s">
        <v>248</v>
      </c>
      <c r="BM286" s="237" t="s">
        <v>2131</v>
      </c>
    </row>
    <row r="287" s="2" customFormat="1" ht="49.05" customHeight="1">
      <c r="A287" s="38"/>
      <c r="B287" s="39"/>
      <c r="C287" s="226" t="s">
        <v>876</v>
      </c>
      <c r="D287" s="226" t="s">
        <v>165</v>
      </c>
      <c r="E287" s="227" t="s">
        <v>2132</v>
      </c>
      <c r="F287" s="228" t="s">
        <v>2133</v>
      </c>
      <c r="G287" s="229" t="s">
        <v>175</v>
      </c>
      <c r="H287" s="230">
        <v>1.1200000000000001</v>
      </c>
      <c r="I287" s="231"/>
      <c r="J287" s="232">
        <f>ROUND(I287*H287,2)</f>
        <v>0</v>
      </c>
      <c r="K287" s="228" t="s">
        <v>169</v>
      </c>
      <c r="L287" s="44"/>
      <c r="M287" s="233" t="s">
        <v>1</v>
      </c>
      <c r="N287" s="234" t="s">
        <v>41</v>
      </c>
      <c r="O287" s="91"/>
      <c r="P287" s="235">
        <f>O287*H287</f>
        <v>0</v>
      </c>
      <c r="Q287" s="235">
        <v>0</v>
      </c>
      <c r="R287" s="235">
        <f>Q287*H287</f>
        <v>0</v>
      </c>
      <c r="S287" s="235">
        <v>0</v>
      </c>
      <c r="T287" s="23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7" t="s">
        <v>248</v>
      </c>
      <c r="AT287" s="237" t="s">
        <v>165</v>
      </c>
      <c r="AU287" s="237" t="s">
        <v>180</v>
      </c>
      <c r="AY287" s="17" t="s">
        <v>163</v>
      </c>
      <c r="BE287" s="238">
        <f>IF(N287="základní",J287,0)</f>
        <v>0</v>
      </c>
      <c r="BF287" s="238">
        <f>IF(N287="snížená",J287,0)</f>
        <v>0</v>
      </c>
      <c r="BG287" s="238">
        <f>IF(N287="zákl. přenesená",J287,0)</f>
        <v>0</v>
      </c>
      <c r="BH287" s="238">
        <f>IF(N287="sníž. přenesená",J287,0)</f>
        <v>0</v>
      </c>
      <c r="BI287" s="238">
        <f>IF(N287="nulová",J287,0)</f>
        <v>0</v>
      </c>
      <c r="BJ287" s="17" t="s">
        <v>83</v>
      </c>
      <c r="BK287" s="238">
        <f>ROUND(I287*H287,2)</f>
        <v>0</v>
      </c>
      <c r="BL287" s="17" t="s">
        <v>248</v>
      </c>
      <c r="BM287" s="237" t="s">
        <v>2134</v>
      </c>
    </row>
    <row r="288" s="12" customFormat="1" ht="20.88" customHeight="1">
      <c r="A288" s="12"/>
      <c r="B288" s="210"/>
      <c r="C288" s="211"/>
      <c r="D288" s="212" t="s">
        <v>75</v>
      </c>
      <c r="E288" s="224" t="s">
        <v>2135</v>
      </c>
      <c r="F288" s="224" t="s">
        <v>2136</v>
      </c>
      <c r="G288" s="211"/>
      <c r="H288" s="211"/>
      <c r="I288" s="214"/>
      <c r="J288" s="225">
        <f>BK288</f>
        <v>0</v>
      </c>
      <c r="K288" s="211"/>
      <c r="L288" s="216"/>
      <c r="M288" s="217"/>
      <c r="N288" s="218"/>
      <c r="O288" s="218"/>
      <c r="P288" s="219">
        <f>SUM(P289:P301)</f>
        <v>0</v>
      </c>
      <c r="Q288" s="218"/>
      <c r="R288" s="219">
        <f>SUM(R289:R301)</f>
        <v>1.1624000000000001</v>
      </c>
      <c r="S288" s="218"/>
      <c r="T288" s="220">
        <f>SUM(T289:T301)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21" t="s">
        <v>85</v>
      </c>
      <c r="AT288" s="222" t="s">
        <v>75</v>
      </c>
      <c r="AU288" s="222" t="s">
        <v>85</v>
      </c>
      <c r="AY288" s="221" t="s">
        <v>163</v>
      </c>
      <c r="BK288" s="223">
        <f>SUM(BK289:BK301)</f>
        <v>0</v>
      </c>
    </row>
    <row r="289" s="2" customFormat="1" ht="16.5" customHeight="1">
      <c r="A289" s="38"/>
      <c r="B289" s="39"/>
      <c r="C289" s="226" t="s">
        <v>882</v>
      </c>
      <c r="D289" s="226" t="s">
        <v>165</v>
      </c>
      <c r="E289" s="227" t="s">
        <v>1794</v>
      </c>
      <c r="F289" s="228" t="s">
        <v>1795</v>
      </c>
      <c r="G289" s="229" t="s">
        <v>217</v>
      </c>
      <c r="H289" s="230">
        <v>150</v>
      </c>
      <c r="I289" s="231"/>
      <c r="J289" s="232">
        <f>ROUND(I289*H289,2)</f>
        <v>0</v>
      </c>
      <c r="K289" s="228" t="s">
        <v>1</v>
      </c>
      <c r="L289" s="44"/>
      <c r="M289" s="233" t="s">
        <v>1</v>
      </c>
      <c r="N289" s="234" t="s">
        <v>41</v>
      </c>
      <c r="O289" s="91"/>
      <c r="P289" s="235">
        <f>O289*H289</f>
        <v>0</v>
      </c>
      <c r="Q289" s="235">
        <v>0</v>
      </c>
      <c r="R289" s="235">
        <f>Q289*H289</f>
        <v>0</v>
      </c>
      <c r="S289" s="235">
        <v>0</v>
      </c>
      <c r="T289" s="23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7" t="s">
        <v>248</v>
      </c>
      <c r="AT289" s="237" t="s">
        <v>165</v>
      </c>
      <c r="AU289" s="237" t="s">
        <v>180</v>
      </c>
      <c r="AY289" s="17" t="s">
        <v>163</v>
      </c>
      <c r="BE289" s="238">
        <f>IF(N289="základní",J289,0)</f>
        <v>0</v>
      </c>
      <c r="BF289" s="238">
        <f>IF(N289="snížená",J289,0)</f>
        <v>0</v>
      </c>
      <c r="BG289" s="238">
        <f>IF(N289="zákl. přenesená",J289,0)</f>
        <v>0</v>
      </c>
      <c r="BH289" s="238">
        <f>IF(N289="sníž. přenesená",J289,0)</f>
        <v>0</v>
      </c>
      <c r="BI289" s="238">
        <f>IF(N289="nulová",J289,0)</f>
        <v>0</v>
      </c>
      <c r="BJ289" s="17" t="s">
        <v>83</v>
      </c>
      <c r="BK289" s="238">
        <f>ROUND(I289*H289,2)</f>
        <v>0</v>
      </c>
      <c r="BL289" s="17" t="s">
        <v>248</v>
      </c>
      <c r="BM289" s="237" t="s">
        <v>2137</v>
      </c>
    </row>
    <row r="290" s="2" customFormat="1" ht="24.15" customHeight="1">
      <c r="A290" s="38"/>
      <c r="B290" s="39"/>
      <c r="C290" s="226" t="s">
        <v>888</v>
      </c>
      <c r="D290" s="226" t="s">
        <v>165</v>
      </c>
      <c r="E290" s="227" t="s">
        <v>2138</v>
      </c>
      <c r="F290" s="228" t="s">
        <v>2139</v>
      </c>
      <c r="G290" s="229" t="s">
        <v>233</v>
      </c>
      <c r="H290" s="230">
        <v>1</v>
      </c>
      <c r="I290" s="231"/>
      <c r="J290" s="232">
        <f>ROUND(I290*H290,2)</f>
        <v>0</v>
      </c>
      <c r="K290" s="228" t="s">
        <v>169</v>
      </c>
      <c r="L290" s="44"/>
      <c r="M290" s="233" t="s">
        <v>1</v>
      </c>
      <c r="N290" s="234" t="s">
        <v>41</v>
      </c>
      <c r="O290" s="91"/>
      <c r="P290" s="235">
        <f>O290*H290</f>
        <v>0</v>
      </c>
      <c r="Q290" s="235">
        <v>0</v>
      </c>
      <c r="R290" s="235">
        <f>Q290*H290</f>
        <v>0</v>
      </c>
      <c r="S290" s="235">
        <v>0</v>
      </c>
      <c r="T290" s="23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7" t="s">
        <v>248</v>
      </c>
      <c r="AT290" s="237" t="s">
        <v>165</v>
      </c>
      <c r="AU290" s="237" t="s">
        <v>180</v>
      </c>
      <c r="AY290" s="17" t="s">
        <v>163</v>
      </c>
      <c r="BE290" s="238">
        <f>IF(N290="základní",J290,0)</f>
        <v>0</v>
      </c>
      <c r="BF290" s="238">
        <f>IF(N290="snížená",J290,0)</f>
        <v>0</v>
      </c>
      <c r="BG290" s="238">
        <f>IF(N290="zákl. přenesená",J290,0)</f>
        <v>0</v>
      </c>
      <c r="BH290" s="238">
        <f>IF(N290="sníž. přenesená",J290,0)</f>
        <v>0</v>
      </c>
      <c r="BI290" s="238">
        <f>IF(N290="nulová",J290,0)</f>
        <v>0</v>
      </c>
      <c r="BJ290" s="17" t="s">
        <v>83</v>
      </c>
      <c r="BK290" s="238">
        <f>ROUND(I290*H290,2)</f>
        <v>0</v>
      </c>
      <c r="BL290" s="17" t="s">
        <v>248</v>
      </c>
      <c r="BM290" s="237" t="s">
        <v>2140</v>
      </c>
    </row>
    <row r="291" s="2" customFormat="1" ht="24.15" customHeight="1">
      <c r="A291" s="38"/>
      <c r="B291" s="39"/>
      <c r="C291" s="239" t="s">
        <v>892</v>
      </c>
      <c r="D291" s="239" t="s">
        <v>172</v>
      </c>
      <c r="E291" s="240" t="s">
        <v>2141</v>
      </c>
      <c r="F291" s="241" t="s">
        <v>2142</v>
      </c>
      <c r="G291" s="242" t="s">
        <v>233</v>
      </c>
      <c r="H291" s="243">
        <v>1</v>
      </c>
      <c r="I291" s="244"/>
      <c r="J291" s="245">
        <f>ROUND(I291*H291,2)</f>
        <v>0</v>
      </c>
      <c r="K291" s="241" t="s">
        <v>169</v>
      </c>
      <c r="L291" s="246"/>
      <c r="M291" s="247" t="s">
        <v>1</v>
      </c>
      <c r="N291" s="248" t="s">
        <v>41</v>
      </c>
      <c r="O291" s="91"/>
      <c r="P291" s="235">
        <f>O291*H291</f>
        <v>0</v>
      </c>
      <c r="Q291" s="235">
        <v>0.00059999999999999995</v>
      </c>
      <c r="R291" s="235">
        <f>Q291*H291</f>
        <v>0.00059999999999999995</v>
      </c>
      <c r="S291" s="235">
        <v>0</v>
      </c>
      <c r="T291" s="23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7" t="s">
        <v>342</v>
      </c>
      <c r="AT291" s="237" t="s">
        <v>172</v>
      </c>
      <c r="AU291" s="237" t="s">
        <v>180</v>
      </c>
      <c r="AY291" s="17" t="s">
        <v>163</v>
      </c>
      <c r="BE291" s="238">
        <f>IF(N291="základní",J291,0)</f>
        <v>0</v>
      </c>
      <c r="BF291" s="238">
        <f>IF(N291="snížená",J291,0)</f>
        <v>0</v>
      </c>
      <c r="BG291" s="238">
        <f>IF(N291="zákl. přenesená",J291,0)</f>
        <v>0</v>
      </c>
      <c r="BH291" s="238">
        <f>IF(N291="sníž. přenesená",J291,0)</f>
        <v>0</v>
      </c>
      <c r="BI291" s="238">
        <f>IF(N291="nulová",J291,0)</f>
        <v>0</v>
      </c>
      <c r="BJ291" s="17" t="s">
        <v>83</v>
      </c>
      <c r="BK291" s="238">
        <f>ROUND(I291*H291,2)</f>
        <v>0</v>
      </c>
      <c r="BL291" s="17" t="s">
        <v>248</v>
      </c>
      <c r="BM291" s="237" t="s">
        <v>2143</v>
      </c>
    </row>
    <row r="292" s="2" customFormat="1" ht="37.8" customHeight="1">
      <c r="A292" s="38"/>
      <c r="B292" s="39"/>
      <c r="C292" s="226" t="s">
        <v>897</v>
      </c>
      <c r="D292" s="226" t="s">
        <v>165</v>
      </c>
      <c r="E292" s="227" t="s">
        <v>2144</v>
      </c>
      <c r="F292" s="228" t="s">
        <v>2145</v>
      </c>
      <c r="G292" s="229" t="s">
        <v>233</v>
      </c>
      <c r="H292" s="230">
        <v>1</v>
      </c>
      <c r="I292" s="231"/>
      <c r="J292" s="232">
        <f>ROUND(I292*H292,2)</f>
        <v>0</v>
      </c>
      <c r="K292" s="228" t="s">
        <v>169</v>
      </c>
      <c r="L292" s="44"/>
      <c r="M292" s="233" t="s">
        <v>1</v>
      </c>
      <c r="N292" s="234" t="s">
        <v>41</v>
      </c>
      <c r="O292" s="91"/>
      <c r="P292" s="235">
        <f>O292*H292</f>
        <v>0</v>
      </c>
      <c r="Q292" s="235">
        <v>0</v>
      </c>
      <c r="R292" s="235">
        <f>Q292*H292</f>
        <v>0</v>
      </c>
      <c r="S292" s="235">
        <v>0</v>
      </c>
      <c r="T292" s="23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7" t="s">
        <v>248</v>
      </c>
      <c r="AT292" s="237" t="s">
        <v>165</v>
      </c>
      <c r="AU292" s="237" t="s">
        <v>180</v>
      </c>
      <c r="AY292" s="17" t="s">
        <v>163</v>
      </c>
      <c r="BE292" s="238">
        <f>IF(N292="základní",J292,0)</f>
        <v>0</v>
      </c>
      <c r="BF292" s="238">
        <f>IF(N292="snížená",J292,0)</f>
        <v>0</v>
      </c>
      <c r="BG292" s="238">
        <f>IF(N292="zákl. přenesená",J292,0)</f>
        <v>0</v>
      </c>
      <c r="BH292" s="238">
        <f>IF(N292="sníž. přenesená",J292,0)</f>
        <v>0</v>
      </c>
      <c r="BI292" s="238">
        <f>IF(N292="nulová",J292,0)</f>
        <v>0</v>
      </c>
      <c r="BJ292" s="17" t="s">
        <v>83</v>
      </c>
      <c r="BK292" s="238">
        <f>ROUND(I292*H292,2)</f>
        <v>0</v>
      </c>
      <c r="BL292" s="17" t="s">
        <v>248</v>
      </c>
      <c r="BM292" s="237" t="s">
        <v>2146</v>
      </c>
    </row>
    <row r="293" s="2" customFormat="1" ht="24.15" customHeight="1">
      <c r="A293" s="38"/>
      <c r="B293" s="39"/>
      <c r="C293" s="239" t="s">
        <v>901</v>
      </c>
      <c r="D293" s="239" t="s">
        <v>172</v>
      </c>
      <c r="E293" s="240" t="s">
        <v>2147</v>
      </c>
      <c r="F293" s="241" t="s">
        <v>2148</v>
      </c>
      <c r="G293" s="242" t="s">
        <v>233</v>
      </c>
      <c r="H293" s="243">
        <v>1</v>
      </c>
      <c r="I293" s="244"/>
      <c r="J293" s="245">
        <f>ROUND(I293*H293,2)</f>
        <v>0</v>
      </c>
      <c r="K293" s="241" t="s">
        <v>169</v>
      </c>
      <c r="L293" s="246"/>
      <c r="M293" s="247" t="s">
        <v>1</v>
      </c>
      <c r="N293" s="248" t="s">
        <v>41</v>
      </c>
      <c r="O293" s="91"/>
      <c r="P293" s="235">
        <f>O293*H293</f>
        <v>0</v>
      </c>
      <c r="Q293" s="235">
        <v>0.0030999999999999999</v>
      </c>
      <c r="R293" s="235">
        <f>Q293*H293</f>
        <v>0.0030999999999999999</v>
      </c>
      <c r="S293" s="235">
        <v>0</v>
      </c>
      <c r="T293" s="23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7" t="s">
        <v>342</v>
      </c>
      <c r="AT293" s="237" t="s">
        <v>172</v>
      </c>
      <c r="AU293" s="237" t="s">
        <v>180</v>
      </c>
      <c r="AY293" s="17" t="s">
        <v>163</v>
      </c>
      <c r="BE293" s="238">
        <f>IF(N293="základní",J293,0)</f>
        <v>0</v>
      </c>
      <c r="BF293" s="238">
        <f>IF(N293="snížená",J293,0)</f>
        <v>0</v>
      </c>
      <c r="BG293" s="238">
        <f>IF(N293="zákl. přenesená",J293,0)</f>
        <v>0</v>
      </c>
      <c r="BH293" s="238">
        <f>IF(N293="sníž. přenesená",J293,0)</f>
        <v>0</v>
      </c>
      <c r="BI293" s="238">
        <f>IF(N293="nulová",J293,0)</f>
        <v>0</v>
      </c>
      <c r="BJ293" s="17" t="s">
        <v>83</v>
      </c>
      <c r="BK293" s="238">
        <f>ROUND(I293*H293,2)</f>
        <v>0</v>
      </c>
      <c r="BL293" s="17" t="s">
        <v>248</v>
      </c>
      <c r="BM293" s="237" t="s">
        <v>2149</v>
      </c>
    </row>
    <row r="294" s="2" customFormat="1" ht="37.8" customHeight="1">
      <c r="A294" s="38"/>
      <c r="B294" s="39"/>
      <c r="C294" s="226" t="s">
        <v>906</v>
      </c>
      <c r="D294" s="226" t="s">
        <v>165</v>
      </c>
      <c r="E294" s="227" t="s">
        <v>1809</v>
      </c>
      <c r="F294" s="228" t="s">
        <v>1810</v>
      </c>
      <c r="G294" s="229" t="s">
        <v>294</v>
      </c>
      <c r="H294" s="230">
        <v>5</v>
      </c>
      <c r="I294" s="231"/>
      <c r="J294" s="232">
        <f>ROUND(I294*H294,2)</f>
        <v>0</v>
      </c>
      <c r="K294" s="228" t="s">
        <v>169</v>
      </c>
      <c r="L294" s="44"/>
      <c r="M294" s="233" t="s">
        <v>1</v>
      </c>
      <c r="N294" s="234" t="s">
        <v>41</v>
      </c>
      <c r="O294" s="91"/>
      <c r="P294" s="235">
        <f>O294*H294</f>
        <v>0</v>
      </c>
      <c r="Q294" s="235">
        <v>0.0031199999999999999</v>
      </c>
      <c r="R294" s="235">
        <f>Q294*H294</f>
        <v>0.015599999999999999</v>
      </c>
      <c r="S294" s="235">
        <v>0</v>
      </c>
      <c r="T294" s="23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7" t="s">
        <v>248</v>
      </c>
      <c r="AT294" s="237" t="s">
        <v>165</v>
      </c>
      <c r="AU294" s="237" t="s">
        <v>180</v>
      </c>
      <c r="AY294" s="17" t="s">
        <v>163</v>
      </c>
      <c r="BE294" s="238">
        <f>IF(N294="základní",J294,0)</f>
        <v>0</v>
      </c>
      <c r="BF294" s="238">
        <f>IF(N294="snížená",J294,0)</f>
        <v>0</v>
      </c>
      <c r="BG294" s="238">
        <f>IF(N294="zákl. přenesená",J294,0)</f>
        <v>0</v>
      </c>
      <c r="BH294" s="238">
        <f>IF(N294="sníž. přenesená",J294,0)</f>
        <v>0</v>
      </c>
      <c r="BI294" s="238">
        <f>IF(N294="nulová",J294,0)</f>
        <v>0</v>
      </c>
      <c r="BJ294" s="17" t="s">
        <v>83</v>
      </c>
      <c r="BK294" s="238">
        <f>ROUND(I294*H294,2)</f>
        <v>0</v>
      </c>
      <c r="BL294" s="17" t="s">
        <v>248</v>
      </c>
      <c r="BM294" s="237" t="s">
        <v>2150</v>
      </c>
    </row>
    <row r="295" s="2" customFormat="1" ht="37.8" customHeight="1">
      <c r="A295" s="38"/>
      <c r="B295" s="39"/>
      <c r="C295" s="226" t="s">
        <v>910</v>
      </c>
      <c r="D295" s="226" t="s">
        <v>165</v>
      </c>
      <c r="E295" s="227" t="s">
        <v>1851</v>
      </c>
      <c r="F295" s="228" t="s">
        <v>1852</v>
      </c>
      <c r="G295" s="229" t="s">
        <v>294</v>
      </c>
      <c r="H295" s="230">
        <v>20</v>
      </c>
      <c r="I295" s="231"/>
      <c r="J295" s="232">
        <f>ROUND(I295*H295,2)</f>
        <v>0</v>
      </c>
      <c r="K295" s="228" t="s">
        <v>169</v>
      </c>
      <c r="L295" s="44"/>
      <c r="M295" s="233" t="s">
        <v>1</v>
      </c>
      <c r="N295" s="234" t="s">
        <v>41</v>
      </c>
      <c r="O295" s="91"/>
      <c r="P295" s="235">
        <f>O295*H295</f>
        <v>0</v>
      </c>
      <c r="Q295" s="235">
        <v>0.0065300000000000002</v>
      </c>
      <c r="R295" s="235">
        <f>Q295*H295</f>
        <v>0.13059999999999999</v>
      </c>
      <c r="S295" s="235">
        <v>0</v>
      </c>
      <c r="T295" s="23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7" t="s">
        <v>248</v>
      </c>
      <c r="AT295" s="237" t="s">
        <v>165</v>
      </c>
      <c r="AU295" s="237" t="s">
        <v>180</v>
      </c>
      <c r="AY295" s="17" t="s">
        <v>163</v>
      </c>
      <c r="BE295" s="238">
        <f>IF(N295="základní",J295,0)</f>
        <v>0</v>
      </c>
      <c r="BF295" s="238">
        <f>IF(N295="snížená",J295,0)</f>
        <v>0</v>
      </c>
      <c r="BG295" s="238">
        <f>IF(N295="zákl. přenesená",J295,0)</f>
        <v>0</v>
      </c>
      <c r="BH295" s="238">
        <f>IF(N295="sníž. přenesená",J295,0)</f>
        <v>0</v>
      </c>
      <c r="BI295" s="238">
        <f>IF(N295="nulová",J295,0)</f>
        <v>0</v>
      </c>
      <c r="BJ295" s="17" t="s">
        <v>83</v>
      </c>
      <c r="BK295" s="238">
        <f>ROUND(I295*H295,2)</f>
        <v>0</v>
      </c>
      <c r="BL295" s="17" t="s">
        <v>248</v>
      </c>
      <c r="BM295" s="237" t="s">
        <v>2151</v>
      </c>
    </row>
    <row r="296" s="2" customFormat="1" ht="37.8" customHeight="1">
      <c r="A296" s="38"/>
      <c r="B296" s="39"/>
      <c r="C296" s="226" t="s">
        <v>915</v>
      </c>
      <c r="D296" s="226" t="s">
        <v>165</v>
      </c>
      <c r="E296" s="227" t="s">
        <v>1966</v>
      </c>
      <c r="F296" s="228" t="s">
        <v>1967</v>
      </c>
      <c r="G296" s="229" t="s">
        <v>294</v>
      </c>
      <c r="H296" s="230">
        <v>40</v>
      </c>
      <c r="I296" s="231"/>
      <c r="J296" s="232">
        <f>ROUND(I296*H296,2)</f>
        <v>0</v>
      </c>
      <c r="K296" s="228" t="s">
        <v>169</v>
      </c>
      <c r="L296" s="44"/>
      <c r="M296" s="233" t="s">
        <v>1</v>
      </c>
      <c r="N296" s="234" t="s">
        <v>41</v>
      </c>
      <c r="O296" s="91"/>
      <c r="P296" s="235">
        <f>O296*H296</f>
        <v>0</v>
      </c>
      <c r="Q296" s="235">
        <v>0.01081</v>
      </c>
      <c r="R296" s="235">
        <f>Q296*H296</f>
        <v>0.43240000000000001</v>
      </c>
      <c r="S296" s="235">
        <v>0</v>
      </c>
      <c r="T296" s="23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7" t="s">
        <v>248</v>
      </c>
      <c r="AT296" s="237" t="s">
        <v>165</v>
      </c>
      <c r="AU296" s="237" t="s">
        <v>180</v>
      </c>
      <c r="AY296" s="17" t="s">
        <v>163</v>
      </c>
      <c r="BE296" s="238">
        <f>IF(N296="základní",J296,0)</f>
        <v>0</v>
      </c>
      <c r="BF296" s="238">
        <f>IF(N296="snížená",J296,0)</f>
        <v>0</v>
      </c>
      <c r="BG296" s="238">
        <f>IF(N296="zákl. přenesená",J296,0)</f>
        <v>0</v>
      </c>
      <c r="BH296" s="238">
        <f>IF(N296="sníž. přenesená",J296,0)</f>
        <v>0</v>
      </c>
      <c r="BI296" s="238">
        <f>IF(N296="nulová",J296,0)</f>
        <v>0</v>
      </c>
      <c r="BJ296" s="17" t="s">
        <v>83</v>
      </c>
      <c r="BK296" s="238">
        <f>ROUND(I296*H296,2)</f>
        <v>0</v>
      </c>
      <c r="BL296" s="17" t="s">
        <v>248</v>
      </c>
      <c r="BM296" s="237" t="s">
        <v>2152</v>
      </c>
    </row>
    <row r="297" s="2" customFormat="1" ht="37.8" customHeight="1">
      <c r="A297" s="38"/>
      <c r="B297" s="39"/>
      <c r="C297" s="226" t="s">
        <v>920</v>
      </c>
      <c r="D297" s="226" t="s">
        <v>165</v>
      </c>
      <c r="E297" s="227" t="s">
        <v>2065</v>
      </c>
      <c r="F297" s="228" t="s">
        <v>2066</v>
      </c>
      <c r="G297" s="229" t="s">
        <v>294</v>
      </c>
      <c r="H297" s="230">
        <v>40</v>
      </c>
      <c r="I297" s="231"/>
      <c r="J297" s="232">
        <f>ROUND(I297*H297,2)</f>
        <v>0</v>
      </c>
      <c r="K297" s="228" t="s">
        <v>169</v>
      </c>
      <c r="L297" s="44"/>
      <c r="M297" s="233" t="s">
        <v>1</v>
      </c>
      <c r="N297" s="234" t="s">
        <v>41</v>
      </c>
      <c r="O297" s="91"/>
      <c r="P297" s="235">
        <f>O297*H297</f>
        <v>0</v>
      </c>
      <c r="Q297" s="235">
        <v>0.011979999999999999</v>
      </c>
      <c r="R297" s="235">
        <f>Q297*H297</f>
        <v>0.47919999999999996</v>
      </c>
      <c r="S297" s="235">
        <v>0</v>
      </c>
      <c r="T297" s="23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7" t="s">
        <v>248</v>
      </c>
      <c r="AT297" s="237" t="s">
        <v>165</v>
      </c>
      <c r="AU297" s="237" t="s">
        <v>180</v>
      </c>
      <c r="AY297" s="17" t="s">
        <v>163</v>
      </c>
      <c r="BE297" s="238">
        <f>IF(N297="základní",J297,0)</f>
        <v>0</v>
      </c>
      <c r="BF297" s="238">
        <f>IF(N297="snížená",J297,0)</f>
        <v>0</v>
      </c>
      <c r="BG297" s="238">
        <f>IF(N297="zákl. přenesená",J297,0)</f>
        <v>0</v>
      </c>
      <c r="BH297" s="238">
        <f>IF(N297="sníž. přenesená",J297,0)</f>
        <v>0</v>
      </c>
      <c r="BI297" s="238">
        <f>IF(N297="nulová",J297,0)</f>
        <v>0</v>
      </c>
      <c r="BJ297" s="17" t="s">
        <v>83</v>
      </c>
      <c r="BK297" s="238">
        <f>ROUND(I297*H297,2)</f>
        <v>0</v>
      </c>
      <c r="BL297" s="17" t="s">
        <v>248</v>
      </c>
      <c r="BM297" s="237" t="s">
        <v>2153</v>
      </c>
    </row>
    <row r="298" s="2" customFormat="1" ht="37.8" customHeight="1">
      <c r="A298" s="38"/>
      <c r="B298" s="39"/>
      <c r="C298" s="226" t="s">
        <v>925</v>
      </c>
      <c r="D298" s="226" t="s">
        <v>165</v>
      </c>
      <c r="E298" s="227" t="s">
        <v>1812</v>
      </c>
      <c r="F298" s="228" t="s">
        <v>1813</v>
      </c>
      <c r="G298" s="229" t="s">
        <v>294</v>
      </c>
      <c r="H298" s="230">
        <v>5</v>
      </c>
      <c r="I298" s="231"/>
      <c r="J298" s="232">
        <f>ROUND(I298*H298,2)</f>
        <v>0</v>
      </c>
      <c r="K298" s="228" t="s">
        <v>169</v>
      </c>
      <c r="L298" s="44"/>
      <c r="M298" s="233" t="s">
        <v>1</v>
      </c>
      <c r="N298" s="234" t="s">
        <v>41</v>
      </c>
      <c r="O298" s="91"/>
      <c r="P298" s="235">
        <f>O298*H298</f>
        <v>0</v>
      </c>
      <c r="Q298" s="235">
        <v>0.00069999999999999999</v>
      </c>
      <c r="R298" s="235">
        <f>Q298*H298</f>
        <v>0.0035000000000000001</v>
      </c>
      <c r="S298" s="235">
        <v>0</v>
      </c>
      <c r="T298" s="23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248</v>
      </c>
      <c r="AT298" s="237" t="s">
        <v>165</v>
      </c>
      <c r="AU298" s="237" t="s">
        <v>180</v>
      </c>
      <c r="AY298" s="17" t="s">
        <v>163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83</v>
      </c>
      <c r="BK298" s="238">
        <f>ROUND(I298*H298,2)</f>
        <v>0</v>
      </c>
      <c r="BL298" s="17" t="s">
        <v>248</v>
      </c>
      <c r="BM298" s="237" t="s">
        <v>2154</v>
      </c>
    </row>
    <row r="299" s="2" customFormat="1" ht="37.8" customHeight="1">
      <c r="A299" s="38"/>
      <c r="B299" s="39"/>
      <c r="C299" s="226" t="s">
        <v>930</v>
      </c>
      <c r="D299" s="226" t="s">
        <v>165</v>
      </c>
      <c r="E299" s="227" t="s">
        <v>1854</v>
      </c>
      <c r="F299" s="228" t="s">
        <v>1855</v>
      </c>
      <c r="G299" s="229" t="s">
        <v>294</v>
      </c>
      <c r="H299" s="230">
        <v>20</v>
      </c>
      <c r="I299" s="231"/>
      <c r="J299" s="232">
        <f>ROUND(I299*H299,2)</f>
        <v>0</v>
      </c>
      <c r="K299" s="228" t="s">
        <v>169</v>
      </c>
      <c r="L299" s="44"/>
      <c r="M299" s="233" t="s">
        <v>1</v>
      </c>
      <c r="N299" s="234" t="s">
        <v>41</v>
      </c>
      <c r="O299" s="91"/>
      <c r="P299" s="235">
        <f>O299*H299</f>
        <v>0</v>
      </c>
      <c r="Q299" s="235">
        <v>0.00083000000000000001</v>
      </c>
      <c r="R299" s="235">
        <f>Q299*H299</f>
        <v>0.0166</v>
      </c>
      <c r="S299" s="235">
        <v>0</v>
      </c>
      <c r="T299" s="23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7" t="s">
        <v>248</v>
      </c>
      <c r="AT299" s="237" t="s">
        <v>165</v>
      </c>
      <c r="AU299" s="237" t="s">
        <v>180</v>
      </c>
      <c r="AY299" s="17" t="s">
        <v>163</v>
      </c>
      <c r="BE299" s="238">
        <f>IF(N299="základní",J299,0)</f>
        <v>0</v>
      </c>
      <c r="BF299" s="238">
        <f>IF(N299="snížená",J299,0)</f>
        <v>0</v>
      </c>
      <c r="BG299" s="238">
        <f>IF(N299="zákl. přenesená",J299,0)</f>
        <v>0</v>
      </c>
      <c r="BH299" s="238">
        <f>IF(N299="sníž. přenesená",J299,0)</f>
        <v>0</v>
      </c>
      <c r="BI299" s="238">
        <f>IF(N299="nulová",J299,0)</f>
        <v>0</v>
      </c>
      <c r="BJ299" s="17" t="s">
        <v>83</v>
      </c>
      <c r="BK299" s="238">
        <f>ROUND(I299*H299,2)</f>
        <v>0</v>
      </c>
      <c r="BL299" s="17" t="s">
        <v>248</v>
      </c>
      <c r="BM299" s="237" t="s">
        <v>2155</v>
      </c>
    </row>
    <row r="300" s="2" customFormat="1" ht="37.8" customHeight="1">
      <c r="A300" s="38"/>
      <c r="B300" s="39"/>
      <c r="C300" s="226" t="s">
        <v>935</v>
      </c>
      <c r="D300" s="226" t="s">
        <v>165</v>
      </c>
      <c r="E300" s="227" t="s">
        <v>1971</v>
      </c>
      <c r="F300" s="228" t="s">
        <v>1972</v>
      </c>
      <c r="G300" s="229" t="s">
        <v>294</v>
      </c>
      <c r="H300" s="230">
        <v>40</v>
      </c>
      <c r="I300" s="231"/>
      <c r="J300" s="232">
        <f>ROUND(I300*H300,2)</f>
        <v>0</v>
      </c>
      <c r="K300" s="228" t="s">
        <v>169</v>
      </c>
      <c r="L300" s="44"/>
      <c r="M300" s="233" t="s">
        <v>1</v>
      </c>
      <c r="N300" s="234" t="s">
        <v>41</v>
      </c>
      <c r="O300" s="91"/>
      <c r="P300" s="235">
        <f>O300*H300</f>
        <v>0</v>
      </c>
      <c r="Q300" s="235">
        <v>0.00095</v>
      </c>
      <c r="R300" s="235">
        <f>Q300*H300</f>
        <v>0.037999999999999999</v>
      </c>
      <c r="S300" s="235">
        <v>0</v>
      </c>
      <c r="T300" s="23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7" t="s">
        <v>248</v>
      </c>
      <c r="AT300" s="237" t="s">
        <v>165</v>
      </c>
      <c r="AU300" s="237" t="s">
        <v>180</v>
      </c>
      <c r="AY300" s="17" t="s">
        <v>163</v>
      </c>
      <c r="BE300" s="238">
        <f>IF(N300="základní",J300,0)</f>
        <v>0</v>
      </c>
      <c r="BF300" s="238">
        <f>IF(N300="snížená",J300,0)</f>
        <v>0</v>
      </c>
      <c r="BG300" s="238">
        <f>IF(N300="zákl. přenesená",J300,0)</f>
        <v>0</v>
      </c>
      <c r="BH300" s="238">
        <f>IF(N300="sníž. přenesená",J300,0)</f>
        <v>0</v>
      </c>
      <c r="BI300" s="238">
        <f>IF(N300="nulová",J300,0)</f>
        <v>0</v>
      </c>
      <c r="BJ300" s="17" t="s">
        <v>83</v>
      </c>
      <c r="BK300" s="238">
        <f>ROUND(I300*H300,2)</f>
        <v>0</v>
      </c>
      <c r="BL300" s="17" t="s">
        <v>248</v>
      </c>
      <c r="BM300" s="237" t="s">
        <v>2156</v>
      </c>
    </row>
    <row r="301" s="2" customFormat="1" ht="37.8" customHeight="1">
      <c r="A301" s="38"/>
      <c r="B301" s="39"/>
      <c r="C301" s="226" t="s">
        <v>940</v>
      </c>
      <c r="D301" s="226" t="s">
        <v>165</v>
      </c>
      <c r="E301" s="227" t="s">
        <v>2082</v>
      </c>
      <c r="F301" s="228" t="s">
        <v>2083</v>
      </c>
      <c r="G301" s="229" t="s">
        <v>294</v>
      </c>
      <c r="H301" s="230">
        <v>40</v>
      </c>
      <c r="I301" s="231"/>
      <c r="J301" s="232">
        <f>ROUND(I301*H301,2)</f>
        <v>0</v>
      </c>
      <c r="K301" s="228" t="s">
        <v>169</v>
      </c>
      <c r="L301" s="44"/>
      <c r="M301" s="233" t="s">
        <v>1</v>
      </c>
      <c r="N301" s="234" t="s">
        <v>41</v>
      </c>
      <c r="O301" s="91"/>
      <c r="P301" s="235">
        <f>O301*H301</f>
        <v>0</v>
      </c>
      <c r="Q301" s="235">
        <v>0.00107</v>
      </c>
      <c r="R301" s="235">
        <f>Q301*H301</f>
        <v>0.042799999999999998</v>
      </c>
      <c r="S301" s="235">
        <v>0</v>
      </c>
      <c r="T301" s="23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7" t="s">
        <v>248</v>
      </c>
      <c r="AT301" s="237" t="s">
        <v>165</v>
      </c>
      <c r="AU301" s="237" t="s">
        <v>180</v>
      </c>
      <c r="AY301" s="17" t="s">
        <v>163</v>
      </c>
      <c r="BE301" s="238">
        <f>IF(N301="základní",J301,0)</f>
        <v>0</v>
      </c>
      <c r="BF301" s="238">
        <f>IF(N301="snížená",J301,0)</f>
        <v>0</v>
      </c>
      <c r="BG301" s="238">
        <f>IF(N301="zákl. přenesená",J301,0)</f>
        <v>0</v>
      </c>
      <c r="BH301" s="238">
        <f>IF(N301="sníž. přenesená",J301,0)</f>
        <v>0</v>
      </c>
      <c r="BI301" s="238">
        <f>IF(N301="nulová",J301,0)</f>
        <v>0</v>
      </c>
      <c r="BJ301" s="17" t="s">
        <v>83</v>
      </c>
      <c r="BK301" s="238">
        <f>ROUND(I301*H301,2)</f>
        <v>0</v>
      </c>
      <c r="BL301" s="17" t="s">
        <v>248</v>
      </c>
      <c r="BM301" s="237" t="s">
        <v>2157</v>
      </c>
    </row>
    <row r="302" s="12" customFormat="1" ht="20.88" customHeight="1">
      <c r="A302" s="12"/>
      <c r="B302" s="210"/>
      <c r="C302" s="211"/>
      <c r="D302" s="212" t="s">
        <v>75</v>
      </c>
      <c r="E302" s="224" t="s">
        <v>2158</v>
      </c>
      <c r="F302" s="224" t="s">
        <v>2159</v>
      </c>
      <c r="G302" s="211"/>
      <c r="H302" s="211"/>
      <c r="I302" s="214"/>
      <c r="J302" s="225">
        <f>BK302</f>
        <v>0</v>
      </c>
      <c r="K302" s="211"/>
      <c r="L302" s="216"/>
      <c r="M302" s="217"/>
      <c r="N302" s="218"/>
      <c r="O302" s="218"/>
      <c r="P302" s="219">
        <f>SUM(P303:P311)</f>
        <v>0</v>
      </c>
      <c r="Q302" s="218"/>
      <c r="R302" s="219">
        <f>SUM(R303:R311)</f>
        <v>2.25</v>
      </c>
      <c r="S302" s="218"/>
      <c r="T302" s="220">
        <f>SUM(T303:T311)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21" t="s">
        <v>85</v>
      </c>
      <c r="AT302" s="222" t="s">
        <v>75</v>
      </c>
      <c r="AU302" s="222" t="s">
        <v>85</v>
      </c>
      <c r="AY302" s="221" t="s">
        <v>163</v>
      </c>
      <c r="BK302" s="223">
        <f>SUM(BK303:BK311)</f>
        <v>0</v>
      </c>
    </row>
    <row r="303" s="2" customFormat="1" ht="16.5" customHeight="1">
      <c r="A303" s="38"/>
      <c r="B303" s="39"/>
      <c r="C303" s="226" t="s">
        <v>944</v>
      </c>
      <c r="D303" s="226" t="s">
        <v>165</v>
      </c>
      <c r="E303" s="227" t="s">
        <v>806</v>
      </c>
      <c r="F303" s="228" t="s">
        <v>2160</v>
      </c>
      <c r="G303" s="229" t="s">
        <v>321</v>
      </c>
      <c r="H303" s="230">
        <v>100</v>
      </c>
      <c r="I303" s="231"/>
      <c r="J303" s="232">
        <f>ROUND(I303*H303,2)</f>
        <v>0</v>
      </c>
      <c r="K303" s="228" t="s">
        <v>1</v>
      </c>
      <c r="L303" s="44"/>
      <c r="M303" s="233" t="s">
        <v>1</v>
      </c>
      <c r="N303" s="234" t="s">
        <v>41</v>
      </c>
      <c r="O303" s="91"/>
      <c r="P303" s="235">
        <f>O303*H303</f>
        <v>0</v>
      </c>
      <c r="Q303" s="235">
        <v>0</v>
      </c>
      <c r="R303" s="235">
        <f>Q303*H303</f>
        <v>0</v>
      </c>
      <c r="S303" s="235">
        <v>0</v>
      </c>
      <c r="T303" s="23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7" t="s">
        <v>170</v>
      </c>
      <c r="AT303" s="237" t="s">
        <v>165</v>
      </c>
      <c r="AU303" s="237" t="s">
        <v>180</v>
      </c>
      <c r="AY303" s="17" t="s">
        <v>163</v>
      </c>
      <c r="BE303" s="238">
        <f>IF(N303="základní",J303,0)</f>
        <v>0</v>
      </c>
      <c r="BF303" s="238">
        <f>IF(N303="snížená",J303,0)</f>
        <v>0</v>
      </c>
      <c r="BG303" s="238">
        <f>IF(N303="zákl. přenesená",J303,0)</f>
        <v>0</v>
      </c>
      <c r="BH303" s="238">
        <f>IF(N303="sníž. přenesená",J303,0)</f>
        <v>0</v>
      </c>
      <c r="BI303" s="238">
        <f>IF(N303="nulová",J303,0)</f>
        <v>0</v>
      </c>
      <c r="BJ303" s="17" t="s">
        <v>83</v>
      </c>
      <c r="BK303" s="238">
        <f>ROUND(I303*H303,2)</f>
        <v>0</v>
      </c>
      <c r="BL303" s="17" t="s">
        <v>170</v>
      </c>
      <c r="BM303" s="237" t="s">
        <v>2161</v>
      </c>
    </row>
    <row r="304" s="2" customFormat="1" ht="16.5" customHeight="1">
      <c r="A304" s="38"/>
      <c r="B304" s="39"/>
      <c r="C304" s="226" t="s">
        <v>949</v>
      </c>
      <c r="D304" s="226" t="s">
        <v>165</v>
      </c>
      <c r="E304" s="227" t="s">
        <v>816</v>
      </c>
      <c r="F304" s="228" t="s">
        <v>2162</v>
      </c>
      <c r="G304" s="229" t="s">
        <v>321</v>
      </c>
      <c r="H304" s="230">
        <v>75</v>
      </c>
      <c r="I304" s="231"/>
      <c r="J304" s="232">
        <f>ROUND(I304*H304,2)</f>
        <v>0</v>
      </c>
      <c r="K304" s="228" t="s">
        <v>1</v>
      </c>
      <c r="L304" s="44"/>
      <c r="M304" s="233" t="s">
        <v>1</v>
      </c>
      <c r="N304" s="234" t="s">
        <v>41</v>
      </c>
      <c r="O304" s="91"/>
      <c r="P304" s="235">
        <f>O304*H304</f>
        <v>0</v>
      </c>
      <c r="Q304" s="235">
        <v>0.014999999999999999</v>
      </c>
      <c r="R304" s="235">
        <f>Q304*H304</f>
        <v>1.125</v>
      </c>
      <c r="S304" s="235">
        <v>0</v>
      </c>
      <c r="T304" s="23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7" t="s">
        <v>170</v>
      </c>
      <c r="AT304" s="237" t="s">
        <v>165</v>
      </c>
      <c r="AU304" s="237" t="s">
        <v>180</v>
      </c>
      <c r="AY304" s="17" t="s">
        <v>163</v>
      </c>
      <c r="BE304" s="238">
        <f>IF(N304="základní",J304,0)</f>
        <v>0</v>
      </c>
      <c r="BF304" s="238">
        <f>IF(N304="snížená",J304,0)</f>
        <v>0</v>
      </c>
      <c r="BG304" s="238">
        <f>IF(N304="zákl. přenesená",J304,0)</f>
        <v>0</v>
      </c>
      <c r="BH304" s="238">
        <f>IF(N304="sníž. přenesená",J304,0)</f>
        <v>0</v>
      </c>
      <c r="BI304" s="238">
        <f>IF(N304="nulová",J304,0)</f>
        <v>0</v>
      </c>
      <c r="BJ304" s="17" t="s">
        <v>83</v>
      </c>
      <c r="BK304" s="238">
        <f>ROUND(I304*H304,2)</f>
        <v>0</v>
      </c>
      <c r="BL304" s="17" t="s">
        <v>170</v>
      </c>
      <c r="BM304" s="237" t="s">
        <v>2163</v>
      </c>
    </row>
    <row r="305" s="2" customFormat="1" ht="16.5" customHeight="1">
      <c r="A305" s="38"/>
      <c r="B305" s="39"/>
      <c r="C305" s="226" t="s">
        <v>954</v>
      </c>
      <c r="D305" s="226" t="s">
        <v>165</v>
      </c>
      <c r="E305" s="227" t="s">
        <v>821</v>
      </c>
      <c r="F305" s="228" t="s">
        <v>2164</v>
      </c>
      <c r="G305" s="229" t="s">
        <v>321</v>
      </c>
      <c r="H305" s="230">
        <v>75</v>
      </c>
      <c r="I305" s="231"/>
      <c r="J305" s="232">
        <f>ROUND(I305*H305,2)</f>
        <v>0</v>
      </c>
      <c r="K305" s="228" t="s">
        <v>1</v>
      </c>
      <c r="L305" s="44"/>
      <c r="M305" s="233" t="s">
        <v>1</v>
      </c>
      <c r="N305" s="234" t="s">
        <v>41</v>
      </c>
      <c r="O305" s="91"/>
      <c r="P305" s="235">
        <f>O305*H305</f>
        <v>0</v>
      </c>
      <c r="Q305" s="235">
        <v>0.014999999999999999</v>
      </c>
      <c r="R305" s="235">
        <f>Q305*H305</f>
        <v>1.125</v>
      </c>
      <c r="S305" s="235">
        <v>0</v>
      </c>
      <c r="T305" s="23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7" t="s">
        <v>170</v>
      </c>
      <c r="AT305" s="237" t="s">
        <v>165</v>
      </c>
      <c r="AU305" s="237" t="s">
        <v>180</v>
      </c>
      <c r="AY305" s="17" t="s">
        <v>163</v>
      </c>
      <c r="BE305" s="238">
        <f>IF(N305="základní",J305,0)</f>
        <v>0</v>
      </c>
      <c r="BF305" s="238">
        <f>IF(N305="snížená",J305,0)</f>
        <v>0</v>
      </c>
      <c r="BG305" s="238">
        <f>IF(N305="zákl. přenesená",J305,0)</f>
        <v>0</v>
      </c>
      <c r="BH305" s="238">
        <f>IF(N305="sníž. přenesená",J305,0)</f>
        <v>0</v>
      </c>
      <c r="BI305" s="238">
        <f>IF(N305="nulová",J305,0)</f>
        <v>0</v>
      </c>
      <c r="BJ305" s="17" t="s">
        <v>83</v>
      </c>
      <c r="BK305" s="238">
        <f>ROUND(I305*H305,2)</f>
        <v>0</v>
      </c>
      <c r="BL305" s="17" t="s">
        <v>170</v>
      </c>
      <c r="BM305" s="237" t="s">
        <v>2165</v>
      </c>
    </row>
    <row r="306" s="2" customFormat="1" ht="16.5" customHeight="1">
      <c r="A306" s="38"/>
      <c r="B306" s="39"/>
      <c r="C306" s="226" t="s">
        <v>959</v>
      </c>
      <c r="D306" s="226" t="s">
        <v>165</v>
      </c>
      <c r="E306" s="227" t="s">
        <v>826</v>
      </c>
      <c r="F306" s="228" t="s">
        <v>2166</v>
      </c>
      <c r="G306" s="229" t="s">
        <v>2167</v>
      </c>
      <c r="H306" s="230">
        <v>1</v>
      </c>
      <c r="I306" s="231"/>
      <c r="J306" s="232">
        <f>ROUND(I306*H306,2)</f>
        <v>0</v>
      </c>
      <c r="K306" s="228" t="s">
        <v>1</v>
      </c>
      <c r="L306" s="44"/>
      <c r="M306" s="233" t="s">
        <v>1</v>
      </c>
      <c r="N306" s="234" t="s">
        <v>41</v>
      </c>
      <c r="O306" s="91"/>
      <c r="P306" s="235">
        <f>O306*H306</f>
        <v>0</v>
      </c>
      <c r="Q306" s="235">
        <v>0</v>
      </c>
      <c r="R306" s="235">
        <f>Q306*H306</f>
        <v>0</v>
      </c>
      <c r="S306" s="235">
        <v>0</v>
      </c>
      <c r="T306" s="23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7" t="s">
        <v>170</v>
      </c>
      <c r="AT306" s="237" t="s">
        <v>165</v>
      </c>
      <c r="AU306" s="237" t="s">
        <v>180</v>
      </c>
      <c r="AY306" s="17" t="s">
        <v>163</v>
      </c>
      <c r="BE306" s="238">
        <f>IF(N306="základní",J306,0)</f>
        <v>0</v>
      </c>
      <c r="BF306" s="238">
        <f>IF(N306="snížená",J306,0)</f>
        <v>0</v>
      </c>
      <c r="BG306" s="238">
        <f>IF(N306="zákl. přenesená",J306,0)</f>
        <v>0</v>
      </c>
      <c r="BH306" s="238">
        <f>IF(N306="sníž. přenesená",J306,0)</f>
        <v>0</v>
      </c>
      <c r="BI306" s="238">
        <f>IF(N306="nulová",J306,0)</f>
        <v>0</v>
      </c>
      <c r="BJ306" s="17" t="s">
        <v>83</v>
      </c>
      <c r="BK306" s="238">
        <f>ROUND(I306*H306,2)</f>
        <v>0</v>
      </c>
      <c r="BL306" s="17" t="s">
        <v>170</v>
      </c>
      <c r="BM306" s="237" t="s">
        <v>2168</v>
      </c>
    </row>
    <row r="307" s="2" customFormat="1" ht="16.5" customHeight="1">
      <c r="A307" s="38"/>
      <c r="B307" s="39"/>
      <c r="C307" s="226" t="s">
        <v>977</v>
      </c>
      <c r="D307" s="226" t="s">
        <v>165</v>
      </c>
      <c r="E307" s="227" t="s">
        <v>831</v>
      </c>
      <c r="F307" s="228" t="s">
        <v>2169</v>
      </c>
      <c r="G307" s="229" t="s">
        <v>2167</v>
      </c>
      <c r="H307" s="230">
        <v>1</v>
      </c>
      <c r="I307" s="231"/>
      <c r="J307" s="232">
        <f>ROUND(I307*H307,2)</f>
        <v>0</v>
      </c>
      <c r="K307" s="228" t="s">
        <v>1</v>
      </c>
      <c r="L307" s="44"/>
      <c r="M307" s="233" t="s">
        <v>1</v>
      </c>
      <c r="N307" s="234" t="s">
        <v>41</v>
      </c>
      <c r="O307" s="91"/>
      <c r="P307" s="235">
        <f>O307*H307</f>
        <v>0</v>
      </c>
      <c r="Q307" s="235">
        <v>0</v>
      </c>
      <c r="R307" s="235">
        <f>Q307*H307</f>
        <v>0</v>
      </c>
      <c r="S307" s="235">
        <v>0</v>
      </c>
      <c r="T307" s="23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7" t="s">
        <v>170</v>
      </c>
      <c r="AT307" s="237" t="s">
        <v>165</v>
      </c>
      <c r="AU307" s="237" t="s">
        <v>180</v>
      </c>
      <c r="AY307" s="17" t="s">
        <v>163</v>
      </c>
      <c r="BE307" s="238">
        <f>IF(N307="základní",J307,0)</f>
        <v>0</v>
      </c>
      <c r="BF307" s="238">
        <f>IF(N307="snížená",J307,0)</f>
        <v>0</v>
      </c>
      <c r="BG307" s="238">
        <f>IF(N307="zákl. přenesená",J307,0)</f>
        <v>0</v>
      </c>
      <c r="BH307" s="238">
        <f>IF(N307="sníž. přenesená",J307,0)</f>
        <v>0</v>
      </c>
      <c r="BI307" s="238">
        <f>IF(N307="nulová",J307,0)</f>
        <v>0</v>
      </c>
      <c r="BJ307" s="17" t="s">
        <v>83</v>
      </c>
      <c r="BK307" s="238">
        <f>ROUND(I307*H307,2)</f>
        <v>0</v>
      </c>
      <c r="BL307" s="17" t="s">
        <v>170</v>
      </c>
      <c r="BM307" s="237" t="s">
        <v>2170</v>
      </c>
    </row>
    <row r="308" s="2" customFormat="1" ht="16.5" customHeight="1">
      <c r="A308" s="38"/>
      <c r="B308" s="39"/>
      <c r="C308" s="226" t="s">
        <v>983</v>
      </c>
      <c r="D308" s="226" t="s">
        <v>165</v>
      </c>
      <c r="E308" s="227" t="s">
        <v>841</v>
      </c>
      <c r="F308" s="228" t="s">
        <v>2171</v>
      </c>
      <c r="G308" s="229" t="s">
        <v>2167</v>
      </c>
      <c r="H308" s="230">
        <v>14</v>
      </c>
      <c r="I308" s="231"/>
      <c r="J308" s="232">
        <f>ROUND(I308*H308,2)</f>
        <v>0</v>
      </c>
      <c r="K308" s="228" t="s">
        <v>1</v>
      </c>
      <c r="L308" s="44"/>
      <c r="M308" s="233" t="s">
        <v>1</v>
      </c>
      <c r="N308" s="234" t="s">
        <v>41</v>
      </c>
      <c r="O308" s="91"/>
      <c r="P308" s="235">
        <f>O308*H308</f>
        <v>0</v>
      </c>
      <c r="Q308" s="235">
        <v>0</v>
      </c>
      <c r="R308" s="235">
        <f>Q308*H308</f>
        <v>0</v>
      </c>
      <c r="S308" s="235">
        <v>0</v>
      </c>
      <c r="T308" s="23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7" t="s">
        <v>170</v>
      </c>
      <c r="AT308" s="237" t="s">
        <v>165</v>
      </c>
      <c r="AU308" s="237" t="s">
        <v>180</v>
      </c>
      <c r="AY308" s="17" t="s">
        <v>163</v>
      </c>
      <c r="BE308" s="238">
        <f>IF(N308="základní",J308,0)</f>
        <v>0</v>
      </c>
      <c r="BF308" s="238">
        <f>IF(N308="snížená",J308,0)</f>
        <v>0</v>
      </c>
      <c r="BG308" s="238">
        <f>IF(N308="zákl. přenesená",J308,0)</f>
        <v>0</v>
      </c>
      <c r="BH308" s="238">
        <f>IF(N308="sníž. přenesená",J308,0)</f>
        <v>0</v>
      </c>
      <c r="BI308" s="238">
        <f>IF(N308="nulová",J308,0)</f>
        <v>0</v>
      </c>
      <c r="BJ308" s="17" t="s">
        <v>83</v>
      </c>
      <c r="BK308" s="238">
        <f>ROUND(I308*H308,2)</f>
        <v>0</v>
      </c>
      <c r="BL308" s="17" t="s">
        <v>170</v>
      </c>
      <c r="BM308" s="237" t="s">
        <v>2172</v>
      </c>
    </row>
    <row r="309" s="2" customFormat="1" ht="16.5" customHeight="1">
      <c r="A309" s="38"/>
      <c r="B309" s="39"/>
      <c r="C309" s="226" t="s">
        <v>987</v>
      </c>
      <c r="D309" s="226" t="s">
        <v>165</v>
      </c>
      <c r="E309" s="227" t="s">
        <v>846</v>
      </c>
      <c r="F309" s="228" t="s">
        <v>2173</v>
      </c>
      <c r="G309" s="229" t="s">
        <v>2167</v>
      </c>
      <c r="H309" s="230">
        <v>1</v>
      </c>
      <c r="I309" s="231"/>
      <c r="J309" s="232">
        <f>ROUND(I309*H309,2)</f>
        <v>0</v>
      </c>
      <c r="K309" s="228" t="s">
        <v>1</v>
      </c>
      <c r="L309" s="44"/>
      <c r="M309" s="233" t="s">
        <v>1</v>
      </c>
      <c r="N309" s="234" t="s">
        <v>41</v>
      </c>
      <c r="O309" s="91"/>
      <c r="P309" s="235">
        <f>O309*H309</f>
        <v>0</v>
      </c>
      <c r="Q309" s="235">
        <v>0</v>
      </c>
      <c r="R309" s="235">
        <f>Q309*H309</f>
        <v>0</v>
      </c>
      <c r="S309" s="235">
        <v>0</v>
      </c>
      <c r="T309" s="23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7" t="s">
        <v>170</v>
      </c>
      <c r="AT309" s="237" t="s">
        <v>165</v>
      </c>
      <c r="AU309" s="237" t="s">
        <v>180</v>
      </c>
      <c r="AY309" s="17" t="s">
        <v>163</v>
      </c>
      <c r="BE309" s="238">
        <f>IF(N309="základní",J309,0)</f>
        <v>0</v>
      </c>
      <c r="BF309" s="238">
        <f>IF(N309="snížená",J309,0)</f>
        <v>0</v>
      </c>
      <c r="BG309" s="238">
        <f>IF(N309="zákl. přenesená",J309,0)</f>
        <v>0</v>
      </c>
      <c r="BH309" s="238">
        <f>IF(N309="sníž. přenesená",J309,0)</f>
        <v>0</v>
      </c>
      <c r="BI309" s="238">
        <f>IF(N309="nulová",J309,0)</f>
        <v>0</v>
      </c>
      <c r="BJ309" s="17" t="s">
        <v>83</v>
      </c>
      <c r="BK309" s="238">
        <f>ROUND(I309*H309,2)</f>
        <v>0</v>
      </c>
      <c r="BL309" s="17" t="s">
        <v>170</v>
      </c>
      <c r="BM309" s="237" t="s">
        <v>2174</v>
      </c>
    </row>
    <row r="310" s="2" customFormat="1" ht="16.5" customHeight="1">
      <c r="A310" s="38"/>
      <c r="B310" s="39"/>
      <c r="C310" s="226" t="s">
        <v>992</v>
      </c>
      <c r="D310" s="226" t="s">
        <v>165</v>
      </c>
      <c r="E310" s="227" t="s">
        <v>851</v>
      </c>
      <c r="F310" s="228" t="s">
        <v>2175</v>
      </c>
      <c r="G310" s="229" t="s">
        <v>217</v>
      </c>
      <c r="H310" s="230">
        <v>100</v>
      </c>
      <c r="I310" s="231"/>
      <c r="J310" s="232">
        <f>ROUND(I310*H310,2)</f>
        <v>0</v>
      </c>
      <c r="K310" s="228" t="s">
        <v>1</v>
      </c>
      <c r="L310" s="44"/>
      <c r="M310" s="233" t="s">
        <v>1</v>
      </c>
      <c r="N310" s="234" t="s">
        <v>41</v>
      </c>
      <c r="O310" s="91"/>
      <c r="P310" s="235">
        <f>O310*H310</f>
        <v>0</v>
      </c>
      <c r="Q310" s="235">
        <v>0</v>
      </c>
      <c r="R310" s="235">
        <f>Q310*H310</f>
        <v>0</v>
      </c>
      <c r="S310" s="235">
        <v>0</v>
      </c>
      <c r="T310" s="23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7" t="s">
        <v>170</v>
      </c>
      <c r="AT310" s="237" t="s">
        <v>165</v>
      </c>
      <c r="AU310" s="237" t="s">
        <v>180</v>
      </c>
      <c r="AY310" s="17" t="s">
        <v>163</v>
      </c>
      <c r="BE310" s="238">
        <f>IF(N310="základní",J310,0)</f>
        <v>0</v>
      </c>
      <c r="BF310" s="238">
        <f>IF(N310="snížená",J310,0)</f>
        <v>0</v>
      </c>
      <c r="BG310" s="238">
        <f>IF(N310="zákl. přenesená",J310,0)</f>
        <v>0</v>
      </c>
      <c r="BH310" s="238">
        <f>IF(N310="sníž. přenesená",J310,0)</f>
        <v>0</v>
      </c>
      <c r="BI310" s="238">
        <f>IF(N310="nulová",J310,0)</f>
        <v>0</v>
      </c>
      <c r="BJ310" s="17" t="s">
        <v>83</v>
      </c>
      <c r="BK310" s="238">
        <f>ROUND(I310*H310,2)</f>
        <v>0</v>
      </c>
      <c r="BL310" s="17" t="s">
        <v>170</v>
      </c>
      <c r="BM310" s="237" t="s">
        <v>2176</v>
      </c>
    </row>
    <row r="311" s="2" customFormat="1" ht="16.5" customHeight="1">
      <c r="A311" s="38"/>
      <c r="B311" s="39"/>
      <c r="C311" s="226" t="s">
        <v>996</v>
      </c>
      <c r="D311" s="226" t="s">
        <v>165</v>
      </c>
      <c r="E311" s="227" t="s">
        <v>861</v>
      </c>
      <c r="F311" s="228" t="s">
        <v>2177</v>
      </c>
      <c r="G311" s="229" t="s">
        <v>321</v>
      </c>
      <c r="H311" s="230">
        <v>75</v>
      </c>
      <c r="I311" s="231"/>
      <c r="J311" s="232">
        <f>ROUND(I311*H311,2)</f>
        <v>0</v>
      </c>
      <c r="K311" s="228" t="s">
        <v>1</v>
      </c>
      <c r="L311" s="44"/>
      <c r="M311" s="233" t="s">
        <v>1</v>
      </c>
      <c r="N311" s="234" t="s">
        <v>41</v>
      </c>
      <c r="O311" s="91"/>
      <c r="P311" s="235">
        <f>O311*H311</f>
        <v>0</v>
      </c>
      <c r="Q311" s="235">
        <v>0</v>
      </c>
      <c r="R311" s="235">
        <f>Q311*H311</f>
        <v>0</v>
      </c>
      <c r="S311" s="235">
        <v>0</v>
      </c>
      <c r="T311" s="23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7" t="s">
        <v>170</v>
      </c>
      <c r="AT311" s="237" t="s">
        <v>165</v>
      </c>
      <c r="AU311" s="237" t="s">
        <v>180</v>
      </c>
      <c r="AY311" s="17" t="s">
        <v>163</v>
      </c>
      <c r="BE311" s="238">
        <f>IF(N311="základní",J311,0)</f>
        <v>0</v>
      </c>
      <c r="BF311" s="238">
        <f>IF(N311="snížená",J311,0)</f>
        <v>0</v>
      </c>
      <c r="BG311" s="238">
        <f>IF(N311="zákl. přenesená",J311,0)</f>
        <v>0</v>
      </c>
      <c r="BH311" s="238">
        <f>IF(N311="sníž. přenesená",J311,0)</f>
        <v>0</v>
      </c>
      <c r="BI311" s="238">
        <f>IF(N311="nulová",J311,0)</f>
        <v>0</v>
      </c>
      <c r="BJ311" s="17" t="s">
        <v>83</v>
      </c>
      <c r="BK311" s="238">
        <f>ROUND(I311*H311,2)</f>
        <v>0</v>
      </c>
      <c r="BL311" s="17" t="s">
        <v>170</v>
      </c>
      <c r="BM311" s="237" t="s">
        <v>2178</v>
      </c>
    </row>
    <row r="312" s="12" customFormat="1" ht="25.92" customHeight="1">
      <c r="A312" s="12"/>
      <c r="B312" s="210"/>
      <c r="C312" s="211"/>
      <c r="D312" s="212" t="s">
        <v>75</v>
      </c>
      <c r="E312" s="213" t="s">
        <v>1212</v>
      </c>
      <c r="F312" s="213" t="s">
        <v>1213</v>
      </c>
      <c r="G312" s="211"/>
      <c r="H312" s="211"/>
      <c r="I312" s="214"/>
      <c r="J312" s="215">
        <f>BK312</f>
        <v>0</v>
      </c>
      <c r="K312" s="211"/>
      <c r="L312" s="216"/>
      <c r="M312" s="217"/>
      <c r="N312" s="218"/>
      <c r="O312" s="218"/>
      <c r="P312" s="219">
        <f>P313</f>
        <v>0</v>
      </c>
      <c r="Q312" s="218"/>
      <c r="R312" s="219">
        <f>R313</f>
        <v>0</v>
      </c>
      <c r="S312" s="218"/>
      <c r="T312" s="220">
        <f>T313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21" t="s">
        <v>170</v>
      </c>
      <c r="AT312" s="222" t="s">
        <v>75</v>
      </c>
      <c r="AU312" s="222" t="s">
        <v>76</v>
      </c>
      <c r="AY312" s="221" t="s">
        <v>163</v>
      </c>
      <c r="BK312" s="223">
        <f>BK313</f>
        <v>0</v>
      </c>
    </row>
    <row r="313" s="2" customFormat="1" ht="37.8" customHeight="1">
      <c r="A313" s="38"/>
      <c r="B313" s="39"/>
      <c r="C313" s="226" t="s">
        <v>1001</v>
      </c>
      <c r="D313" s="226" t="s">
        <v>165</v>
      </c>
      <c r="E313" s="227" t="s">
        <v>2179</v>
      </c>
      <c r="F313" s="228" t="s">
        <v>2180</v>
      </c>
      <c r="G313" s="229" t="s">
        <v>1217</v>
      </c>
      <c r="H313" s="230">
        <v>50</v>
      </c>
      <c r="I313" s="231"/>
      <c r="J313" s="232">
        <f>ROUND(I313*H313,2)</f>
        <v>0</v>
      </c>
      <c r="K313" s="228" t="s">
        <v>169</v>
      </c>
      <c r="L313" s="44"/>
      <c r="M313" s="290" t="s">
        <v>1</v>
      </c>
      <c r="N313" s="291" t="s">
        <v>41</v>
      </c>
      <c r="O313" s="292"/>
      <c r="P313" s="293">
        <f>O313*H313</f>
        <v>0</v>
      </c>
      <c r="Q313" s="293">
        <v>0</v>
      </c>
      <c r="R313" s="293">
        <f>Q313*H313</f>
        <v>0</v>
      </c>
      <c r="S313" s="293">
        <v>0</v>
      </c>
      <c r="T313" s="29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7" t="s">
        <v>1218</v>
      </c>
      <c r="AT313" s="237" t="s">
        <v>165</v>
      </c>
      <c r="AU313" s="237" t="s">
        <v>83</v>
      </c>
      <c r="AY313" s="17" t="s">
        <v>163</v>
      </c>
      <c r="BE313" s="238">
        <f>IF(N313="základní",J313,0)</f>
        <v>0</v>
      </c>
      <c r="BF313" s="238">
        <f>IF(N313="snížená",J313,0)</f>
        <v>0</v>
      </c>
      <c r="BG313" s="238">
        <f>IF(N313="zákl. přenesená",J313,0)</f>
        <v>0</v>
      </c>
      <c r="BH313" s="238">
        <f>IF(N313="sníž. přenesená",J313,0)</f>
        <v>0</v>
      </c>
      <c r="BI313" s="238">
        <f>IF(N313="nulová",J313,0)</f>
        <v>0</v>
      </c>
      <c r="BJ313" s="17" t="s">
        <v>83</v>
      </c>
      <c r="BK313" s="238">
        <f>ROUND(I313*H313,2)</f>
        <v>0</v>
      </c>
      <c r="BL313" s="17" t="s">
        <v>1218</v>
      </c>
      <c r="BM313" s="237" t="s">
        <v>2181</v>
      </c>
    </row>
    <row r="314" s="2" customFormat="1" ht="6.96" customHeight="1">
      <c r="A314" s="38"/>
      <c r="B314" s="66"/>
      <c r="C314" s="67"/>
      <c r="D314" s="67"/>
      <c r="E314" s="67"/>
      <c r="F314" s="67"/>
      <c r="G314" s="67"/>
      <c r="H314" s="67"/>
      <c r="I314" s="67"/>
      <c r="J314" s="67"/>
      <c r="K314" s="67"/>
      <c r="L314" s="44"/>
      <c r="M314" s="38"/>
      <c r="O314" s="38"/>
      <c r="P314" s="38"/>
      <c r="Q314" s="38"/>
      <c r="R314" s="38"/>
      <c r="S314" s="38"/>
      <c r="T314" s="38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</row>
  </sheetData>
  <sheetProtection sheet="1" autoFilter="0" formatColumns="0" formatRows="0" objects="1" scenarios="1" spinCount="100000" saltValue="gtIUzDkihHC0+V1iNTV4J2MtTKRnNAUi+k+svXNwptOCW2P4I/5iA5yA1QL1Q7TZwGvYPR5/hhgbFczDY0m9Kg==" hashValue="Xa99dHQLMO5rn5HxKml2z4gxafX9emR5W+VFhCC2ui/jVXmdmkCqk9ua91X3GuGoqC+C+AnfCG7Ke+KgkSm79A==" algorithmName="SHA-512" password="CC35"/>
  <autoFilter ref="C133:K31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ZA a Gymnazium Hořice-novostavba školních dílen</v>
      </c>
      <c r="F7" s="150"/>
      <c r="G7" s="150"/>
      <c r="H7" s="150"/>
      <c r="L7" s="20"/>
    </row>
    <row r="8" s="1" customFormat="1" ht="12" customHeight="1">
      <c r="B8" s="20"/>
      <c r="D8" s="150" t="s">
        <v>119</v>
      </c>
      <c r="L8" s="20"/>
    </row>
    <row r="9" s="2" customFormat="1" ht="16.5" customHeight="1">
      <c r="A9" s="38"/>
      <c r="B9" s="44"/>
      <c r="C9" s="38"/>
      <c r="D9" s="38"/>
      <c r="E9" s="151" t="s">
        <v>120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2182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16. 2. 2024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ROUND((SUM(BE123:BE162)),  2)</f>
        <v>0</v>
      </c>
      <c r="G35" s="38"/>
      <c r="H35" s="38"/>
      <c r="I35" s="164">
        <v>0.20999999999999999</v>
      </c>
      <c r="J35" s="163">
        <f>ROUND(((SUM(BE123:BE162))*I35),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ROUND((SUM(BF123:BF162)),  2)</f>
        <v>0</v>
      </c>
      <c r="G36" s="38"/>
      <c r="H36" s="38"/>
      <c r="I36" s="164">
        <v>0.12</v>
      </c>
      <c r="J36" s="163">
        <f>ROUND(((SUM(BF123:BF162))*I36),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ROUND((SUM(BG123:BG162)),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ROUND((SUM(BH123:BH162)),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ROUND((SUM(BI123:BI162)),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ZA a Gymnazium Hořice-novostavba školních dílen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01.5 - D.1.4.5 - Tlakový vzduch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Hořice v Podkrkonoší</v>
      </c>
      <c r="G91" s="40"/>
      <c r="H91" s="40"/>
      <c r="I91" s="32" t="s">
        <v>22</v>
      </c>
      <c r="J91" s="79" t="str">
        <f>IF(J14="","",J14)</f>
        <v>16. 2. 2024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Královéhradecký kraj</v>
      </c>
      <c r="G93" s="40"/>
      <c r="H93" s="40"/>
      <c r="I93" s="32" t="s">
        <v>30</v>
      </c>
      <c r="J93" s="36" t="str">
        <f>E23</f>
        <v>Energy Benefit Centre a.s.Praha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124</v>
      </c>
      <c r="D96" s="185"/>
      <c r="E96" s="185"/>
      <c r="F96" s="185"/>
      <c r="G96" s="185"/>
      <c r="H96" s="185"/>
      <c r="I96" s="185"/>
      <c r="J96" s="186" t="s">
        <v>125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126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127</v>
      </c>
    </row>
    <row r="99" s="9" customFormat="1" ht="24.96" customHeight="1">
      <c r="A99" s="9"/>
      <c r="B99" s="188"/>
      <c r="C99" s="189"/>
      <c r="D99" s="190" t="s">
        <v>2183</v>
      </c>
      <c r="E99" s="191"/>
      <c r="F99" s="191"/>
      <c r="G99" s="191"/>
      <c r="H99" s="191"/>
      <c r="I99" s="191"/>
      <c r="J99" s="192">
        <f>J124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2184</v>
      </c>
      <c r="E100" s="196"/>
      <c r="F100" s="196"/>
      <c r="G100" s="196"/>
      <c r="H100" s="196"/>
      <c r="I100" s="196"/>
      <c r="J100" s="197">
        <f>J125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2185</v>
      </c>
      <c r="E101" s="196"/>
      <c r="F101" s="196"/>
      <c r="G101" s="196"/>
      <c r="H101" s="196"/>
      <c r="I101" s="196"/>
      <c r="J101" s="197">
        <f>J161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148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ZA a Gymnazium Hořice-novostavba školních dílen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119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120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121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01.5 - D.1.4.5 - Tlakový vzduch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>Hořice v Podkrkonoší</v>
      </c>
      <c r="G117" s="40"/>
      <c r="H117" s="40"/>
      <c r="I117" s="32" t="s">
        <v>22</v>
      </c>
      <c r="J117" s="79" t="str">
        <f>IF(J14="","",J14)</f>
        <v>16. 2. 2024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E17</f>
        <v>Královéhradecký kraj</v>
      </c>
      <c r="G119" s="40"/>
      <c r="H119" s="40"/>
      <c r="I119" s="32" t="s">
        <v>30</v>
      </c>
      <c r="J119" s="36" t="str">
        <f>E23</f>
        <v>Energy Benefit Centre a.s.Praha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32" t="s">
        <v>33</v>
      </c>
      <c r="J120" s="36" t="str">
        <f>E26</f>
        <v xml:space="preserve"> 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149</v>
      </c>
      <c r="D122" s="202" t="s">
        <v>61</v>
      </c>
      <c r="E122" s="202" t="s">
        <v>57</v>
      </c>
      <c r="F122" s="202" t="s">
        <v>58</v>
      </c>
      <c r="G122" s="202" t="s">
        <v>150</v>
      </c>
      <c r="H122" s="202" t="s">
        <v>151</v>
      </c>
      <c r="I122" s="202" t="s">
        <v>152</v>
      </c>
      <c r="J122" s="202" t="s">
        <v>125</v>
      </c>
      <c r="K122" s="203" t="s">
        <v>153</v>
      </c>
      <c r="L122" s="204"/>
      <c r="M122" s="100" t="s">
        <v>1</v>
      </c>
      <c r="N122" s="101" t="s">
        <v>40</v>
      </c>
      <c r="O122" s="101" t="s">
        <v>154</v>
      </c>
      <c r="P122" s="101" t="s">
        <v>155</v>
      </c>
      <c r="Q122" s="101" t="s">
        <v>156</v>
      </c>
      <c r="R122" s="101" t="s">
        <v>157</v>
      </c>
      <c r="S122" s="101" t="s">
        <v>158</v>
      </c>
      <c r="T122" s="102" t="s">
        <v>159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160</v>
      </c>
      <c r="D123" s="40"/>
      <c r="E123" s="40"/>
      <c r="F123" s="40"/>
      <c r="G123" s="40"/>
      <c r="H123" s="40"/>
      <c r="I123" s="40"/>
      <c r="J123" s="205">
        <f>BK123</f>
        <v>0</v>
      </c>
      <c r="K123" s="40"/>
      <c r="L123" s="44"/>
      <c r="M123" s="103"/>
      <c r="N123" s="206"/>
      <c r="O123" s="104"/>
      <c r="P123" s="207">
        <f>P124</f>
        <v>0</v>
      </c>
      <c r="Q123" s="104"/>
      <c r="R123" s="207">
        <f>R124</f>
        <v>0.50176999999999994</v>
      </c>
      <c r="S123" s="104"/>
      <c r="T123" s="208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127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75</v>
      </c>
      <c r="E124" s="213" t="s">
        <v>172</v>
      </c>
      <c r="F124" s="213" t="s">
        <v>2186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P125+P161</f>
        <v>0</v>
      </c>
      <c r="Q124" s="218"/>
      <c r="R124" s="219">
        <f>R125+R161</f>
        <v>0.50176999999999994</v>
      </c>
      <c r="S124" s="218"/>
      <c r="T124" s="220">
        <f>T125+T161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76</v>
      </c>
      <c r="AT124" s="222" t="s">
        <v>75</v>
      </c>
      <c r="AU124" s="222" t="s">
        <v>76</v>
      </c>
      <c r="AY124" s="221" t="s">
        <v>163</v>
      </c>
      <c r="BK124" s="223">
        <f>BK125+BK161</f>
        <v>0</v>
      </c>
    </row>
    <row r="125" s="12" customFormat="1" ht="22.8" customHeight="1">
      <c r="A125" s="12"/>
      <c r="B125" s="210"/>
      <c r="C125" s="211"/>
      <c r="D125" s="212" t="s">
        <v>75</v>
      </c>
      <c r="E125" s="224" t="s">
        <v>2187</v>
      </c>
      <c r="F125" s="224" t="s">
        <v>2188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SUM(P126:P160)</f>
        <v>0</v>
      </c>
      <c r="Q125" s="218"/>
      <c r="R125" s="219">
        <f>SUM(R126:R160)</f>
        <v>0.50176999999999994</v>
      </c>
      <c r="S125" s="218"/>
      <c r="T125" s="220">
        <f>SUM(T126:T160)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76</v>
      </c>
      <c r="AT125" s="222" t="s">
        <v>75</v>
      </c>
      <c r="AU125" s="222" t="s">
        <v>83</v>
      </c>
      <c r="AY125" s="221" t="s">
        <v>163</v>
      </c>
      <c r="BK125" s="223">
        <f>SUM(BK126:BK160)</f>
        <v>0</v>
      </c>
    </row>
    <row r="126" s="2" customFormat="1" ht="16.5" customHeight="1">
      <c r="A126" s="38"/>
      <c r="B126" s="39"/>
      <c r="C126" s="226" t="s">
        <v>83</v>
      </c>
      <c r="D126" s="226" t="s">
        <v>165</v>
      </c>
      <c r="E126" s="227" t="s">
        <v>2189</v>
      </c>
      <c r="F126" s="228" t="s">
        <v>2190</v>
      </c>
      <c r="G126" s="229" t="s">
        <v>233</v>
      </c>
      <c r="H126" s="230">
        <v>3</v>
      </c>
      <c r="I126" s="231"/>
      <c r="J126" s="232">
        <f>ROUND(I126*H126,2)</f>
        <v>0</v>
      </c>
      <c r="K126" s="228" t="s">
        <v>1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170</v>
      </c>
      <c r="AT126" s="237" t="s">
        <v>165</v>
      </c>
      <c r="AU126" s="237" t="s">
        <v>85</v>
      </c>
      <c r="AY126" s="17" t="s">
        <v>163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170</v>
      </c>
      <c r="BM126" s="237" t="s">
        <v>2191</v>
      </c>
    </row>
    <row r="127" s="2" customFormat="1" ht="24.15" customHeight="1">
      <c r="A127" s="38"/>
      <c r="B127" s="39"/>
      <c r="C127" s="226" t="s">
        <v>85</v>
      </c>
      <c r="D127" s="226" t="s">
        <v>165</v>
      </c>
      <c r="E127" s="227" t="s">
        <v>2192</v>
      </c>
      <c r="F127" s="228" t="s">
        <v>2193</v>
      </c>
      <c r="G127" s="229" t="s">
        <v>2167</v>
      </c>
      <c r="H127" s="230">
        <v>1</v>
      </c>
      <c r="I127" s="231"/>
      <c r="J127" s="232">
        <f>ROUND(I127*H127,2)</f>
        <v>0</v>
      </c>
      <c r="K127" s="228" t="s">
        <v>1</v>
      </c>
      <c r="L127" s="44"/>
      <c r="M127" s="233" t="s">
        <v>1</v>
      </c>
      <c r="N127" s="234" t="s">
        <v>41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170</v>
      </c>
      <c r="AT127" s="237" t="s">
        <v>165</v>
      </c>
      <c r="AU127" s="237" t="s">
        <v>85</v>
      </c>
      <c r="AY127" s="17" t="s">
        <v>163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170</v>
      </c>
      <c r="BM127" s="237" t="s">
        <v>2194</v>
      </c>
    </row>
    <row r="128" s="2" customFormat="1" ht="16.5" customHeight="1">
      <c r="A128" s="38"/>
      <c r="B128" s="39"/>
      <c r="C128" s="226" t="s">
        <v>180</v>
      </c>
      <c r="D128" s="226" t="s">
        <v>165</v>
      </c>
      <c r="E128" s="227" t="s">
        <v>2195</v>
      </c>
      <c r="F128" s="228" t="s">
        <v>2196</v>
      </c>
      <c r="G128" s="229" t="s">
        <v>2167</v>
      </c>
      <c r="H128" s="230">
        <v>1</v>
      </c>
      <c r="I128" s="231"/>
      <c r="J128" s="232">
        <f>ROUND(I128*H128,2)</f>
        <v>0</v>
      </c>
      <c r="K128" s="228" t="s">
        <v>1</v>
      </c>
      <c r="L128" s="44"/>
      <c r="M128" s="233" t="s">
        <v>1</v>
      </c>
      <c r="N128" s="234" t="s">
        <v>41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170</v>
      </c>
      <c r="AT128" s="237" t="s">
        <v>165</v>
      </c>
      <c r="AU128" s="237" t="s">
        <v>85</v>
      </c>
      <c r="AY128" s="17" t="s">
        <v>163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83</v>
      </c>
      <c r="BK128" s="238">
        <f>ROUND(I128*H128,2)</f>
        <v>0</v>
      </c>
      <c r="BL128" s="17" t="s">
        <v>170</v>
      </c>
      <c r="BM128" s="237" t="s">
        <v>2197</v>
      </c>
    </row>
    <row r="129" s="2" customFormat="1" ht="21.75" customHeight="1">
      <c r="A129" s="38"/>
      <c r="B129" s="39"/>
      <c r="C129" s="226" t="s">
        <v>170</v>
      </c>
      <c r="D129" s="226" t="s">
        <v>165</v>
      </c>
      <c r="E129" s="227" t="s">
        <v>2198</v>
      </c>
      <c r="F129" s="228" t="s">
        <v>2199</v>
      </c>
      <c r="G129" s="229" t="s">
        <v>2167</v>
      </c>
      <c r="H129" s="230">
        <v>1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41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170</v>
      </c>
      <c r="AT129" s="237" t="s">
        <v>165</v>
      </c>
      <c r="AU129" s="237" t="s">
        <v>85</v>
      </c>
      <c r="AY129" s="17" t="s">
        <v>163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170</v>
      </c>
      <c r="BM129" s="237" t="s">
        <v>2200</v>
      </c>
    </row>
    <row r="130" s="2" customFormat="1" ht="16.5" customHeight="1">
      <c r="A130" s="38"/>
      <c r="B130" s="39"/>
      <c r="C130" s="226" t="s">
        <v>195</v>
      </c>
      <c r="D130" s="226" t="s">
        <v>165</v>
      </c>
      <c r="E130" s="227" t="s">
        <v>2201</v>
      </c>
      <c r="F130" s="228" t="s">
        <v>2202</v>
      </c>
      <c r="G130" s="229" t="s">
        <v>2167</v>
      </c>
      <c r="H130" s="230">
        <v>1</v>
      </c>
      <c r="I130" s="231"/>
      <c r="J130" s="232">
        <f>ROUND(I130*H130,2)</f>
        <v>0</v>
      </c>
      <c r="K130" s="228" t="s">
        <v>1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170</v>
      </c>
      <c r="AT130" s="237" t="s">
        <v>165</v>
      </c>
      <c r="AU130" s="237" t="s">
        <v>85</v>
      </c>
      <c r="AY130" s="17" t="s">
        <v>163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170</v>
      </c>
      <c r="BM130" s="237" t="s">
        <v>2203</v>
      </c>
    </row>
    <row r="131" s="2" customFormat="1" ht="16.5" customHeight="1">
      <c r="A131" s="38"/>
      <c r="B131" s="39"/>
      <c r="C131" s="226" t="s">
        <v>200</v>
      </c>
      <c r="D131" s="226" t="s">
        <v>165</v>
      </c>
      <c r="E131" s="227" t="s">
        <v>2204</v>
      </c>
      <c r="F131" s="228" t="s">
        <v>2205</v>
      </c>
      <c r="G131" s="229" t="s">
        <v>2167</v>
      </c>
      <c r="H131" s="230">
        <v>1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170</v>
      </c>
      <c r="AT131" s="237" t="s">
        <v>165</v>
      </c>
      <c r="AU131" s="237" t="s">
        <v>85</v>
      </c>
      <c r="AY131" s="17" t="s">
        <v>163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170</v>
      </c>
      <c r="BM131" s="237" t="s">
        <v>2206</v>
      </c>
    </row>
    <row r="132" s="2" customFormat="1" ht="16.5" customHeight="1">
      <c r="A132" s="38"/>
      <c r="B132" s="39"/>
      <c r="C132" s="226" t="s">
        <v>205</v>
      </c>
      <c r="D132" s="226" t="s">
        <v>165</v>
      </c>
      <c r="E132" s="227" t="s">
        <v>2207</v>
      </c>
      <c r="F132" s="228" t="s">
        <v>2208</v>
      </c>
      <c r="G132" s="229" t="s">
        <v>2167</v>
      </c>
      <c r="H132" s="230">
        <v>1</v>
      </c>
      <c r="I132" s="231"/>
      <c r="J132" s="232">
        <f>ROUND(I132*H132,2)</f>
        <v>0</v>
      </c>
      <c r="K132" s="228" t="s">
        <v>1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170</v>
      </c>
      <c r="AT132" s="237" t="s">
        <v>165</v>
      </c>
      <c r="AU132" s="237" t="s">
        <v>85</v>
      </c>
      <c r="AY132" s="17" t="s">
        <v>163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170</v>
      </c>
      <c r="BM132" s="237" t="s">
        <v>2209</v>
      </c>
    </row>
    <row r="133" s="2" customFormat="1" ht="24.15" customHeight="1">
      <c r="A133" s="38"/>
      <c r="B133" s="39"/>
      <c r="C133" s="226" t="s">
        <v>176</v>
      </c>
      <c r="D133" s="226" t="s">
        <v>165</v>
      </c>
      <c r="E133" s="227" t="s">
        <v>2210</v>
      </c>
      <c r="F133" s="228" t="s">
        <v>2211</v>
      </c>
      <c r="G133" s="229" t="s">
        <v>2167</v>
      </c>
      <c r="H133" s="230">
        <v>1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41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170</v>
      </c>
      <c r="AT133" s="237" t="s">
        <v>165</v>
      </c>
      <c r="AU133" s="237" t="s">
        <v>85</v>
      </c>
      <c r="AY133" s="17" t="s">
        <v>163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170</v>
      </c>
      <c r="BM133" s="237" t="s">
        <v>2212</v>
      </c>
    </row>
    <row r="134" s="2" customFormat="1" ht="24.15" customHeight="1">
      <c r="A134" s="38"/>
      <c r="B134" s="39"/>
      <c r="C134" s="226" t="s">
        <v>214</v>
      </c>
      <c r="D134" s="226" t="s">
        <v>165</v>
      </c>
      <c r="E134" s="227" t="s">
        <v>2213</v>
      </c>
      <c r="F134" s="228" t="s">
        <v>2214</v>
      </c>
      <c r="G134" s="229" t="s">
        <v>233</v>
      </c>
      <c r="H134" s="230">
        <v>1</v>
      </c>
      <c r="I134" s="231"/>
      <c r="J134" s="232">
        <f>ROUND(I134*H134,2)</f>
        <v>0</v>
      </c>
      <c r="K134" s="228" t="s">
        <v>1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170</v>
      </c>
      <c r="AT134" s="237" t="s">
        <v>165</v>
      </c>
      <c r="AU134" s="237" t="s">
        <v>85</v>
      </c>
      <c r="AY134" s="17" t="s">
        <v>163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170</v>
      </c>
      <c r="BM134" s="237" t="s">
        <v>2215</v>
      </c>
    </row>
    <row r="135" s="2" customFormat="1" ht="16.5" customHeight="1">
      <c r="A135" s="38"/>
      <c r="B135" s="39"/>
      <c r="C135" s="226" t="s">
        <v>221</v>
      </c>
      <c r="D135" s="226" t="s">
        <v>165</v>
      </c>
      <c r="E135" s="227" t="s">
        <v>2216</v>
      </c>
      <c r="F135" s="228" t="s">
        <v>2217</v>
      </c>
      <c r="G135" s="229" t="s">
        <v>2167</v>
      </c>
      <c r="H135" s="230">
        <v>1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170</v>
      </c>
      <c r="AT135" s="237" t="s">
        <v>165</v>
      </c>
      <c r="AU135" s="237" t="s">
        <v>85</v>
      </c>
      <c r="AY135" s="17" t="s">
        <v>163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170</v>
      </c>
      <c r="BM135" s="237" t="s">
        <v>2218</v>
      </c>
    </row>
    <row r="136" s="2" customFormat="1" ht="24.15" customHeight="1">
      <c r="A136" s="38"/>
      <c r="B136" s="39"/>
      <c r="C136" s="226" t="s">
        <v>226</v>
      </c>
      <c r="D136" s="226" t="s">
        <v>165</v>
      </c>
      <c r="E136" s="227" t="s">
        <v>2219</v>
      </c>
      <c r="F136" s="228" t="s">
        <v>2220</v>
      </c>
      <c r="G136" s="229" t="s">
        <v>2167</v>
      </c>
      <c r="H136" s="230">
        <v>1</v>
      </c>
      <c r="I136" s="231"/>
      <c r="J136" s="232">
        <f>ROUND(I136*H136,2)</f>
        <v>0</v>
      </c>
      <c r="K136" s="228" t="s">
        <v>1</v>
      </c>
      <c r="L136" s="44"/>
      <c r="M136" s="233" t="s">
        <v>1</v>
      </c>
      <c r="N136" s="234" t="s">
        <v>41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170</v>
      </c>
      <c r="AT136" s="237" t="s">
        <v>165</v>
      </c>
      <c r="AU136" s="237" t="s">
        <v>85</v>
      </c>
      <c r="AY136" s="17" t="s">
        <v>163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170</v>
      </c>
      <c r="BM136" s="237" t="s">
        <v>2221</v>
      </c>
    </row>
    <row r="137" s="2" customFormat="1" ht="37.8" customHeight="1">
      <c r="A137" s="38"/>
      <c r="B137" s="39"/>
      <c r="C137" s="226" t="s">
        <v>8</v>
      </c>
      <c r="D137" s="226" t="s">
        <v>165</v>
      </c>
      <c r="E137" s="227" t="s">
        <v>2222</v>
      </c>
      <c r="F137" s="228" t="s">
        <v>2223</v>
      </c>
      <c r="G137" s="229" t="s">
        <v>885</v>
      </c>
      <c r="H137" s="230">
        <v>1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41</v>
      </c>
      <c r="O137" s="91"/>
      <c r="P137" s="235">
        <f>O137*H137</f>
        <v>0</v>
      </c>
      <c r="Q137" s="235">
        <v>0.5</v>
      </c>
      <c r="R137" s="235">
        <f>Q137*H137</f>
        <v>0.5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170</v>
      </c>
      <c r="AT137" s="237" t="s">
        <v>165</v>
      </c>
      <c r="AU137" s="237" t="s">
        <v>85</v>
      </c>
      <c r="AY137" s="17" t="s">
        <v>163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170</v>
      </c>
      <c r="BM137" s="237" t="s">
        <v>2224</v>
      </c>
    </row>
    <row r="138" s="2" customFormat="1" ht="16.5" customHeight="1">
      <c r="A138" s="38"/>
      <c r="B138" s="39"/>
      <c r="C138" s="226" t="s">
        <v>235</v>
      </c>
      <c r="D138" s="226" t="s">
        <v>165</v>
      </c>
      <c r="E138" s="227" t="s">
        <v>2225</v>
      </c>
      <c r="F138" s="228" t="s">
        <v>2226</v>
      </c>
      <c r="G138" s="229" t="s">
        <v>233</v>
      </c>
      <c r="H138" s="230">
        <v>2</v>
      </c>
      <c r="I138" s="231"/>
      <c r="J138" s="232">
        <f>ROUND(I138*H138,2)</f>
        <v>0</v>
      </c>
      <c r="K138" s="228" t="s">
        <v>1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3.0000000000000001E-05</v>
      </c>
      <c r="R138" s="235">
        <f>Q138*H138</f>
        <v>6.0000000000000002E-05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83</v>
      </c>
      <c r="AT138" s="237" t="s">
        <v>165</v>
      </c>
      <c r="AU138" s="237" t="s">
        <v>85</v>
      </c>
      <c r="AY138" s="17" t="s">
        <v>163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83</v>
      </c>
      <c r="BM138" s="237" t="s">
        <v>2227</v>
      </c>
    </row>
    <row r="139" s="2" customFormat="1" ht="16.5" customHeight="1">
      <c r="A139" s="38"/>
      <c r="B139" s="39"/>
      <c r="C139" s="239" t="s">
        <v>240</v>
      </c>
      <c r="D139" s="239" t="s">
        <v>172</v>
      </c>
      <c r="E139" s="240" t="s">
        <v>2228</v>
      </c>
      <c r="F139" s="241" t="s">
        <v>2229</v>
      </c>
      <c r="G139" s="242" t="s">
        <v>233</v>
      </c>
      <c r="H139" s="243">
        <v>2</v>
      </c>
      <c r="I139" s="244"/>
      <c r="J139" s="245">
        <f>ROUND(I139*H139,2)</f>
        <v>0</v>
      </c>
      <c r="K139" s="241" t="s">
        <v>1</v>
      </c>
      <c r="L139" s="246"/>
      <c r="M139" s="247" t="s">
        <v>1</v>
      </c>
      <c r="N139" s="248" t="s">
        <v>41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85</v>
      </c>
      <c r="AT139" s="237" t="s">
        <v>172</v>
      </c>
      <c r="AU139" s="237" t="s">
        <v>85</v>
      </c>
      <c r="AY139" s="17" t="s">
        <v>163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83</v>
      </c>
      <c r="BM139" s="237" t="s">
        <v>2230</v>
      </c>
    </row>
    <row r="140" s="2" customFormat="1" ht="16.5" customHeight="1">
      <c r="A140" s="38"/>
      <c r="B140" s="39"/>
      <c r="C140" s="226" t="s">
        <v>244</v>
      </c>
      <c r="D140" s="226" t="s">
        <v>165</v>
      </c>
      <c r="E140" s="227" t="s">
        <v>2231</v>
      </c>
      <c r="F140" s="228" t="s">
        <v>2232</v>
      </c>
      <c r="G140" s="229" t="s">
        <v>233</v>
      </c>
      <c r="H140" s="230">
        <v>41</v>
      </c>
      <c r="I140" s="231"/>
      <c r="J140" s="232">
        <f>ROUND(I140*H140,2)</f>
        <v>0</v>
      </c>
      <c r="K140" s="228" t="s">
        <v>1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3.0000000000000001E-05</v>
      </c>
      <c r="R140" s="235">
        <f>Q140*H140</f>
        <v>0.00123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83</v>
      </c>
      <c r="AT140" s="237" t="s">
        <v>165</v>
      </c>
      <c r="AU140" s="237" t="s">
        <v>85</v>
      </c>
      <c r="AY140" s="17" t="s">
        <v>163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83</v>
      </c>
      <c r="BM140" s="237" t="s">
        <v>2233</v>
      </c>
    </row>
    <row r="141" s="2" customFormat="1" ht="16.5" customHeight="1">
      <c r="A141" s="38"/>
      <c r="B141" s="39"/>
      <c r="C141" s="239" t="s">
        <v>248</v>
      </c>
      <c r="D141" s="239" t="s">
        <v>172</v>
      </c>
      <c r="E141" s="240" t="s">
        <v>2234</v>
      </c>
      <c r="F141" s="241" t="s">
        <v>2235</v>
      </c>
      <c r="G141" s="242" t="s">
        <v>233</v>
      </c>
      <c r="H141" s="243">
        <v>13</v>
      </c>
      <c r="I141" s="244"/>
      <c r="J141" s="245">
        <f>ROUND(I141*H141,2)</f>
        <v>0</v>
      </c>
      <c r="K141" s="241" t="s">
        <v>1</v>
      </c>
      <c r="L141" s="246"/>
      <c r="M141" s="247" t="s">
        <v>1</v>
      </c>
      <c r="N141" s="248" t="s">
        <v>41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85</v>
      </c>
      <c r="AT141" s="237" t="s">
        <v>172</v>
      </c>
      <c r="AU141" s="237" t="s">
        <v>85</v>
      </c>
      <c r="AY141" s="17" t="s">
        <v>163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83</v>
      </c>
      <c r="BM141" s="237" t="s">
        <v>2236</v>
      </c>
    </row>
    <row r="142" s="2" customFormat="1" ht="16.5" customHeight="1">
      <c r="A142" s="38"/>
      <c r="B142" s="39"/>
      <c r="C142" s="239" t="s">
        <v>254</v>
      </c>
      <c r="D142" s="239" t="s">
        <v>172</v>
      </c>
      <c r="E142" s="240" t="s">
        <v>2237</v>
      </c>
      <c r="F142" s="241" t="s">
        <v>2238</v>
      </c>
      <c r="G142" s="242" t="s">
        <v>233</v>
      </c>
      <c r="H142" s="243">
        <v>2</v>
      </c>
      <c r="I142" s="244"/>
      <c r="J142" s="245">
        <f>ROUND(I142*H142,2)</f>
        <v>0</v>
      </c>
      <c r="K142" s="241" t="s">
        <v>1</v>
      </c>
      <c r="L142" s="246"/>
      <c r="M142" s="247" t="s">
        <v>1</v>
      </c>
      <c r="N142" s="248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85</v>
      </c>
      <c r="AT142" s="237" t="s">
        <v>172</v>
      </c>
      <c r="AU142" s="237" t="s">
        <v>85</v>
      </c>
      <c r="AY142" s="17" t="s">
        <v>163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83</v>
      </c>
      <c r="BM142" s="237" t="s">
        <v>2239</v>
      </c>
    </row>
    <row r="143" s="2" customFormat="1" ht="16.5" customHeight="1">
      <c r="A143" s="38"/>
      <c r="B143" s="39"/>
      <c r="C143" s="239" t="s">
        <v>260</v>
      </c>
      <c r="D143" s="239" t="s">
        <v>172</v>
      </c>
      <c r="E143" s="240" t="s">
        <v>2240</v>
      </c>
      <c r="F143" s="241" t="s">
        <v>2241</v>
      </c>
      <c r="G143" s="242" t="s">
        <v>233</v>
      </c>
      <c r="H143" s="243">
        <v>13</v>
      </c>
      <c r="I143" s="244"/>
      <c r="J143" s="245">
        <f>ROUND(I143*H143,2)</f>
        <v>0</v>
      </c>
      <c r="K143" s="241" t="s">
        <v>1</v>
      </c>
      <c r="L143" s="246"/>
      <c r="M143" s="247" t="s">
        <v>1</v>
      </c>
      <c r="N143" s="248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85</v>
      </c>
      <c r="AT143" s="237" t="s">
        <v>172</v>
      </c>
      <c r="AU143" s="237" t="s">
        <v>85</v>
      </c>
      <c r="AY143" s="17" t="s">
        <v>163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83</v>
      </c>
      <c r="BM143" s="237" t="s">
        <v>2242</v>
      </c>
    </row>
    <row r="144" s="2" customFormat="1" ht="16.5" customHeight="1">
      <c r="A144" s="38"/>
      <c r="B144" s="39"/>
      <c r="C144" s="239" t="s">
        <v>276</v>
      </c>
      <c r="D144" s="239" t="s">
        <v>172</v>
      </c>
      <c r="E144" s="240" t="s">
        <v>2243</v>
      </c>
      <c r="F144" s="241" t="s">
        <v>2244</v>
      </c>
      <c r="G144" s="242" t="s">
        <v>233</v>
      </c>
      <c r="H144" s="243">
        <v>13</v>
      </c>
      <c r="I144" s="244"/>
      <c r="J144" s="245">
        <f>ROUND(I144*H144,2)</f>
        <v>0</v>
      </c>
      <c r="K144" s="241" t="s">
        <v>1</v>
      </c>
      <c r="L144" s="246"/>
      <c r="M144" s="247" t="s">
        <v>1</v>
      </c>
      <c r="N144" s="248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85</v>
      </c>
      <c r="AT144" s="237" t="s">
        <v>172</v>
      </c>
      <c r="AU144" s="237" t="s">
        <v>85</v>
      </c>
      <c r="AY144" s="17" t="s">
        <v>163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83</v>
      </c>
      <c r="BM144" s="237" t="s">
        <v>2245</v>
      </c>
    </row>
    <row r="145" s="2" customFormat="1" ht="16.5" customHeight="1">
      <c r="A145" s="38"/>
      <c r="B145" s="39"/>
      <c r="C145" s="226" t="s">
        <v>280</v>
      </c>
      <c r="D145" s="226" t="s">
        <v>165</v>
      </c>
      <c r="E145" s="227" t="s">
        <v>2246</v>
      </c>
      <c r="F145" s="228" t="s">
        <v>2247</v>
      </c>
      <c r="G145" s="229" t="s">
        <v>233</v>
      </c>
      <c r="H145" s="230">
        <v>13</v>
      </c>
      <c r="I145" s="231"/>
      <c r="J145" s="232">
        <f>ROUND(I145*H145,2)</f>
        <v>0</v>
      </c>
      <c r="K145" s="228" t="s">
        <v>1</v>
      </c>
      <c r="L145" s="44"/>
      <c r="M145" s="233" t="s">
        <v>1</v>
      </c>
      <c r="N145" s="234" t="s">
        <v>41</v>
      </c>
      <c r="O145" s="91"/>
      <c r="P145" s="235">
        <f>O145*H145</f>
        <v>0</v>
      </c>
      <c r="Q145" s="235">
        <v>3.0000000000000001E-05</v>
      </c>
      <c r="R145" s="235">
        <f>Q145*H145</f>
        <v>0.00038999999999999999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83</v>
      </c>
      <c r="AT145" s="237" t="s">
        <v>165</v>
      </c>
      <c r="AU145" s="237" t="s">
        <v>85</v>
      </c>
      <c r="AY145" s="17" t="s">
        <v>163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83</v>
      </c>
      <c r="BM145" s="237" t="s">
        <v>2248</v>
      </c>
    </row>
    <row r="146" s="2" customFormat="1" ht="16.5" customHeight="1">
      <c r="A146" s="38"/>
      <c r="B146" s="39"/>
      <c r="C146" s="239" t="s">
        <v>7</v>
      </c>
      <c r="D146" s="239" t="s">
        <v>172</v>
      </c>
      <c r="E146" s="240" t="s">
        <v>2249</v>
      </c>
      <c r="F146" s="241" t="s">
        <v>2250</v>
      </c>
      <c r="G146" s="242" t="s">
        <v>233</v>
      </c>
      <c r="H146" s="243">
        <v>3</v>
      </c>
      <c r="I146" s="244"/>
      <c r="J146" s="245">
        <f>ROUND(I146*H146,2)</f>
        <v>0</v>
      </c>
      <c r="K146" s="241" t="s">
        <v>1</v>
      </c>
      <c r="L146" s="246"/>
      <c r="M146" s="247" t="s">
        <v>1</v>
      </c>
      <c r="N146" s="248" t="s">
        <v>41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85</v>
      </c>
      <c r="AT146" s="237" t="s">
        <v>172</v>
      </c>
      <c r="AU146" s="237" t="s">
        <v>85</v>
      </c>
      <c r="AY146" s="17" t="s">
        <v>163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83</v>
      </c>
      <c r="BM146" s="237" t="s">
        <v>2251</v>
      </c>
    </row>
    <row r="147" s="2" customFormat="1" ht="16.5" customHeight="1">
      <c r="A147" s="38"/>
      <c r="B147" s="39"/>
      <c r="C147" s="239" t="s">
        <v>291</v>
      </c>
      <c r="D147" s="239" t="s">
        <v>172</v>
      </c>
      <c r="E147" s="240" t="s">
        <v>2252</v>
      </c>
      <c r="F147" s="241" t="s">
        <v>2253</v>
      </c>
      <c r="G147" s="242" t="s">
        <v>233</v>
      </c>
      <c r="H147" s="243">
        <v>6</v>
      </c>
      <c r="I147" s="244"/>
      <c r="J147" s="245">
        <f>ROUND(I147*H147,2)</f>
        <v>0</v>
      </c>
      <c r="K147" s="241" t="s">
        <v>1</v>
      </c>
      <c r="L147" s="246"/>
      <c r="M147" s="247" t="s">
        <v>1</v>
      </c>
      <c r="N147" s="248" t="s">
        <v>41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85</v>
      </c>
      <c r="AT147" s="237" t="s">
        <v>172</v>
      </c>
      <c r="AU147" s="237" t="s">
        <v>85</v>
      </c>
      <c r="AY147" s="17" t="s">
        <v>163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83</v>
      </c>
      <c r="BM147" s="237" t="s">
        <v>2254</v>
      </c>
    </row>
    <row r="148" s="2" customFormat="1" ht="16.5" customHeight="1">
      <c r="A148" s="38"/>
      <c r="B148" s="39"/>
      <c r="C148" s="239" t="s">
        <v>296</v>
      </c>
      <c r="D148" s="239" t="s">
        <v>172</v>
      </c>
      <c r="E148" s="240" t="s">
        <v>2255</v>
      </c>
      <c r="F148" s="241" t="s">
        <v>2256</v>
      </c>
      <c r="G148" s="242" t="s">
        <v>233</v>
      </c>
      <c r="H148" s="243">
        <v>4</v>
      </c>
      <c r="I148" s="244"/>
      <c r="J148" s="245">
        <f>ROUND(I148*H148,2)</f>
        <v>0</v>
      </c>
      <c r="K148" s="241" t="s">
        <v>1</v>
      </c>
      <c r="L148" s="246"/>
      <c r="M148" s="247" t="s">
        <v>1</v>
      </c>
      <c r="N148" s="248" t="s">
        <v>41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85</v>
      </c>
      <c r="AT148" s="237" t="s">
        <v>172</v>
      </c>
      <c r="AU148" s="237" t="s">
        <v>85</v>
      </c>
      <c r="AY148" s="17" t="s">
        <v>163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83</v>
      </c>
      <c r="BM148" s="237" t="s">
        <v>2257</v>
      </c>
    </row>
    <row r="149" s="2" customFormat="1" ht="16.5" customHeight="1">
      <c r="A149" s="38"/>
      <c r="B149" s="39"/>
      <c r="C149" s="226" t="s">
        <v>301</v>
      </c>
      <c r="D149" s="226" t="s">
        <v>165</v>
      </c>
      <c r="E149" s="227" t="s">
        <v>2258</v>
      </c>
      <c r="F149" s="228" t="s">
        <v>2259</v>
      </c>
      <c r="G149" s="229" t="s">
        <v>233</v>
      </c>
      <c r="H149" s="230">
        <v>3</v>
      </c>
      <c r="I149" s="231"/>
      <c r="J149" s="232">
        <f>ROUND(I149*H149,2)</f>
        <v>0</v>
      </c>
      <c r="K149" s="228" t="s">
        <v>1</v>
      </c>
      <c r="L149" s="44"/>
      <c r="M149" s="233" t="s">
        <v>1</v>
      </c>
      <c r="N149" s="234" t="s">
        <v>41</v>
      </c>
      <c r="O149" s="91"/>
      <c r="P149" s="235">
        <f>O149*H149</f>
        <v>0</v>
      </c>
      <c r="Q149" s="235">
        <v>3.0000000000000001E-05</v>
      </c>
      <c r="R149" s="235">
        <f>Q149*H149</f>
        <v>9.0000000000000006E-05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83</v>
      </c>
      <c r="AT149" s="237" t="s">
        <v>165</v>
      </c>
      <c r="AU149" s="237" t="s">
        <v>85</v>
      </c>
      <c r="AY149" s="17" t="s">
        <v>163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83</v>
      </c>
      <c r="BM149" s="237" t="s">
        <v>2260</v>
      </c>
    </row>
    <row r="150" s="2" customFormat="1" ht="16.5" customHeight="1">
      <c r="A150" s="38"/>
      <c r="B150" s="39"/>
      <c r="C150" s="239" t="s">
        <v>305</v>
      </c>
      <c r="D150" s="239" t="s">
        <v>172</v>
      </c>
      <c r="E150" s="240" t="s">
        <v>2261</v>
      </c>
      <c r="F150" s="241" t="s">
        <v>2262</v>
      </c>
      <c r="G150" s="242" t="s">
        <v>233</v>
      </c>
      <c r="H150" s="243">
        <v>3</v>
      </c>
      <c r="I150" s="244"/>
      <c r="J150" s="245">
        <f>ROUND(I150*H150,2)</f>
        <v>0</v>
      </c>
      <c r="K150" s="241" t="s">
        <v>1</v>
      </c>
      <c r="L150" s="246"/>
      <c r="M150" s="247" t="s">
        <v>1</v>
      </c>
      <c r="N150" s="248" t="s">
        <v>41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85</v>
      </c>
      <c r="AT150" s="237" t="s">
        <v>172</v>
      </c>
      <c r="AU150" s="237" t="s">
        <v>85</v>
      </c>
      <c r="AY150" s="17" t="s">
        <v>163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83</v>
      </c>
      <c r="BM150" s="237" t="s">
        <v>2263</v>
      </c>
    </row>
    <row r="151" s="2" customFormat="1" ht="16.5" customHeight="1">
      <c r="A151" s="38"/>
      <c r="B151" s="39"/>
      <c r="C151" s="239" t="s">
        <v>309</v>
      </c>
      <c r="D151" s="239" t="s">
        <v>172</v>
      </c>
      <c r="E151" s="240" t="s">
        <v>2264</v>
      </c>
      <c r="F151" s="241" t="s">
        <v>2265</v>
      </c>
      <c r="G151" s="242" t="s">
        <v>233</v>
      </c>
      <c r="H151" s="243">
        <v>160</v>
      </c>
      <c r="I151" s="244"/>
      <c r="J151" s="245">
        <f>ROUND(I151*H151,2)</f>
        <v>0</v>
      </c>
      <c r="K151" s="241" t="s">
        <v>1</v>
      </c>
      <c r="L151" s="246"/>
      <c r="M151" s="247" t="s">
        <v>1</v>
      </c>
      <c r="N151" s="248" t="s">
        <v>41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85</v>
      </c>
      <c r="AT151" s="237" t="s">
        <v>172</v>
      </c>
      <c r="AU151" s="237" t="s">
        <v>85</v>
      </c>
      <c r="AY151" s="17" t="s">
        <v>163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83</v>
      </c>
      <c r="BM151" s="237" t="s">
        <v>2266</v>
      </c>
    </row>
    <row r="152" s="2" customFormat="1" ht="16.5" customHeight="1">
      <c r="A152" s="38"/>
      <c r="B152" s="39"/>
      <c r="C152" s="239" t="s">
        <v>313</v>
      </c>
      <c r="D152" s="239" t="s">
        <v>172</v>
      </c>
      <c r="E152" s="240" t="s">
        <v>2267</v>
      </c>
      <c r="F152" s="241" t="s">
        <v>2268</v>
      </c>
      <c r="G152" s="242" t="s">
        <v>233</v>
      </c>
      <c r="H152" s="243">
        <v>60</v>
      </c>
      <c r="I152" s="244"/>
      <c r="J152" s="245">
        <f>ROUND(I152*H152,2)</f>
        <v>0</v>
      </c>
      <c r="K152" s="241" t="s">
        <v>1</v>
      </c>
      <c r="L152" s="246"/>
      <c r="M152" s="247" t="s">
        <v>1</v>
      </c>
      <c r="N152" s="248" t="s">
        <v>41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85</v>
      </c>
      <c r="AT152" s="237" t="s">
        <v>172</v>
      </c>
      <c r="AU152" s="237" t="s">
        <v>85</v>
      </c>
      <c r="AY152" s="17" t="s">
        <v>163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83</v>
      </c>
      <c r="BM152" s="237" t="s">
        <v>2269</v>
      </c>
    </row>
    <row r="153" s="2" customFormat="1" ht="16.5" customHeight="1">
      <c r="A153" s="38"/>
      <c r="B153" s="39"/>
      <c r="C153" s="239" t="s">
        <v>318</v>
      </c>
      <c r="D153" s="239" t="s">
        <v>172</v>
      </c>
      <c r="E153" s="240" t="s">
        <v>2270</v>
      </c>
      <c r="F153" s="241" t="s">
        <v>2271</v>
      </c>
      <c r="G153" s="242" t="s">
        <v>233</v>
      </c>
      <c r="H153" s="243">
        <v>120</v>
      </c>
      <c r="I153" s="244"/>
      <c r="J153" s="245">
        <f>ROUND(I153*H153,2)</f>
        <v>0</v>
      </c>
      <c r="K153" s="241" t="s">
        <v>1</v>
      </c>
      <c r="L153" s="246"/>
      <c r="M153" s="247" t="s">
        <v>1</v>
      </c>
      <c r="N153" s="248" t="s">
        <v>41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85</v>
      </c>
      <c r="AT153" s="237" t="s">
        <v>172</v>
      </c>
      <c r="AU153" s="237" t="s">
        <v>85</v>
      </c>
      <c r="AY153" s="17" t="s">
        <v>163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83</v>
      </c>
      <c r="BM153" s="237" t="s">
        <v>2272</v>
      </c>
    </row>
    <row r="154" s="2" customFormat="1" ht="21.75" customHeight="1">
      <c r="A154" s="38"/>
      <c r="B154" s="39"/>
      <c r="C154" s="226" t="s">
        <v>325</v>
      </c>
      <c r="D154" s="226" t="s">
        <v>165</v>
      </c>
      <c r="E154" s="227" t="s">
        <v>2273</v>
      </c>
      <c r="F154" s="228" t="s">
        <v>2274</v>
      </c>
      <c r="G154" s="229" t="s">
        <v>294</v>
      </c>
      <c r="H154" s="230">
        <v>170</v>
      </c>
      <c r="I154" s="231"/>
      <c r="J154" s="232">
        <f>ROUND(I154*H154,2)</f>
        <v>0</v>
      </c>
      <c r="K154" s="228" t="s">
        <v>1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83</v>
      </c>
      <c r="AT154" s="237" t="s">
        <v>165</v>
      </c>
      <c r="AU154" s="237" t="s">
        <v>85</v>
      </c>
      <c r="AY154" s="17" t="s">
        <v>163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83</v>
      </c>
      <c r="BM154" s="237" t="s">
        <v>2275</v>
      </c>
    </row>
    <row r="155" s="2" customFormat="1" ht="24.15" customHeight="1">
      <c r="A155" s="38"/>
      <c r="B155" s="39"/>
      <c r="C155" s="226" t="s">
        <v>331</v>
      </c>
      <c r="D155" s="226" t="s">
        <v>165</v>
      </c>
      <c r="E155" s="227" t="s">
        <v>2276</v>
      </c>
      <c r="F155" s="228" t="s">
        <v>2277</v>
      </c>
      <c r="G155" s="229" t="s">
        <v>294</v>
      </c>
      <c r="H155" s="230">
        <v>80</v>
      </c>
      <c r="I155" s="231"/>
      <c r="J155" s="232">
        <f>ROUND(I155*H155,2)</f>
        <v>0</v>
      </c>
      <c r="K155" s="228" t="s">
        <v>1</v>
      </c>
      <c r="L155" s="44"/>
      <c r="M155" s="233" t="s">
        <v>1</v>
      </c>
      <c r="N155" s="234" t="s">
        <v>41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83</v>
      </c>
      <c r="AT155" s="237" t="s">
        <v>165</v>
      </c>
      <c r="AU155" s="237" t="s">
        <v>85</v>
      </c>
      <c r="AY155" s="17" t="s">
        <v>163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83</v>
      </c>
      <c r="BM155" s="237" t="s">
        <v>2278</v>
      </c>
    </row>
    <row r="156" s="2" customFormat="1" ht="16.5" customHeight="1">
      <c r="A156" s="38"/>
      <c r="B156" s="39"/>
      <c r="C156" s="239" t="s">
        <v>336</v>
      </c>
      <c r="D156" s="239" t="s">
        <v>172</v>
      </c>
      <c r="E156" s="240" t="s">
        <v>2279</v>
      </c>
      <c r="F156" s="241" t="s">
        <v>2280</v>
      </c>
      <c r="G156" s="242" t="s">
        <v>294</v>
      </c>
      <c r="H156" s="243">
        <v>80</v>
      </c>
      <c r="I156" s="244"/>
      <c r="J156" s="245">
        <f>ROUND(I156*H156,2)</f>
        <v>0</v>
      </c>
      <c r="K156" s="241" t="s">
        <v>1</v>
      </c>
      <c r="L156" s="246"/>
      <c r="M156" s="247" t="s">
        <v>1</v>
      </c>
      <c r="N156" s="248" t="s">
        <v>41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85</v>
      </c>
      <c r="AT156" s="237" t="s">
        <v>172</v>
      </c>
      <c r="AU156" s="237" t="s">
        <v>85</v>
      </c>
      <c r="AY156" s="17" t="s">
        <v>163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83</v>
      </c>
      <c r="BM156" s="237" t="s">
        <v>2281</v>
      </c>
    </row>
    <row r="157" s="2" customFormat="1" ht="24.15" customHeight="1">
      <c r="A157" s="38"/>
      <c r="B157" s="39"/>
      <c r="C157" s="226" t="s">
        <v>342</v>
      </c>
      <c r="D157" s="226" t="s">
        <v>165</v>
      </c>
      <c r="E157" s="227" t="s">
        <v>2282</v>
      </c>
      <c r="F157" s="228" t="s">
        <v>2283</v>
      </c>
      <c r="G157" s="229" t="s">
        <v>294</v>
      </c>
      <c r="H157" s="230">
        <v>30</v>
      </c>
      <c r="I157" s="231"/>
      <c r="J157" s="232">
        <f>ROUND(I157*H157,2)</f>
        <v>0</v>
      </c>
      <c r="K157" s="228" t="s">
        <v>1</v>
      </c>
      <c r="L157" s="44"/>
      <c r="M157" s="233" t="s">
        <v>1</v>
      </c>
      <c r="N157" s="234" t="s">
        <v>41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83</v>
      </c>
      <c r="AT157" s="237" t="s">
        <v>165</v>
      </c>
      <c r="AU157" s="237" t="s">
        <v>85</v>
      </c>
      <c r="AY157" s="17" t="s">
        <v>163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83</v>
      </c>
      <c r="BM157" s="237" t="s">
        <v>2284</v>
      </c>
    </row>
    <row r="158" s="2" customFormat="1" ht="16.5" customHeight="1">
      <c r="A158" s="38"/>
      <c r="B158" s="39"/>
      <c r="C158" s="239" t="s">
        <v>346</v>
      </c>
      <c r="D158" s="239" t="s">
        <v>172</v>
      </c>
      <c r="E158" s="240" t="s">
        <v>2285</v>
      </c>
      <c r="F158" s="241" t="s">
        <v>2286</v>
      </c>
      <c r="G158" s="242" t="s">
        <v>294</v>
      </c>
      <c r="H158" s="243">
        <v>30</v>
      </c>
      <c r="I158" s="244"/>
      <c r="J158" s="245">
        <f>ROUND(I158*H158,2)</f>
        <v>0</v>
      </c>
      <c r="K158" s="241" t="s">
        <v>1</v>
      </c>
      <c r="L158" s="246"/>
      <c r="M158" s="247" t="s">
        <v>1</v>
      </c>
      <c r="N158" s="248" t="s">
        <v>41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85</v>
      </c>
      <c r="AT158" s="237" t="s">
        <v>172</v>
      </c>
      <c r="AU158" s="237" t="s">
        <v>85</v>
      </c>
      <c r="AY158" s="17" t="s">
        <v>163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83</v>
      </c>
      <c r="BM158" s="237" t="s">
        <v>2287</v>
      </c>
    </row>
    <row r="159" s="2" customFormat="1" ht="24.15" customHeight="1">
      <c r="A159" s="38"/>
      <c r="B159" s="39"/>
      <c r="C159" s="226" t="s">
        <v>352</v>
      </c>
      <c r="D159" s="226" t="s">
        <v>165</v>
      </c>
      <c r="E159" s="227" t="s">
        <v>2288</v>
      </c>
      <c r="F159" s="228" t="s">
        <v>2289</v>
      </c>
      <c r="G159" s="229" t="s">
        <v>294</v>
      </c>
      <c r="H159" s="230">
        <v>60</v>
      </c>
      <c r="I159" s="231"/>
      <c r="J159" s="232">
        <f>ROUND(I159*H159,2)</f>
        <v>0</v>
      </c>
      <c r="K159" s="228" t="s">
        <v>1</v>
      </c>
      <c r="L159" s="44"/>
      <c r="M159" s="233" t="s">
        <v>1</v>
      </c>
      <c r="N159" s="234" t="s">
        <v>41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83</v>
      </c>
      <c r="AT159" s="237" t="s">
        <v>165</v>
      </c>
      <c r="AU159" s="237" t="s">
        <v>85</v>
      </c>
      <c r="AY159" s="17" t="s">
        <v>163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83</v>
      </c>
      <c r="BM159" s="237" t="s">
        <v>2290</v>
      </c>
    </row>
    <row r="160" s="2" customFormat="1" ht="16.5" customHeight="1">
      <c r="A160" s="38"/>
      <c r="B160" s="39"/>
      <c r="C160" s="239" t="s">
        <v>357</v>
      </c>
      <c r="D160" s="239" t="s">
        <v>172</v>
      </c>
      <c r="E160" s="240" t="s">
        <v>2291</v>
      </c>
      <c r="F160" s="241" t="s">
        <v>2292</v>
      </c>
      <c r="G160" s="242" t="s">
        <v>294</v>
      </c>
      <c r="H160" s="243">
        <v>60</v>
      </c>
      <c r="I160" s="244"/>
      <c r="J160" s="245">
        <f>ROUND(I160*H160,2)</f>
        <v>0</v>
      </c>
      <c r="K160" s="241" t="s">
        <v>1</v>
      </c>
      <c r="L160" s="246"/>
      <c r="M160" s="247" t="s">
        <v>1</v>
      </c>
      <c r="N160" s="248" t="s">
        <v>41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85</v>
      </c>
      <c r="AT160" s="237" t="s">
        <v>172</v>
      </c>
      <c r="AU160" s="237" t="s">
        <v>85</v>
      </c>
      <c r="AY160" s="17" t="s">
        <v>163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83</v>
      </c>
      <c r="BM160" s="237" t="s">
        <v>2293</v>
      </c>
    </row>
    <row r="161" s="12" customFormat="1" ht="22.8" customHeight="1">
      <c r="A161" s="12"/>
      <c r="B161" s="210"/>
      <c r="C161" s="211"/>
      <c r="D161" s="212" t="s">
        <v>75</v>
      </c>
      <c r="E161" s="224" t="s">
        <v>1212</v>
      </c>
      <c r="F161" s="224" t="s">
        <v>1213</v>
      </c>
      <c r="G161" s="211"/>
      <c r="H161" s="211"/>
      <c r="I161" s="214"/>
      <c r="J161" s="225">
        <f>BK161</f>
        <v>0</v>
      </c>
      <c r="K161" s="211"/>
      <c r="L161" s="216"/>
      <c r="M161" s="217"/>
      <c r="N161" s="218"/>
      <c r="O161" s="218"/>
      <c r="P161" s="219">
        <f>P162</f>
        <v>0</v>
      </c>
      <c r="Q161" s="218"/>
      <c r="R161" s="219">
        <f>R162</f>
        <v>0</v>
      </c>
      <c r="S161" s="218"/>
      <c r="T161" s="22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1" t="s">
        <v>170</v>
      </c>
      <c r="AT161" s="222" t="s">
        <v>75</v>
      </c>
      <c r="AU161" s="222" t="s">
        <v>83</v>
      </c>
      <c r="AY161" s="221" t="s">
        <v>163</v>
      </c>
      <c r="BK161" s="223">
        <f>BK162</f>
        <v>0</v>
      </c>
    </row>
    <row r="162" s="2" customFormat="1" ht="24.15" customHeight="1">
      <c r="A162" s="38"/>
      <c r="B162" s="39"/>
      <c r="C162" s="226" t="s">
        <v>362</v>
      </c>
      <c r="D162" s="226" t="s">
        <v>165</v>
      </c>
      <c r="E162" s="227" t="s">
        <v>1452</v>
      </c>
      <c r="F162" s="228" t="s">
        <v>2294</v>
      </c>
      <c r="G162" s="229" t="s">
        <v>1217</v>
      </c>
      <c r="H162" s="230">
        <v>20</v>
      </c>
      <c r="I162" s="231"/>
      <c r="J162" s="232">
        <f>ROUND(I162*H162,2)</f>
        <v>0</v>
      </c>
      <c r="K162" s="228" t="s">
        <v>169</v>
      </c>
      <c r="L162" s="44"/>
      <c r="M162" s="290" t="s">
        <v>1</v>
      </c>
      <c r="N162" s="291" t="s">
        <v>41</v>
      </c>
      <c r="O162" s="292"/>
      <c r="P162" s="293">
        <f>O162*H162</f>
        <v>0</v>
      </c>
      <c r="Q162" s="293">
        <v>0</v>
      </c>
      <c r="R162" s="293">
        <f>Q162*H162</f>
        <v>0</v>
      </c>
      <c r="S162" s="293">
        <v>0</v>
      </c>
      <c r="T162" s="29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1218</v>
      </c>
      <c r="AT162" s="237" t="s">
        <v>165</v>
      </c>
      <c r="AU162" s="237" t="s">
        <v>85</v>
      </c>
      <c r="AY162" s="17" t="s">
        <v>163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1218</v>
      </c>
      <c r="BM162" s="237" t="s">
        <v>2295</v>
      </c>
    </row>
    <row r="163" s="2" customFormat="1" ht="6.96" customHeight="1">
      <c r="A163" s="38"/>
      <c r="B163" s="66"/>
      <c r="C163" s="67"/>
      <c r="D163" s="67"/>
      <c r="E163" s="67"/>
      <c r="F163" s="67"/>
      <c r="G163" s="67"/>
      <c r="H163" s="67"/>
      <c r="I163" s="67"/>
      <c r="J163" s="67"/>
      <c r="K163" s="67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G0qAgYTOHLtwhhhCOq5rSf6V1YWfJZRuLtBNIAnbqJCAkptL0rZN9CEC76aLkZMv1Sw/lIGIDmUyBRgVysR02w==" hashValue="NX2A77/Ao4OE83JM7OT1i/lDDvIG1XoHJVSuiFr/IjS7Ns/2fV7vmq/ufXY/f8bvDLbUNUDkohCWlkB3otYJGw==" algorithmName="SHA-512" password="CC35"/>
  <autoFilter ref="C122:K16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ZA a Gymnazium Hořice-novostavba školních dílen</v>
      </c>
      <c r="F7" s="150"/>
      <c r="G7" s="150"/>
      <c r="H7" s="150"/>
      <c r="L7" s="20"/>
    </row>
    <row r="8" s="1" customFormat="1" ht="12" customHeight="1">
      <c r="B8" s="20"/>
      <c r="D8" s="150" t="s">
        <v>119</v>
      </c>
      <c r="L8" s="20"/>
    </row>
    <row r="9" s="2" customFormat="1" ht="16.5" customHeight="1">
      <c r="A9" s="38"/>
      <c r="B9" s="44"/>
      <c r="C9" s="38"/>
      <c r="D9" s="38"/>
      <c r="E9" s="151" t="s">
        <v>120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2296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16. 2. 2024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ROUND((SUM(BE121:BE231)),  2)</f>
        <v>0</v>
      </c>
      <c r="G35" s="38"/>
      <c r="H35" s="38"/>
      <c r="I35" s="164">
        <v>0.20999999999999999</v>
      </c>
      <c r="J35" s="163">
        <f>ROUND(((SUM(BE121:BE231))*I35),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ROUND((SUM(BF121:BF231)),  2)</f>
        <v>0</v>
      </c>
      <c r="G36" s="38"/>
      <c r="H36" s="38"/>
      <c r="I36" s="164">
        <v>0.12</v>
      </c>
      <c r="J36" s="163">
        <f>ROUND(((SUM(BF121:BF231))*I36),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ROUND((SUM(BG121:BG231)),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ROUND((SUM(BH121:BH231)),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ROUND((SUM(BI121:BI231)),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ZA a Gymnazium Hořice-novostavba školních dílen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01.6 - Silnoproud + slaboproud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Hořice v Podkrkonoší</v>
      </c>
      <c r="G91" s="40"/>
      <c r="H91" s="40"/>
      <c r="I91" s="32" t="s">
        <v>22</v>
      </c>
      <c r="J91" s="79" t="str">
        <f>IF(J14="","",J14)</f>
        <v>16. 2. 2024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Královéhradecký kraj</v>
      </c>
      <c r="G93" s="40"/>
      <c r="H93" s="40"/>
      <c r="I93" s="32" t="s">
        <v>30</v>
      </c>
      <c r="J93" s="36" t="str">
        <f>E23</f>
        <v>Energy Benefit Centre a.s.Praha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124</v>
      </c>
      <c r="D96" s="185"/>
      <c r="E96" s="185"/>
      <c r="F96" s="185"/>
      <c r="G96" s="185"/>
      <c r="H96" s="185"/>
      <c r="I96" s="185"/>
      <c r="J96" s="186" t="s">
        <v>125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126</v>
      </c>
      <c r="D98" s="40"/>
      <c r="E98" s="40"/>
      <c r="F98" s="40"/>
      <c r="G98" s="40"/>
      <c r="H98" s="40"/>
      <c r="I98" s="40"/>
      <c r="J98" s="110">
        <f>J121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127</v>
      </c>
    </row>
    <row r="99" s="9" customFormat="1" ht="24.96" customHeight="1">
      <c r="A99" s="9"/>
      <c r="B99" s="188"/>
      <c r="C99" s="189"/>
      <c r="D99" s="190" t="s">
        <v>2297</v>
      </c>
      <c r="E99" s="191"/>
      <c r="F99" s="191"/>
      <c r="G99" s="191"/>
      <c r="H99" s="191"/>
      <c r="I99" s="191"/>
      <c r="J99" s="192">
        <f>J122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148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3" t="str">
        <f>E7</f>
        <v>ZA a Gymnazium Hořice-novostavba školních dílen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119</v>
      </c>
      <c r="D110" s="22"/>
      <c r="E110" s="22"/>
      <c r="F110" s="22"/>
      <c r="G110" s="22"/>
      <c r="H110" s="22"/>
      <c r="I110" s="22"/>
      <c r="J110" s="22"/>
      <c r="K110" s="22"/>
      <c r="L110" s="20"/>
    </row>
    <row r="111" s="2" customFormat="1" ht="16.5" customHeight="1">
      <c r="A111" s="38"/>
      <c r="B111" s="39"/>
      <c r="C111" s="40"/>
      <c r="D111" s="40"/>
      <c r="E111" s="183" t="s">
        <v>120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121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01.6 - Silnoproud + slaboproud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>Hořice v Podkrkonoší</v>
      </c>
      <c r="G115" s="40"/>
      <c r="H115" s="40"/>
      <c r="I115" s="32" t="s">
        <v>22</v>
      </c>
      <c r="J115" s="79" t="str">
        <f>IF(J14="","",J14)</f>
        <v>16. 2. 2024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40"/>
      <c r="E117" s="40"/>
      <c r="F117" s="27" t="str">
        <f>E17</f>
        <v>Královéhradecký kraj</v>
      </c>
      <c r="G117" s="40"/>
      <c r="H117" s="40"/>
      <c r="I117" s="32" t="s">
        <v>30</v>
      </c>
      <c r="J117" s="36" t="str">
        <f>E23</f>
        <v>Energy Benefit Centre a.s.Praha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IF(E20="","",E20)</f>
        <v>Vyplň údaj</v>
      </c>
      <c r="G118" s="40"/>
      <c r="H118" s="40"/>
      <c r="I118" s="32" t="s">
        <v>33</v>
      </c>
      <c r="J118" s="36" t="str">
        <f>E26</f>
        <v xml:space="preserve"> 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9"/>
      <c r="B120" s="200"/>
      <c r="C120" s="201" t="s">
        <v>149</v>
      </c>
      <c r="D120" s="202" t="s">
        <v>61</v>
      </c>
      <c r="E120" s="202" t="s">
        <v>57</v>
      </c>
      <c r="F120" s="202" t="s">
        <v>58</v>
      </c>
      <c r="G120" s="202" t="s">
        <v>150</v>
      </c>
      <c r="H120" s="202" t="s">
        <v>151</v>
      </c>
      <c r="I120" s="202" t="s">
        <v>152</v>
      </c>
      <c r="J120" s="202" t="s">
        <v>125</v>
      </c>
      <c r="K120" s="203" t="s">
        <v>153</v>
      </c>
      <c r="L120" s="204"/>
      <c r="M120" s="100" t="s">
        <v>1</v>
      </c>
      <c r="N120" s="101" t="s">
        <v>40</v>
      </c>
      <c r="O120" s="101" t="s">
        <v>154</v>
      </c>
      <c r="P120" s="101" t="s">
        <v>155</v>
      </c>
      <c r="Q120" s="101" t="s">
        <v>156</v>
      </c>
      <c r="R120" s="101" t="s">
        <v>157</v>
      </c>
      <c r="S120" s="101" t="s">
        <v>158</v>
      </c>
      <c r="T120" s="102" t="s">
        <v>159</v>
      </c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</row>
    <row r="121" s="2" customFormat="1" ht="22.8" customHeight="1">
      <c r="A121" s="38"/>
      <c r="B121" s="39"/>
      <c r="C121" s="107" t="s">
        <v>160</v>
      </c>
      <c r="D121" s="40"/>
      <c r="E121" s="40"/>
      <c r="F121" s="40"/>
      <c r="G121" s="40"/>
      <c r="H121" s="40"/>
      <c r="I121" s="40"/>
      <c r="J121" s="205">
        <f>BK121</f>
        <v>0</v>
      </c>
      <c r="K121" s="40"/>
      <c r="L121" s="44"/>
      <c r="M121" s="103"/>
      <c r="N121" s="206"/>
      <c r="O121" s="104"/>
      <c r="P121" s="207">
        <f>P122</f>
        <v>0</v>
      </c>
      <c r="Q121" s="104"/>
      <c r="R121" s="207">
        <f>R122</f>
        <v>0</v>
      </c>
      <c r="S121" s="104"/>
      <c r="T121" s="20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127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75</v>
      </c>
      <c r="E122" s="213" t="s">
        <v>2298</v>
      </c>
      <c r="F122" s="213" t="s">
        <v>2299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SUM(P123:P231)</f>
        <v>0</v>
      </c>
      <c r="Q122" s="218"/>
      <c r="R122" s="219">
        <f>SUM(R123:R231)</f>
        <v>0</v>
      </c>
      <c r="S122" s="218"/>
      <c r="T122" s="220">
        <f>SUM(T123:T231)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180</v>
      </c>
      <c r="AT122" s="222" t="s">
        <v>75</v>
      </c>
      <c r="AU122" s="222" t="s">
        <v>76</v>
      </c>
      <c r="AY122" s="221" t="s">
        <v>163</v>
      </c>
      <c r="BK122" s="223">
        <f>SUM(BK123:BK231)</f>
        <v>0</v>
      </c>
    </row>
    <row r="123" s="2" customFormat="1" ht="16.5" customHeight="1">
      <c r="A123" s="38"/>
      <c r="B123" s="39"/>
      <c r="C123" s="226" t="s">
        <v>83</v>
      </c>
      <c r="D123" s="226" t="s">
        <v>165</v>
      </c>
      <c r="E123" s="227" t="s">
        <v>83</v>
      </c>
      <c r="F123" s="228" t="s">
        <v>2300</v>
      </c>
      <c r="G123" s="229" t="s">
        <v>885</v>
      </c>
      <c r="H123" s="230">
        <v>1</v>
      </c>
      <c r="I123" s="231"/>
      <c r="J123" s="232">
        <f>ROUND(I123*H123,2)</f>
        <v>0</v>
      </c>
      <c r="K123" s="228" t="s">
        <v>1</v>
      </c>
      <c r="L123" s="44"/>
      <c r="M123" s="233" t="s">
        <v>1</v>
      </c>
      <c r="N123" s="234" t="s">
        <v>41</v>
      </c>
      <c r="O123" s="91"/>
      <c r="P123" s="235">
        <f>O123*H123</f>
        <v>0</v>
      </c>
      <c r="Q123" s="235">
        <v>0</v>
      </c>
      <c r="R123" s="235">
        <f>Q123*H123</f>
        <v>0</v>
      </c>
      <c r="S123" s="235">
        <v>0</v>
      </c>
      <c r="T123" s="23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7" t="s">
        <v>503</v>
      </c>
      <c r="AT123" s="237" t="s">
        <v>165</v>
      </c>
      <c r="AU123" s="237" t="s">
        <v>83</v>
      </c>
      <c r="AY123" s="17" t="s">
        <v>163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17" t="s">
        <v>83</v>
      </c>
      <c r="BK123" s="238">
        <f>ROUND(I123*H123,2)</f>
        <v>0</v>
      </c>
      <c r="BL123" s="17" t="s">
        <v>503</v>
      </c>
      <c r="BM123" s="237" t="s">
        <v>85</v>
      </c>
    </row>
    <row r="124" s="2" customFormat="1" ht="16.5" customHeight="1">
      <c r="A124" s="38"/>
      <c r="B124" s="39"/>
      <c r="C124" s="226" t="s">
        <v>85</v>
      </c>
      <c r="D124" s="226" t="s">
        <v>165</v>
      </c>
      <c r="E124" s="227" t="s">
        <v>85</v>
      </c>
      <c r="F124" s="228" t="s">
        <v>2301</v>
      </c>
      <c r="G124" s="229" t="s">
        <v>885</v>
      </c>
      <c r="H124" s="230">
        <v>1</v>
      </c>
      <c r="I124" s="231"/>
      <c r="J124" s="232">
        <f>ROUND(I124*H124,2)</f>
        <v>0</v>
      </c>
      <c r="K124" s="228" t="s">
        <v>1</v>
      </c>
      <c r="L124" s="44"/>
      <c r="M124" s="233" t="s">
        <v>1</v>
      </c>
      <c r="N124" s="234" t="s">
        <v>41</v>
      </c>
      <c r="O124" s="91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503</v>
      </c>
      <c r="AT124" s="237" t="s">
        <v>165</v>
      </c>
      <c r="AU124" s="237" t="s">
        <v>83</v>
      </c>
      <c r="AY124" s="17" t="s">
        <v>163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83</v>
      </c>
      <c r="BK124" s="238">
        <f>ROUND(I124*H124,2)</f>
        <v>0</v>
      </c>
      <c r="BL124" s="17" t="s">
        <v>503</v>
      </c>
      <c r="BM124" s="237" t="s">
        <v>170</v>
      </c>
    </row>
    <row r="125" s="2" customFormat="1" ht="16.5" customHeight="1">
      <c r="A125" s="38"/>
      <c r="B125" s="39"/>
      <c r="C125" s="226" t="s">
        <v>180</v>
      </c>
      <c r="D125" s="226" t="s">
        <v>165</v>
      </c>
      <c r="E125" s="227" t="s">
        <v>180</v>
      </c>
      <c r="F125" s="228" t="s">
        <v>2302</v>
      </c>
      <c r="G125" s="229" t="s">
        <v>885</v>
      </c>
      <c r="H125" s="230">
        <v>1</v>
      </c>
      <c r="I125" s="231"/>
      <c r="J125" s="232">
        <f>ROUND(I125*H125,2)</f>
        <v>0</v>
      </c>
      <c r="K125" s="228" t="s">
        <v>1</v>
      </c>
      <c r="L125" s="44"/>
      <c r="M125" s="233" t="s">
        <v>1</v>
      </c>
      <c r="N125" s="234" t="s">
        <v>41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503</v>
      </c>
      <c r="AT125" s="237" t="s">
        <v>165</v>
      </c>
      <c r="AU125" s="237" t="s">
        <v>83</v>
      </c>
      <c r="AY125" s="17" t="s">
        <v>163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503</v>
      </c>
      <c r="BM125" s="237" t="s">
        <v>200</v>
      </c>
    </row>
    <row r="126" s="2" customFormat="1" ht="16.5" customHeight="1">
      <c r="A126" s="38"/>
      <c r="B126" s="39"/>
      <c r="C126" s="226" t="s">
        <v>170</v>
      </c>
      <c r="D126" s="226" t="s">
        <v>165</v>
      </c>
      <c r="E126" s="227" t="s">
        <v>170</v>
      </c>
      <c r="F126" s="228" t="s">
        <v>2303</v>
      </c>
      <c r="G126" s="229" t="s">
        <v>885</v>
      </c>
      <c r="H126" s="230">
        <v>1</v>
      </c>
      <c r="I126" s="231"/>
      <c r="J126" s="232">
        <f>ROUND(I126*H126,2)</f>
        <v>0</v>
      </c>
      <c r="K126" s="228" t="s">
        <v>1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503</v>
      </c>
      <c r="AT126" s="237" t="s">
        <v>165</v>
      </c>
      <c r="AU126" s="237" t="s">
        <v>83</v>
      </c>
      <c r="AY126" s="17" t="s">
        <v>163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503</v>
      </c>
      <c r="BM126" s="237" t="s">
        <v>176</v>
      </c>
    </row>
    <row r="127" s="2" customFormat="1" ht="16.5" customHeight="1">
      <c r="A127" s="38"/>
      <c r="B127" s="39"/>
      <c r="C127" s="226" t="s">
        <v>195</v>
      </c>
      <c r="D127" s="226" t="s">
        <v>165</v>
      </c>
      <c r="E127" s="227" t="s">
        <v>195</v>
      </c>
      <c r="F127" s="228" t="s">
        <v>2304</v>
      </c>
      <c r="G127" s="229" t="s">
        <v>885</v>
      </c>
      <c r="H127" s="230">
        <v>1</v>
      </c>
      <c r="I127" s="231"/>
      <c r="J127" s="232">
        <f>ROUND(I127*H127,2)</f>
        <v>0</v>
      </c>
      <c r="K127" s="228" t="s">
        <v>1</v>
      </c>
      <c r="L127" s="44"/>
      <c r="M127" s="233" t="s">
        <v>1</v>
      </c>
      <c r="N127" s="234" t="s">
        <v>41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503</v>
      </c>
      <c r="AT127" s="237" t="s">
        <v>165</v>
      </c>
      <c r="AU127" s="237" t="s">
        <v>83</v>
      </c>
      <c r="AY127" s="17" t="s">
        <v>163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503</v>
      </c>
      <c r="BM127" s="237" t="s">
        <v>221</v>
      </c>
    </row>
    <row r="128" s="2" customFormat="1" ht="16.5" customHeight="1">
      <c r="A128" s="38"/>
      <c r="B128" s="39"/>
      <c r="C128" s="226" t="s">
        <v>200</v>
      </c>
      <c r="D128" s="226" t="s">
        <v>165</v>
      </c>
      <c r="E128" s="227" t="s">
        <v>200</v>
      </c>
      <c r="F128" s="228" t="s">
        <v>2305</v>
      </c>
      <c r="G128" s="229" t="s">
        <v>885</v>
      </c>
      <c r="H128" s="230">
        <v>1</v>
      </c>
      <c r="I128" s="231"/>
      <c r="J128" s="232">
        <f>ROUND(I128*H128,2)</f>
        <v>0</v>
      </c>
      <c r="K128" s="228" t="s">
        <v>1</v>
      </c>
      <c r="L128" s="44"/>
      <c r="M128" s="233" t="s">
        <v>1</v>
      </c>
      <c r="N128" s="234" t="s">
        <v>41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503</v>
      </c>
      <c r="AT128" s="237" t="s">
        <v>165</v>
      </c>
      <c r="AU128" s="237" t="s">
        <v>83</v>
      </c>
      <c r="AY128" s="17" t="s">
        <v>163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83</v>
      </c>
      <c r="BK128" s="238">
        <f>ROUND(I128*H128,2)</f>
        <v>0</v>
      </c>
      <c r="BL128" s="17" t="s">
        <v>503</v>
      </c>
      <c r="BM128" s="237" t="s">
        <v>8</v>
      </c>
    </row>
    <row r="129" s="2" customFormat="1" ht="16.5" customHeight="1">
      <c r="A129" s="38"/>
      <c r="B129" s="39"/>
      <c r="C129" s="226" t="s">
        <v>205</v>
      </c>
      <c r="D129" s="226" t="s">
        <v>165</v>
      </c>
      <c r="E129" s="227" t="s">
        <v>205</v>
      </c>
      <c r="F129" s="228" t="s">
        <v>2306</v>
      </c>
      <c r="G129" s="229" t="s">
        <v>885</v>
      </c>
      <c r="H129" s="230">
        <v>1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41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503</v>
      </c>
      <c r="AT129" s="237" t="s">
        <v>165</v>
      </c>
      <c r="AU129" s="237" t="s">
        <v>83</v>
      </c>
      <c r="AY129" s="17" t="s">
        <v>163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503</v>
      </c>
      <c r="BM129" s="237" t="s">
        <v>240</v>
      </c>
    </row>
    <row r="130" s="2" customFormat="1" ht="16.5" customHeight="1">
      <c r="A130" s="38"/>
      <c r="B130" s="39"/>
      <c r="C130" s="226" t="s">
        <v>176</v>
      </c>
      <c r="D130" s="226" t="s">
        <v>165</v>
      </c>
      <c r="E130" s="227" t="s">
        <v>313</v>
      </c>
      <c r="F130" s="228" t="s">
        <v>2307</v>
      </c>
      <c r="G130" s="229" t="s">
        <v>885</v>
      </c>
      <c r="H130" s="230">
        <v>8</v>
      </c>
      <c r="I130" s="231"/>
      <c r="J130" s="232">
        <f>ROUND(I130*H130,2)</f>
        <v>0</v>
      </c>
      <c r="K130" s="228" t="s">
        <v>1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503</v>
      </c>
      <c r="AT130" s="237" t="s">
        <v>165</v>
      </c>
      <c r="AU130" s="237" t="s">
        <v>83</v>
      </c>
      <c r="AY130" s="17" t="s">
        <v>163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503</v>
      </c>
      <c r="BM130" s="237" t="s">
        <v>248</v>
      </c>
    </row>
    <row r="131" s="2" customFormat="1" ht="16.5" customHeight="1">
      <c r="A131" s="38"/>
      <c r="B131" s="39"/>
      <c r="C131" s="226" t="s">
        <v>214</v>
      </c>
      <c r="D131" s="226" t="s">
        <v>165</v>
      </c>
      <c r="E131" s="227" t="s">
        <v>176</v>
      </c>
      <c r="F131" s="228" t="s">
        <v>2308</v>
      </c>
      <c r="G131" s="229" t="s">
        <v>885</v>
      </c>
      <c r="H131" s="230">
        <v>1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503</v>
      </c>
      <c r="AT131" s="237" t="s">
        <v>165</v>
      </c>
      <c r="AU131" s="237" t="s">
        <v>83</v>
      </c>
      <c r="AY131" s="17" t="s">
        <v>163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503</v>
      </c>
      <c r="BM131" s="237" t="s">
        <v>260</v>
      </c>
    </row>
    <row r="132" s="2" customFormat="1" ht="16.5" customHeight="1">
      <c r="A132" s="38"/>
      <c r="B132" s="39"/>
      <c r="C132" s="226" t="s">
        <v>221</v>
      </c>
      <c r="D132" s="226" t="s">
        <v>165</v>
      </c>
      <c r="E132" s="227" t="s">
        <v>214</v>
      </c>
      <c r="F132" s="228" t="s">
        <v>2309</v>
      </c>
      <c r="G132" s="229" t="s">
        <v>885</v>
      </c>
      <c r="H132" s="230">
        <v>1</v>
      </c>
      <c r="I132" s="231"/>
      <c r="J132" s="232">
        <f>ROUND(I132*H132,2)</f>
        <v>0</v>
      </c>
      <c r="K132" s="228" t="s">
        <v>1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503</v>
      </c>
      <c r="AT132" s="237" t="s">
        <v>165</v>
      </c>
      <c r="AU132" s="237" t="s">
        <v>83</v>
      </c>
      <c r="AY132" s="17" t="s">
        <v>163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503</v>
      </c>
      <c r="BM132" s="237" t="s">
        <v>280</v>
      </c>
    </row>
    <row r="133" s="2" customFormat="1" ht="16.5" customHeight="1">
      <c r="A133" s="38"/>
      <c r="B133" s="39"/>
      <c r="C133" s="226" t="s">
        <v>226</v>
      </c>
      <c r="D133" s="226" t="s">
        <v>165</v>
      </c>
      <c r="E133" s="227" t="s">
        <v>221</v>
      </c>
      <c r="F133" s="228" t="s">
        <v>2310</v>
      </c>
      <c r="G133" s="229" t="s">
        <v>885</v>
      </c>
      <c r="H133" s="230">
        <v>1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41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503</v>
      </c>
      <c r="AT133" s="237" t="s">
        <v>165</v>
      </c>
      <c r="AU133" s="237" t="s">
        <v>83</v>
      </c>
      <c r="AY133" s="17" t="s">
        <v>163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503</v>
      </c>
      <c r="BM133" s="237" t="s">
        <v>291</v>
      </c>
    </row>
    <row r="134" s="2" customFormat="1" ht="16.5" customHeight="1">
      <c r="A134" s="38"/>
      <c r="B134" s="39"/>
      <c r="C134" s="226" t="s">
        <v>8</v>
      </c>
      <c r="D134" s="226" t="s">
        <v>165</v>
      </c>
      <c r="E134" s="227" t="s">
        <v>226</v>
      </c>
      <c r="F134" s="228" t="s">
        <v>2311</v>
      </c>
      <c r="G134" s="229" t="s">
        <v>885</v>
      </c>
      <c r="H134" s="230">
        <v>1</v>
      </c>
      <c r="I134" s="231"/>
      <c r="J134" s="232">
        <f>ROUND(I134*H134,2)</f>
        <v>0</v>
      </c>
      <c r="K134" s="228" t="s">
        <v>1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503</v>
      </c>
      <c r="AT134" s="237" t="s">
        <v>165</v>
      </c>
      <c r="AU134" s="237" t="s">
        <v>83</v>
      </c>
      <c r="AY134" s="17" t="s">
        <v>163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503</v>
      </c>
      <c r="BM134" s="237" t="s">
        <v>301</v>
      </c>
    </row>
    <row r="135" s="2" customFormat="1" ht="16.5" customHeight="1">
      <c r="A135" s="38"/>
      <c r="B135" s="39"/>
      <c r="C135" s="226" t="s">
        <v>235</v>
      </c>
      <c r="D135" s="226" t="s">
        <v>165</v>
      </c>
      <c r="E135" s="227" t="s">
        <v>8</v>
      </c>
      <c r="F135" s="228" t="s">
        <v>2312</v>
      </c>
      <c r="G135" s="229" t="s">
        <v>885</v>
      </c>
      <c r="H135" s="230">
        <v>1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503</v>
      </c>
      <c r="AT135" s="237" t="s">
        <v>165</v>
      </c>
      <c r="AU135" s="237" t="s">
        <v>83</v>
      </c>
      <c r="AY135" s="17" t="s">
        <v>163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503</v>
      </c>
      <c r="BM135" s="237" t="s">
        <v>309</v>
      </c>
    </row>
    <row r="136" s="2" customFormat="1" ht="16.5" customHeight="1">
      <c r="A136" s="38"/>
      <c r="B136" s="39"/>
      <c r="C136" s="226" t="s">
        <v>240</v>
      </c>
      <c r="D136" s="226" t="s">
        <v>165</v>
      </c>
      <c r="E136" s="227" t="s">
        <v>235</v>
      </c>
      <c r="F136" s="228" t="s">
        <v>2313</v>
      </c>
      <c r="G136" s="229" t="s">
        <v>885</v>
      </c>
      <c r="H136" s="230">
        <v>1</v>
      </c>
      <c r="I136" s="231"/>
      <c r="J136" s="232">
        <f>ROUND(I136*H136,2)</f>
        <v>0</v>
      </c>
      <c r="K136" s="228" t="s">
        <v>1</v>
      </c>
      <c r="L136" s="44"/>
      <c r="M136" s="233" t="s">
        <v>1</v>
      </c>
      <c r="N136" s="234" t="s">
        <v>41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503</v>
      </c>
      <c r="AT136" s="237" t="s">
        <v>165</v>
      </c>
      <c r="AU136" s="237" t="s">
        <v>83</v>
      </c>
      <c r="AY136" s="17" t="s">
        <v>163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503</v>
      </c>
      <c r="BM136" s="237" t="s">
        <v>318</v>
      </c>
    </row>
    <row r="137" s="2" customFormat="1" ht="16.5" customHeight="1">
      <c r="A137" s="38"/>
      <c r="B137" s="39"/>
      <c r="C137" s="226" t="s">
        <v>244</v>
      </c>
      <c r="D137" s="226" t="s">
        <v>165</v>
      </c>
      <c r="E137" s="227" t="s">
        <v>240</v>
      </c>
      <c r="F137" s="228" t="s">
        <v>2314</v>
      </c>
      <c r="G137" s="229" t="s">
        <v>885</v>
      </c>
      <c r="H137" s="230">
        <v>1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41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503</v>
      </c>
      <c r="AT137" s="237" t="s">
        <v>165</v>
      </c>
      <c r="AU137" s="237" t="s">
        <v>83</v>
      </c>
      <c r="AY137" s="17" t="s">
        <v>163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503</v>
      </c>
      <c r="BM137" s="237" t="s">
        <v>331</v>
      </c>
    </row>
    <row r="138" s="2" customFormat="1" ht="16.5" customHeight="1">
      <c r="A138" s="38"/>
      <c r="B138" s="39"/>
      <c r="C138" s="226" t="s">
        <v>248</v>
      </c>
      <c r="D138" s="226" t="s">
        <v>165</v>
      </c>
      <c r="E138" s="227" t="s">
        <v>244</v>
      </c>
      <c r="F138" s="228" t="s">
        <v>2315</v>
      </c>
      <c r="G138" s="229" t="s">
        <v>885</v>
      </c>
      <c r="H138" s="230">
        <v>1</v>
      </c>
      <c r="I138" s="231"/>
      <c r="J138" s="232">
        <f>ROUND(I138*H138,2)</f>
        <v>0</v>
      </c>
      <c r="K138" s="228" t="s">
        <v>1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503</v>
      </c>
      <c r="AT138" s="237" t="s">
        <v>165</v>
      </c>
      <c r="AU138" s="237" t="s">
        <v>83</v>
      </c>
      <c r="AY138" s="17" t="s">
        <v>163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503</v>
      </c>
      <c r="BM138" s="237" t="s">
        <v>342</v>
      </c>
    </row>
    <row r="139" s="2" customFormat="1" ht="16.5" customHeight="1">
      <c r="A139" s="38"/>
      <c r="B139" s="39"/>
      <c r="C139" s="226" t="s">
        <v>254</v>
      </c>
      <c r="D139" s="226" t="s">
        <v>165</v>
      </c>
      <c r="E139" s="227" t="s">
        <v>248</v>
      </c>
      <c r="F139" s="228" t="s">
        <v>2316</v>
      </c>
      <c r="G139" s="229" t="s">
        <v>885</v>
      </c>
      <c r="H139" s="230">
        <v>1</v>
      </c>
      <c r="I139" s="231"/>
      <c r="J139" s="232">
        <f>ROUND(I139*H139,2)</f>
        <v>0</v>
      </c>
      <c r="K139" s="228" t="s">
        <v>1</v>
      </c>
      <c r="L139" s="44"/>
      <c r="M139" s="233" t="s">
        <v>1</v>
      </c>
      <c r="N139" s="234" t="s">
        <v>41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503</v>
      </c>
      <c r="AT139" s="237" t="s">
        <v>165</v>
      </c>
      <c r="AU139" s="237" t="s">
        <v>83</v>
      </c>
      <c r="AY139" s="17" t="s">
        <v>163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503</v>
      </c>
      <c r="BM139" s="237" t="s">
        <v>352</v>
      </c>
    </row>
    <row r="140" s="2" customFormat="1" ht="16.5" customHeight="1">
      <c r="A140" s="38"/>
      <c r="B140" s="39"/>
      <c r="C140" s="226" t="s">
        <v>260</v>
      </c>
      <c r="D140" s="226" t="s">
        <v>165</v>
      </c>
      <c r="E140" s="227" t="s">
        <v>254</v>
      </c>
      <c r="F140" s="228" t="s">
        <v>2317</v>
      </c>
      <c r="G140" s="229" t="s">
        <v>885</v>
      </c>
      <c r="H140" s="230">
        <v>1</v>
      </c>
      <c r="I140" s="231"/>
      <c r="J140" s="232">
        <f>ROUND(I140*H140,2)</f>
        <v>0</v>
      </c>
      <c r="K140" s="228" t="s">
        <v>1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503</v>
      </c>
      <c r="AT140" s="237" t="s">
        <v>165</v>
      </c>
      <c r="AU140" s="237" t="s">
        <v>83</v>
      </c>
      <c r="AY140" s="17" t="s">
        <v>163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503</v>
      </c>
      <c r="BM140" s="237" t="s">
        <v>362</v>
      </c>
    </row>
    <row r="141" s="2" customFormat="1" ht="16.5" customHeight="1">
      <c r="A141" s="38"/>
      <c r="B141" s="39"/>
      <c r="C141" s="226" t="s">
        <v>276</v>
      </c>
      <c r="D141" s="226" t="s">
        <v>165</v>
      </c>
      <c r="E141" s="227" t="s">
        <v>2318</v>
      </c>
      <c r="F141" s="228" t="s">
        <v>2319</v>
      </c>
      <c r="G141" s="229" t="s">
        <v>233</v>
      </c>
      <c r="H141" s="230">
        <v>1</v>
      </c>
      <c r="I141" s="231"/>
      <c r="J141" s="232">
        <f>ROUND(I141*H141,2)</f>
        <v>0</v>
      </c>
      <c r="K141" s="228" t="s">
        <v>1</v>
      </c>
      <c r="L141" s="44"/>
      <c r="M141" s="233" t="s">
        <v>1</v>
      </c>
      <c r="N141" s="234" t="s">
        <v>41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503</v>
      </c>
      <c r="AT141" s="237" t="s">
        <v>165</v>
      </c>
      <c r="AU141" s="237" t="s">
        <v>83</v>
      </c>
      <c r="AY141" s="17" t="s">
        <v>163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503</v>
      </c>
      <c r="BM141" s="237" t="s">
        <v>372</v>
      </c>
    </row>
    <row r="142" s="2" customFormat="1" ht="16.5" customHeight="1">
      <c r="A142" s="38"/>
      <c r="B142" s="39"/>
      <c r="C142" s="226" t="s">
        <v>280</v>
      </c>
      <c r="D142" s="226" t="s">
        <v>165</v>
      </c>
      <c r="E142" s="227" t="s">
        <v>2320</v>
      </c>
      <c r="F142" s="228" t="s">
        <v>2321</v>
      </c>
      <c r="G142" s="229" t="s">
        <v>233</v>
      </c>
      <c r="H142" s="230">
        <v>9</v>
      </c>
      <c r="I142" s="231"/>
      <c r="J142" s="232">
        <f>ROUND(I142*H142,2)</f>
        <v>0</v>
      </c>
      <c r="K142" s="228" t="s">
        <v>1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503</v>
      </c>
      <c r="AT142" s="237" t="s">
        <v>165</v>
      </c>
      <c r="AU142" s="237" t="s">
        <v>83</v>
      </c>
      <c r="AY142" s="17" t="s">
        <v>163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503</v>
      </c>
      <c r="BM142" s="237" t="s">
        <v>383</v>
      </c>
    </row>
    <row r="143" s="2" customFormat="1" ht="21.75" customHeight="1">
      <c r="A143" s="38"/>
      <c r="B143" s="39"/>
      <c r="C143" s="226" t="s">
        <v>7</v>
      </c>
      <c r="D143" s="226" t="s">
        <v>165</v>
      </c>
      <c r="E143" s="227" t="s">
        <v>260</v>
      </c>
      <c r="F143" s="228" t="s">
        <v>2322</v>
      </c>
      <c r="G143" s="229" t="s">
        <v>885</v>
      </c>
      <c r="H143" s="230">
        <v>63</v>
      </c>
      <c r="I143" s="231"/>
      <c r="J143" s="232">
        <f>ROUND(I143*H143,2)</f>
        <v>0</v>
      </c>
      <c r="K143" s="228" t="s">
        <v>1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503</v>
      </c>
      <c r="AT143" s="237" t="s">
        <v>165</v>
      </c>
      <c r="AU143" s="237" t="s">
        <v>83</v>
      </c>
      <c r="AY143" s="17" t="s">
        <v>163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503</v>
      </c>
      <c r="BM143" s="237" t="s">
        <v>393</v>
      </c>
    </row>
    <row r="144" s="2" customFormat="1" ht="16.5" customHeight="1">
      <c r="A144" s="38"/>
      <c r="B144" s="39"/>
      <c r="C144" s="226" t="s">
        <v>291</v>
      </c>
      <c r="D144" s="226" t="s">
        <v>165</v>
      </c>
      <c r="E144" s="227" t="s">
        <v>2323</v>
      </c>
      <c r="F144" s="228" t="s">
        <v>2324</v>
      </c>
      <c r="G144" s="229" t="s">
        <v>233</v>
      </c>
      <c r="H144" s="230">
        <v>63</v>
      </c>
      <c r="I144" s="231"/>
      <c r="J144" s="232">
        <f>ROUND(I144*H144,2)</f>
        <v>0</v>
      </c>
      <c r="K144" s="228" t="s">
        <v>1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503</v>
      </c>
      <c r="AT144" s="237" t="s">
        <v>165</v>
      </c>
      <c r="AU144" s="237" t="s">
        <v>83</v>
      </c>
      <c r="AY144" s="17" t="s">
        <v>163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503</v>
      </c>
      <c r="BM144" s="237" t="s">
        <v>403</v>
      </c>
    </row>
    <row r="145" s="2" customFormat="1" ht="16.5" customHeight="1">
      <c r="A145" s="38"/>
      <c r="B145" s="39"/>
      <c r="C145" s="226" t="s">
        <v>296</v>
      </c>
      <c r="D145" s="226" t="s">
        <v>165</v>
      </c>
      <c r="E145" s="227" t="s">
        <v>276</v>
      </c>
      <c r="F145" s="228" t="s">
        <v>2325</v>
      </c>
      <c r="G145" s="229" t="s">
        <v>885</v>
      </c>
      <c r="H145" s="230">
        <v>220</v>
      </c>
      <c r="I145" s="231"/>
      <c r="J145" s="232">
        <f>ROUND(I145*H145,2)</f>
        <v>0</v>
      </c>
      <c r="K145" s="228" t="s">
        <v>1</v>
      </c>
      <c r="L145" s="44"/>
      <c r="M145" s="233" t="s">
        <v>1</v>
      </c>
      <c r="N145" s="234" t="s">
        <v>41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503</v>
      </c>
      <c r="AT145" s="237" t="s">
        <v>165</v>
      </c>
      <c r="AU145" s="237" t="s">
        <v>83</v>
      </c>
      <c r="AY145" s="17" t="s">
        <v>163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503</v>
      </c>
      <c r="BM145" s="237" t="s">
        <v>412</v>
      </c>
    </row>
    <row r="146" s="2" customFormat="1" ht="16.5" customHeight="1">
      <c r="A146" s="38"/>
      <c r="B146" s="39"/>
      <c r="C146" s="226" t="s">
        <v>301</v>
      </c>
      <c r="D146" s="226" t="s">
        <v>165</v>
      </c>
      <c r="E146" s="227" t="s">
        <v>280</v>
      </c>
      <c r="F146" s="228" t="s">
        <v>2326</v>
      </c>
      <c r="G146" s="229" t="s">
        <v>885</v>
      </c>
      <c r="H146" s="230">
        <v>45</v>
      </c>
      <c r="I146" s="231"/>
      <c r="J146" s="232">
        <f>ROUND(I146*H146,2)</f>
        <v>0</v>
      </c>
      <c r="K146" s="228" t="s">
        <v>1</v>
      </c>
      <c r="L146" s="44"/>
      <c r="M146" s="233" t="s">
        <v>1</v>
      </c>
      <c r="N146" s="234" t="s">
        <v>41</v>
      </c>
      <c r="O146" s="91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503</v>
      </c>
      <c r="AT146" s="237" t="s">
        <v>165</v>
      </c>
      <c r="AU146" s="237" t="s">
        <v>83</v>
      </c>
      <c r="AY146" s="17" t="s">
        <v>163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503</v>
      </c>
      <c r="BM146" s="237" t="s">
        <v>421</v>
      </c>
    </row>
    <row r="147" s="2" customFormat="1" ht="24.15" customHeight="1">
      <c r="A147" s="38"/>
      <c r="B147" s="39"/>
      <c r="C147" s="226" t="s">
        <v>305</v>
      </c>
      <c r="D147" s="226" t="s">
        <v>165</v>
      </c>
      <c r="E147" s="227" t="s">
        <v>7</v>
      </c>
      <c r="F147" s="228" t="s">
        <v>2327</v>
      </c>
      <c r="G147" s="229" t="s">
        <v>885</v>
      </c>
      <c r="H147" s="230">
        <v>24</v>
      </c>
      <c r="I147" s="231"/>
      <c r="J147" s="232">
        <f>ROUND(I147*H147,2)</f>
        <v>0</v>
      </c>
      <c r="K147" s="228" t="s">
        <v>1</v>
      </c>
      <c r="L147" s="44"/>
      <c r="M147" s="233" t="s">
        <v>1</v>
      </c>
      <c r="N147" s="234" t="s">
        <v>41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503</v>
      </c>
      <c r="AT147" s="237" t="s">
        <v>165</v>
      </c>
      <c r="AU147" s="237" t="s">
        <v>83</v>
      </c>
      <c r="AY147" s="17" t="s">
        <v>163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503</v>
      </c>
      <c r="BM147" s="237" t="s">
        <v>435</v>
      </c>
    </row>
    <row r="148" s="2" customFormat="1" ht="16.5" customHeight="1">
      <c r="A148" s="38"/>
      <c r="B148" s="39"/>
      <c r="C148" s="226" t="s">
        <v>309</v>
      </c>
      <c r="D148" s="226" t="s">
        <v>165</v>
      </c>
      <c r="E148" s="227" t="s">
        <v>291</v>
      </c>
      <c r="F148" s="228" t="s">
        <v>2328</v>
      </c>
      <c r="G148" s="229" t="s">
        <v>885</v>
      </c>
      <c r="H148" s="230">
        <v>52</v>
      </c>
      <c r="I148" s="231"/>
      <c r="J148" s="232">
        <f>ROUND(I148*H148,2)</f>
        <v>0</v>
      </c>
      <c r="K148" s="228" t="s">
        <v>1</v>
      </c>
      <c r="L148" s="44"/>
      <c r="M148" s="233" t="s">
        <v>1</v>
      </c>
      <c r="N148" s="234" t="s">
        <v>41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503</v>
      </c>
      <c r="AT148" s="237" t="s">
        <v>165</v>
      </c>
      <c r="AU148" s="237" t="s">
        <v>83</v>
      </c>
      <c r="AY148" s="17" t="s">
        <v>163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503</v>
      </c>
      <c r="BM148" s="237" t="s">
        <v>443</v>
      </c>
    </row>
    <row r="149" s="2" customFormat="1" ht="16.5" customHeight="1">
      <c r="A149" s="38"/>
      <c r="B149" s="39"/>
      <c r="C149" s="226" t="s">
        <v>313</v>
      </c>
      <c r="D149" s="226" t="s">
        <v>165</v>
      </c>
      <c r="E149" s="227" t="s">
        <v>296</v>
      </c>
      <c r="F149" s="228" t="s">
        <v>2329</v>
      </c>
      <c r="G149" s="229" t="s">
        <v>885</v>
      </c>
      <c r="H149" s="230">
        <v>6</v>
      </c>
      <c r="I149" s="231"/>
      <c r="J149" s="232">
        <f>ROUND(I149*H149,2)</f>
        <v>0</v>
      </c>
      <c r="K149" s="228" t="s">
        <v>1</v>
      </c>
      <c r="L149" s="44"/>
      <c r="M149" s="233" t="s">
        <v>1</v>
      </c>
      <c r="N149" s="234" t="s">
        <v>41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503</v>
      </c>
      <c r="AT149" s="237" t="s">
        <v>165</v>
      </c>
      <c r="AU149" s="237" t="s">
        <v>83</v>
      </c>
      <c r="AY149" s="17" t="s">
        <v>163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503</v>
      </c>
      <c r="BM149" s="237" t="s">
        <v>452</v>
      </c>
    </row>
    <row r="150" s="2" customFormat="1" ht="16.5" customHeight="1">
      <c r="A150" s="38"/>
      <c r="B150" s="39"/>
      <c r="C150" s="226" t="s">
        <v>318</v>
      </c>
      <c r="D150" s="226" t="s">
        <v>165</v>
      </c>
      <c r="E150" s="227" t="s">
        <v>301</v>
      </c>
      <c r="F150" s="228" t="s">
        <v>2330</v>
      </c>
      <c r="G150" s="229" t="s">
        <v>885</v>
      </c>
      <c r="H150" s="230">
        <v>6</v>
      </c>
      <c r="I150" s="231"/>
      <c r="J150" s="232">
        <f>ROUND(I150*H150,2)</f>
        <v>0</v>
      </c>
      <c r="K150" s="228" t="s">
        <v>1</v>
      </c>
      <c r="L150" s="44"/>
      <c r="M150" s="233" t="s">
        <v>1</v>
      </c>
      <c r="N150" s="234" t="s">
        <v>41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503</v>
      </c>
      <c r="AT150" s="237" t="s">
        <v>165</v>
      </c>
      <c r="AU150" s="237" t="s">
        <v>83</v>
      </c>
      <c r="AY150" s="17" t="s">
        <v>163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503</v>
      </c>
      <c r="BM150" s="237" t="s">
        <v>462</v>
      </c>
    </row>
    <row r="151" s="2" customFormat="1" ht="24.15" customHeight="1">
      <c r="A151" s="38"/>
      <c r="B151" s="39"/>
      <c r="C151" s="226" t="s">
        <v>325</v>
      </c>
      <c r="D151" s="226" t="s">
        <v>165</v>
      </c>
      <c r="E151" s="227" t="s">
        <v>305</v>
      </c>
      <c r="F151" s="228" t="s">
        <v>2331</v>
      </c>
      <c r="G151" s="229" t="s">
        <v>885</v>
      </c>
      <c r="H151" s="230">
        <v>58</v>
      </c>
      <c r="I151" s="231"/>
      <c r="J151" s="232">
        <f>ROUND(I151*H151,2)</f>
        <v>0</v>
      </c>
      <c r="K151" s="228" t="s">
        <v>1</v>
      </c>
      <c r="L151" s="44"/>
      <c r="M151" s="233" t="s">
        <v>1</v>
      </c>
      <c r="N151" s="234" t="s">
        <v>41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503</v>
      </c>
      <c r="AT151" s="237" t="s">
        <v>165</v>
      </c>
      <c r="AU151" s="237" t="s">
        <v>83</v>
      </c>
      <c r="AY151" s="17" t="s">
        <v>163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503</v>
      </c>
      <c r="BM151" s="237" t="s">
        <v>472</v>
      </c>
    </row>
    <row r="152" s="2" customFormat="1" ht="24.15" customHeight="1">
      <c r="A152" s="38"/>
      <c r="B152" s="39"/>
      <c r="C152" s="226" t="s">
        <v>331</v>
      </c>
      <c r="D152" s="226" t="s">
        <v>165</v>
      </c>
      <c r="E152" s="227" t="s">
        <v>309</v>
      </c>
      <c r="F152" s="228" t="s">
        <v>2332</v>
      </c>
      <c r="G152" s="229" t="s">
        <v>885</v>
      </c>
      <c r="H152" s="230">
        <v>3</v>
      </c>
      <c r="I152" s="231"/>
      <c r="J152" s="232">
        <f>ROUND(I152*H152,2)</f>
        <v>0</v>
      </c>
      <c r="K152" s="228" t="s">
        <v>1</v>
      </c>
      <c r="L152" s="44"/>
      <c r="M152" s="233" t="s">
        <v>1</v>
      </c>
      <c r="N152" s="234" t="s">
        <v>41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503</v>
      </c>
      <c r="AT152" s="237" t="s">
        <v>165</v>
      </c>
      <c r="AU152" s="237" t="s">
        <v>83</v>
      </c>
      <c r="AY152" s="17" t="s">
        <v>163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503</v>
      </c>
      <c r="BM152" s="237" t="s">
        <v>481</v>
      </c>
    </row>
    <row r="153" s="2" customFormat="1" ht="21.75" customHeight="1">
      <c r="A153" s="38"/>
      <c r="B153" s="39"/>
      <c r="C153" s="226" t="s">
        <v>336</v>
      </c>
      <c r="D153" s="226" t="s">
        <v>165</v>
      </c>
      <c r="E153" s="227" t="s">
        <v>318</v>
      </c>
      <c r="F153" s="228" t="s">
        <v>2333</v>
      </c>
      <c r="G153" s="229" t="s">
        <v>885</v>
      </c>
      <c r="H153" s="230">
        <v>4</v>
      </c>
      <c r="I153" s="231"/>
      <c r="J153" s="232">
        <f>ROUND(I153*H153,2)</f>
        <v>0</v>
      </c>
      <c r="K153" s="228" t="s">
        <v>1</v>
      </c>
      <c r="L153" s="44"/>
      <c r="M153" s="233" t="s">
        <v>1</v>
      </c>
      <c r="N153" s="234" t="s">
        <v>41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503</v>
      </c>
      <c r="AT153" s="237" t="s">
        <v>165</v>
      </c>
      <c r="AU153" s="237" t="s">
        <v>83</v>
      </c>
      <c r="AY153" s="17" t="s">
        <v>163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503</v>
      </c>
      <c r="BM153" s="237" t="s">
        <v>491</v>
      </c>
    </row>
    <row r="154" s="2" customFormat="1" ht="24.15" customHeight="1">
      <c r="A154" s="38"/>
      <c r="B154" s="39"/>
      <c r="C154" s="226" t="s">
        <v>342</v>
      </c>
      <c r="D154" s="226" t="s">
        <v>165</v>
      </c>
      <c r="E154" s="227" t="s">
        <v>325</v>
      </c>
      <c r="F154" s="228" t="s">
        <v>2334</v>
      </c>
      <c r="G154" s="229" t="s">
        <v>885</v>
      </c>
      <c r="H154" s="230">
        <v>4</v>
      </c>
      <c r="I154" s="231"/>
      <c r="J154" s="232">
        <f>ROUND(I154*H154,2)</f>
        <v>0</v>
      </c>
      <c r="K154" s="228" t="s">
        <v>1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503</v>
      </c>
      <c r="AT154" s="237" t="s">
        <v>165</v>
      </c>
      <c r="AU154" s="237" t="s">
        <v>83</v>
      </c>
      <c r="AY154" s="17" t="s">
        <v>163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503</v>
      </c>
      <c r="BM154" s="237" t="s">
        <v>503</v>
      </c>
    </row>
    <row r="155" s="2" customFormat="1" ht="21.75" customHeight="1">
      <c r="A155" s="38"/>
      <c r="B155" s="39"/>
      <c r="C155" s="226" t="s">
        <v>346</v>
      </c>
      <c r="D155" s="226" t="s">
        <v>165</v>
      </c>
      <c r="E155" s="227" t="s">
        <v>331</v>
      </c>
      <c r="F155" s="228" t="s">
        <v>2335</v>
      </c>
      <c r="G155" s="229" t="s">
        <v>885</v>
      </c>
      <c r="H155" s="230">
        <v>24</v>
      </c>
      <c r="I155" s="231"/>
      <c r="J155" s="232">
        <f>ROUND(I155*H155,2)</f>
        <v>0</v>
      </c>
      <c r="K155" s="228" t="s">
        <v>1</v>
      </c>
      <c r="L155" s="44"/>
      <c r="M155" s="233" t="s">
        <v>1</v>
      </c>
      <c r="N155" s="234" t="s">
        <v>41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503</v>
      </c>
      <c r="AT155" s="237" t="s">
        <v>165</v>
      </c>
      <c r="AU155" s="237" t="s">
        <v>83</v>
      </c>
      <c r="AY155" s="17" t="s">
        <v>163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503</v>
      </c>
      <c r="BM155" s="237" t="s">
        <v>513</v>
      </c>
    </row>
    <row r="156" s="2" customFormat="1" ht="24.15" customHeight="1">
      <c r="A156" s="38"/>
      <c r="B156" s="39"/>
      <c r="C156" s="226" t="s">
        <v>352</v>
      </c>
      <c r="D156" s="226" t="s">
        <v>165</v>
      </c>
      <c r="E156" s="227" t="s">
        <v>2336</v>
      </c>
      <c r="F156" s="228" t="s">
        <v>2337</v>
      </c>
      <c r="G156" s="229" t="s">
        <v>233</v>
      </c>
      <c r="H156" s="230">
        <v>14</v>
      </c>
      <c r="I156" s="231"/>
      <c r="J156" s="232">
        <f>ROUND(I156*H156,2)</f>
        <v>0</v>
      </c>
      <c r="K156" s="228" t="s">
        <v>1</v>
      </c>
      <c r="L156" s="44"/>
      <c r="M156" s="233" t="s">
        <v>1</v>
      </c>
      <c r="N156" s="234" t="s">
        <v>41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503</v>
      </c>
      <c r="AT156" s="237" t="s">
        <v>165</v>
      </c>
      <c r="AU156" s="237" t="s">
        <v>83</v>
      </c>
      <c r="AY156" s="17" t="s">
        <v>163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503</v>
      </c>
      <c r="BM156" s="237" t="s">
        <v>523</v>
      </c>
    </row>
    <row r="157" s="2" customFormat="1" ht="24.15" customHeight="1">
      <c r="A157" s="38"/>
      <c r="B157" s="39"/>
      <c r="C157" s="226" t="s">
        <v>357</v>
      </c>
      <c r="D157" s="226" t="s">
        <v>165</v>
      </c>
      <c r="E157" s="227" t="s">
        <v>2338</v>
      </c>
      <c r="F157" s="228" t="s">
        <v>2339</v>
      </c>
      <c r="G157" s="229" t="s">
        <v>233</v>
      </c>
      <c r="H157" s="230">
        <v>12</v>
      </c>
      <c r="I157" s="231"/>
      <c r="J157" s="232">
        <f>ROUND(I157*H157,2)</f>
        <v>0</v>
      </c>
      <c r="K157" s="228" t="s">
        <v>1</v>
      </c>
      <c r="L157" s="44"/>
      <c r="M157" s="233" t="s">
        <v>1</v>
      </c>
      <c r="N157" s="234" t="s">
        <v>41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503</v>
      </c>
      <c r="AT157" s="237" t="s">
        <v>165</v>
      </c>
      <c r="AU157" s="237" t="s">
        <v>83</v>
      </c>
      <c r="AY157" s="17" t="s">
        <v>163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503</v>
      </c>
      <c r="BM157" s="237" t="s">
        <v>531</v>
      </c>
    </row>
    <row r="158" s="2" customFormat="1" ht="24.15" customHeight="1">
      <c r="A158" s="38"/>
      <c r="B158" s="39"/>
      <c r="C158" s="226" t="s">
        <v>362</v>
      </c>
      <c r="D158" s="226" t="s">
        <v>165</v>
      </c>
      <c r="E158" s="227" t="s">
        <v>2340</v>
      </c>
      <c r="F158" s="228" t="s">
        <v>2341</v>
      </c>
      <c r="G158" s="229" t="s">
        <v>233</v>
      </c>
      <c r="H158" s="230">
        <v>14</v>
      </c>
      <c r="I158" s="231"/>
      <c r="J158" s="232">
        <f>ROUND(I158*H158,2)</f>
        <v>0</v>
      </c>
      <c r="K158" s="228" t="s">
        <v>1</v>
      </c>
      <c r="L158" s="44"/>
      <c r="M158" s="233" t="s">
        <v>1</v>
      </c>
      <c r="N158" s="234" t="s">
        <v>41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503</v>
      </c>
      <c r="AT158" s="237" t="s">
        <v>165</v>
      </c>
      <c r="AU158" s="237" t="s">
        <v>83</v>
      </c>
      <c r="AY158" s="17" t="s">
        <v>163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503</v>
      </c>
      <c r="BM158" s="237" t="s">
        <v>539</v>
      </c>
    </row>
    <row r="159" s="2" customFormat="1" ht="24.15" customHeight="1">
      <c r="A159" s="38"/>
      <c r="B159" s="39"/>
      <c r="C159" s="226" t="s">
        <v>367</v>
      </c>
      <c r="D159" s="226" t="s">
        <v>165</v>
      </c>
      <c r="E159" s="227" t="s">
        <v>2342</v>
      </c>
      <c r="F159" s="228" t="s">
        <v>2343</v>
      </c>
      <c r="G159" s="229" t="s">
        <v>233</v>
      </c>
      <c r="H159" s="230">
        <v>5</v>
      </c>
      <c r="I159" s="231"/>
      <c r="J159" s="232">
        <f>ROUND(I159*H159,2)</f>
        <v>0</v>
      </c>
      <c r="K159" s="228" t="s">
        <v>1</v>
      </c>
      <c r="L159" s="44"/>
      <c r="M159" s="233" t="s">
        <v>1</v>
      </c>
      <c r="N159" s="234" t="s">
        <v>41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503</v>
      </c>
      <c r="AT159" s="237" t="s">
        <v>165</v>
      </c>
      <c r="AU159" s="237" t="s">
        <v>83</v>
      </c>
      <c r="AY159" s="17" t="s">
        <v>163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503</v>
      </c>
      <c r="BM159" s="237" t="s">
        <v>547</v>
      </c>
    </row>
    <row r="160" s="2" customFormat="1" ht="24.15" customHeight="1">
      <c r="A160" s="38"/>
      <c r="B160" s="39"/>
      <c r="C160" s="226" t="s">
        <v>372</v>
      </c>
      <c r="D160" s="226" t="s">
        <v>165</v>
      </c>
      <c r="E160" s="227" t="s">
        <v>2344</v>
      </c>
      <c r="F160" s="228" t="s">
        <v>2345</v>
      </c>
      <c r="G160" s="229" t="s">
        <v>233</v>
      </c>
      <c r="H160" s="230">
        <v>12</v>
      </c>
      <c r="I160" s="231"/>
      <c r="J160" s="232">
        <f>ROUND(I160*H160,2)</f>
        <v>0</v>
      </c>
      <c r="K160" s="228" t="s">
        <v>1</v>
      </c>
      <c r="L160" s="44"/>
      <c r="M160" s="233" t="s">
        <v>1</v>
      </c>
      <c r="N160" s="234" t="s">
        <v>41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503</v>
      </c>
      <c r="AT160" s="237" t="s">
        <v>165</v>
      </c>
      <c r="AU160" s="237" t="s">
        <v>83</v>
      </c>
      <c r="AY160" s="17" t="s">
        <v>163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503</v>
      </c>
      <c r="BM160" s="237" t="s">
        <v>556</v>
      </c>
    </row>
    <row r="161" s="2" customFormat="1" ht="24.15" customHeight="1">
      <c r="A161" s="38"/>
      <c r="B161" s="39"/>
      <c r="C161" s="226" t="s">
        <v>377</v>
      </c>
      <c r="D161" s="226" t="s">
        <v>165</v>
      </c>
      <c r="E161" s="227" t="s">
        <v>2346</v>
      </c>
      <c r="F161" s="228" t="s">
        <v>2347</v>
      </c>
      <c r="G161" s="229" t="s">
        <v>233</v>
      </c>
      <c r="H161" s="230">
        <v>16</v>
      </c>
      <c r="I161" s="231"/>
      <c r="J161" s="232">
        <f>ROUND(I161*H161,2)</f>
        <v>0</v>
      </c>
      <c r="K161" s="228" t="s">
        <v>1</v>
      </c>
      <c r="L161" s="44"/>
      <c r="M161" s="233" t="s">
        <v>1</v>
      </c>
      <c r="N161" s="234" t="s">
        <v>41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503</v>
      </c>
      <c r="AT161" s="237" t="s">
        <v>165</v>
      </c>
      <c r="AU161" s="237" t="s">
        <v>83</v>
      </c>
      <c r="AY161" s="17" t="s">
        <v>163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503</v>
      </c>
      <c r="BM161" s="237" t="s">
        <v>565</v>
      </c>
    </row>
    <row r="162" s="2" customFormat="1" ht="24.15" customHeight="1">
      <c r="A162" s="38"/>
      <c r="B162" s="39"/>
      <c r="C162" s="226" t="s">
        <v>383</v>
      </c>
      <c r="D162" s="226" t="s">
        <v>165</v>
      </c>
      <c r="E162" s="227" t="s">
        <v>2348</v>
      </c>
      <c r="F162" s="228" t="s">
        <v>2349</v>
      </c>
      <c r="G162" s="229" t="s">
        <v>233</v>
      </c>
      <c r="H162" s="230">
        <v>8</v>
      </c>
      <c r="I162" s="231"/>
      <c r="J162" s="232">
        <f>ROUND(I162*H162,2)</f>
        <v>0</v>
      </c>
      <c r="K162" s="228" t="s">
        <v>1</v>
      </c>
      <c r="L162" s="44"/>
      <c r="M162" s="233" t="s">
        <v>1</v>
      </c>
      <c r="N162" s="234" t="s">
        <v>41</v>
      </c>
      <c r="O162" s="91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503</v>
      </c>
      <c r="AT162" s="237" t="s">
        <v>165</v>
      </c>
      <c r="AU162" s="237" t="s">
        <v>83</v>
      </c>
      <c r="AY162" s="17" t="s">
        <v>163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503</v>
      </c>
      <c r="BM162" s="237" t="s">
        <v>575</v>
      </c>
    </row>
    <row r="163" s="2" customFormat="1" ht="24.15" customHeight="1">
      <c r="A163" s="38"/>
      <c r="B163" s="39"/>
      <c r="C163" s="226" t="s">
        <v>388</v>
      </c>
      <c r="D163" s="226" t="s">
        <v>165</v>
      </c>
      <c r="E163" s="227" t="s">
        <v>2350</v>
      </c>
      <c r="F163" s="228" t="s">
        <v>2351</v>
      </c>
      <c r="G163" s="229" t="s">
        <v>233</v>
      </c>
      <c r="H163" s="230">
        <v>98</v>
      </c>
      <c r="I163" s="231"/>
      <c r="J163" s="232">
        <f>ROUND(I163*H163,2)</f>
        <v>0</v>
      </c>
      <c r="K163" s="228" t="s">
        <v>1</v>
      </c>
      <c r="L163" s="44"/>
      <c r="M163" s="233" t="s">
        <v>1</v>
      </c>
      <c r="N163" s="234" t="s">
        <v>41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503</v>
      </c>
      <c r="AT163" s="237" t="s">
        <v>165</v>
      </c>
      <c r="AU163" s="237" t="s">
        <v>83</v>
      </c>
      <c r="AY163" s="17" t="s">
        <v>163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503</v>
      </c>
      <c r="BM163" s="237" t="s">
        <v>584</v>
      </c>
    </row>
    <row r="164" s="2" customFormat="1" ht="24.15" customHeight="1">
      <c r="A164" s="38"/>
      <c r="B164" s="39"/>
      <c r="C164" s="226" t="s">
        <v>393</v>
      </c>
      <c r="D164" s="226" t="s">
        <v>165</v>
      </c>
      <c r="E164" s="227" t="s">
        <v>2352</v>
      </c>
      <c r="F164" s="228" t="s">
        <v>2353</v>
      </c>
      <c r="G164" s="229" t="s">
        <v>233</v>
      </c>
      <c r="H164" s="230">
        <v>12</v>
      </c>
      <c r="I164" s="231"/>
      <c r="J164" s="232">
        <f>ROUND(I164*H164,2)</f>
        <v>0</v>
      </c>
      <c r="K164" s="228" t="s">
        <v>1</v>
      </c>
      <c r="L164" s="44"/>
      <c r="M164" s="233" t="s">
        <v>1</v>
      </c>
      <c r="N164" s="234" t="s">
        <v>41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503</v>
      </c>
      <c r="AT164" s="237" t="s">
        <v>165</v>
      </c>
      <c r="AU164" s="237" t="s">
        <v>83</v>
      </c>
      <c r="AY164" s="17" t="s">
        <v>163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503</v>
      </c>
      <c r="BM164" s="237" t="s">
        <v>593</v>
      </c>
    </row>
    <row r="165" s="2" customFormat="1" ht="24.15" customHeight="1">
      <c r="A165" s="38"/>
      <c r="B165" s="39"/>
      <c r="C165" s="226" t="s">
        <v>399</v>
      </c>
      <c r="D165" s="226" t="s">
        <v>165</v>
      </c>
      <c r="E165" s="227" t="s">
        <v>2354</v>
      </c>
      <c r="F165" s="228" t="s">
        <v>2355</v>
      </c>
      <c r="G165" s="229" t="s">
        <v>233</v>
      </c>
      <c r="H165" s="230">
        <v>26</v>
      </c>
      <c r="I165" s="231"/>
      <c r="J165" s="232">
        <f>ROUND(I165*H165,2)</f>
        <v>0</v>
      </c>
      <c r="K165" s="228" t="s">
        <v>1</v>
      </c>
      <c r="L165" s="44"/>
      <c r="M165" s="233" t="s">
        <v>1</v>
      </c>
      <c r="N165" s="234" t="s">
        <v>41</v>
      </c>
      <c r="O165" s="91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503</v>
      </c>
      <c r="AT165" s="237" t="s">
        <v>165</v>
      </c>
      <c r="AU165" s="237" t="s">
        <v>83</v>
      </c>
      <c r="AY165" s="17" t="s">
        <v>163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503</v>
      </c>
      <c r="BM165" s="237" t="s">
        <v>603</v>
      </c>
    </row>
    <row r="166" s="2" customFormat="1" ht="24.15" customHeight="1">
      <c r="A166" s="38"/>
      <c r="B166" s="39"/>
      <c r="C166" s="226" t="s">
        <v>403</v>
      </c>
      <c r="D166" s="226" t="s">
        <v>165</v>
      </c>
      <c r="E166" s="227" t="s">
        <v>2356</v>
      </c>
      <c r="F166" s="228" t="s">
        <v>2357</v>
      </c>
      <c r="G166" s="229" t="s">
        <v>233</v>
      </c>
      <c r="H166" s="230">
        <v>16</v>
      </c>
      <c r="I166" s="231"/>
      <c r="J166" s="232">
        <f>ROUND(I166*H166,2)</f>
        <v>0</v>
      </c>
      <c r="K166" s="228" t="s">
        <v>1</v>
      </c>
      <c r="L166" s="44"/>
      <c r="M166" s="233" t="s">
        <v>1</v>
      </c>
      <c r="N166" s="234" t="s">
        <v>41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503</v>
      </c>
      <c r="AT166" s="237" t="s">
        <v>165</v>
      </c>
      <c r="AU166" s="237" t="s">
        <v>83</v>
      </c>
      <c r="AY166" s="17" t="s">
        <v>163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503</v>
      </c>
      <c r="BM166" s="237" t="s">
        <v>617</v>
      </c>
    </row>
    <row r="167" s="2" customFormat="1" ht="16.5" customHeight="1">
      <c r="A167" s="38"/>
      <c r="B167" s="39"/>
      <c r="C167" s="226" t="s">
        <v>408</v>
      </c>
      <c r="D167" s="226" t="s">
        <v>165</v>
      </c>
      <c r="E167" s="227" t="s">
        <v>336</v>
      </c>
      <c r="F167" s="228" t="s">
        <v>2358</v>
      </c>
      <c r="G167" s="229" t="s">
        <v>885</v>
      </c>
      <c r="H167" s="230">
        <v>20</v>
      </c>
      <c r="I167" s="231"/>
      <c r="J167" s="232">
        <f>ROUND(I167*H167,2)</f>
        <v>0</v>
      </c>
      <c r="K167" s="228" t="s">
        <v>1</v>
      </c>
      <c r="L167" s="44"/>
      <c r="M167" s="233" t="s">
        <v>1</v>
      </c>
      <c r="N167" s="234" t="s">
        <v>41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503</v>
      </c>
      <c r="AT167" s="237" t="s">
        <v>165</v>
      </c>
      <c r="AU167" s="237" t="s">
        <v>83</v>
      </c>
      <c r="AY167" s="17" t="s">
        <v>163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503</v>
      </c>
      <c r="BM167" s="237" t="s">
        <v>627</v>
      </c>
    </row>
    <row r="168" s="2" customFormat="1" ht="16.5" customHeight="1">
      <c r="A168" s="38"/>
      <c r="B168" s="39"/>
      <c r="C168" s="226" t="s">
        <v>412</v>
      </c>
      <c r="D168" s="226" t="s">
        <v>165</v>
      </c>
      <c r="E168" s="227" t="s">
        <v>342</v>
      </c>
      <c r="F168" s="228" t="s">
        <v>2359</v>
      </c>
      <c r="G168" s="229" t="s">
        <v>885</v>
      </c>
      <c r="H168" s="230">
        <v>8</v>
      </c>
      <c r="I168" s="231"/>
      <c r="J168" s="232">
        <f>ROUND(I168*H168,2)</f>
        <v>0</v>
      </c>
      <c r="K168" s="228" t="s">
        <v>1</v>
      </c>
      <c r="L168" s="44"/>
      <c r="M168" s="233" t="s">
        <v>1</v>
      </c>
      <c r="N168" s="234" t="s">
        <v>41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503</v>
      </c>
      <c r="AT168" s="237" t="s">
        <v>165</v>
      </c>
      <c r="AU168" s="237" t="s">
        <v>83</v>
      </c>
      <c r="AY168" s="17" t="s">
        <v>163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503</v>
      </c>
      <c r="BM168" s="237" t="s">
        <v>636</v>
      </c>
    </row>
    <row r="169" s="2" customFormat="1" ht="16.5" customHeight="1">
      <c r="A169" s="38"/>
      <c r="B169" s="39"/>
      <c r="C169" s="226" t="s">
        <v>416</v>
      </c>
      <c r="D169" s="226" t="s">
        <v>165</v>
      </c>
      <c r="E169" s="227" t="s">
        <v>346</v>
      </c>
      <c r="F169" s="228" t="s">
        <v>2360</v>
      </c>
      <c r="G169" s="229" t="s">
        <v>885</v>
      </c>
      <c r="H169" s="230">
        <v>1</v>
      </c>
      <c r="I169" s="231"/>
      <c r="J169" s="232">
        <f>ROUND(I169*H169,2)</f>
        <v>0</v>
      </c>
      <c r="K169" s="228" t="s">
        <v>1</v>
      </c>
      <c r="L169" s="44"/>
      <c r="M169" s="233" t="s">
        <v>1</v>
      </c>
      <c r="N169" s="234" t="s">
        <v>41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503</v>
      </c>
      <c r="AT169" s="237" t="s">
        <v>165</v>
      </c>
      <c r="AU169" s="237" t="s">
        <v>83</v>
      </c>
      <c r="AY169" s="17" t="s">
        <v>163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503</v>
      </c>
      <c r="BM169" s="237" t="s">
        <v>644</v>
      </c>
    </row>
    <row r="170" s="2" customFormat="1" ht="16.5" customHeight="1">
      <c r="A170" s="38"/>
      <c r="B170" s="39"/>
      <c r="C170" s="226" t="s">
        <v>421</v>
      </c>
      <c r="D170" s="226" t="s">
        <v>165</v>
      </c>
      <c r="E170" s="227" t="s">
        <v>352</v>
      </c>
      <c r="F170" s="228" t="s">
        <v>2361</v>
      </c>
      <c r="G170" s="229" t="s">
        <v>885</v>
      </c>
      <c r="H170" s="230">
        <v>1</v>
      </c>
      <c r="I170" s="231"/>
      <c r="J170" s="232">
        <f>ROUND(I170*H170,2)</f>
        <v>0</v>
      </c>
      <c r="K170" s="228" t="s">
        <v>1</v>
      </c>
      <c r="L170" s="44"/>
      <c r="M170" s="233" t="s">
        <v>1</v>
      </c>
      <c r="N170" s="234" t="s">
        <v>41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503</v>
      </c>
      <c r="AT170" s="237" t="s">
        <v>165</v>
      </c>
      <c r="AU170" s="237" t="s">
        <v>83</v>
      </c>
      <c r="AY170" s="17" t="s">
        <v>163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83</v>
      </c>
      <c r="BK170" s="238">
        <f>ROUND(I170*H170,2)</f>
        <v>0</v>
      </c>
      <c r="BL170" s="17" t="s">
        <v>503</v>
      </c>
      <c r="BM170" s="237" t="s">
        <v>652</v>
      </c>
    </row>
    <row r="171" s="2" customFormat="1" ht="24.15" customHeight="1">
      <c r="A171" s="38"/>
      <c r="B171" s="39"/>
      <c r="C171" s="226" t="s">
        <v>426</v>
      </c>
      <c r="D171" s="226" t="s">
        <v>165</v>
      </c>
      <c r="E171" s="227" t="s">
        <v>2362</v>
      </c>
      <c r="F171" s="228" t="s">
        <v>2363</v>
      </c>
      <c r="G171" s="229" t="s">
        <v>233</v>
      </c>
      <c r="H171" s="230">
        <v>268</v>
      </c>
      <c r="I171" s="231"/>
      <c r="J171" s="232">
        <f>ROUND(I171*H171,2)</f>
        <v>0</v>
      </c>
      <c r="K171" s="228" t="s">
        <v>1</v>
      </c>
      <c r="L171" s="44"/>
      <c r="M171" s="233" t="s">
        <v>1</v>
      </c>
      <c r="N171" s="234" t="s">
        <v>41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503</v>
      </c>
      <c r="AT171" s="237" t="s">
        <v>165</v>
      </c>
      <c r="AU171" s="237" t="s">
        <v>83</v>
      </c>
      <c r="AY171" s="17" t="s">
        <v>163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503</v>
      </c>
      <c r="BM171" s="237" t="s">
        <v>662</v>
      </c>
    </row>
    <row r="172" s="2" customFormat="1" ht="24.15" customHeight="1">
      <c r="A172" s="38"/>
      <c r="B172" s="39"/>
      <c r="C172" s="226" t="s">
        <v>435</v>
      </c>
      <c r="D172" s="226" t="s">
        <v>165</v>
      </c>
      <c r="E172" s="227" t="s">
        <v>2364</v>
      </c>
      <c r="F172" s="228" t="s">
        <v>2365</v>
      </c>
      <c r="G172" s="229" t="s">
        <v>233</v>
      </c>
      <c r="H172" s="230">
        <v>100</v>
      </c>
      <c r="I172" s="231"/>
      <c r="J172" s="232">
        <f>ROUND(I172*H172,2)</f>
        <v>0</v>
      </c>
      <c r="K172" s="228" t="s">
        <v>1</v>
      </c>
      <c r="L172" s="44"/>
      <c r="M172" s="233" t="s">
        <v>1</v>
      </c>
      <c r="N172" s="234" t="s">
        <v>41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503</v>
      </c>
      <c r="AT172" s="237" t="s">
        <v>165</v>
      </c>
      <c r="AU172" s="237" t="s">
        <v>83</v>
      </c>
      <c r="AY172" s="17" t="s">
        <v>163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83</v>
      </c>
      <c r="BK172" s="238">
        <f>ROUND(I172*H172,2)</f>
        <v>0</v>
      </c>
      <c r="BL172" s="17" t="s">
        <v>503</v>
      </c>
      <c r="BM172" s="237" t="s">
        <v>677</v>
      </c>
    </row>
    <row r="173" s="2" customFormat="1" ht="24.15" customHeight="1">
      <c r="A173" s="38"/>
      <c r="B173" s="39"/>
      <c r="C173" s="226" t="s">
        <v>439</v>
      </c>
      <c r="D173" s="226" t="s">
        <v>165</v>
      </c>
      <c r="E173" s="227" t="s">
        <v>2366</v>
      </c>
      <c r="F173" s="228" t="s">
        <v>2367</v>
      </c>
      <c r="G173" s="229" t="s">
        <v>233</v>
      </c>
      <c r="H173" s="230">
        <v>120</v>
      </c>
      <c r="I173" s="231"/>
      <c r="J173" s="232">
        <f>ROUND(I173*H173,2)</f>
        <v>0</v>
      </c>
      <c r="K173" s="228" t="s">
        <v>1</v>
      </c>
      <c r="L173" s="44"/>
      <c r="M173" s="233" t="s">
        <v>1</v>
      </c>
      <c r="N173" s="234" t="s">
        <v>41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503</v>
      </c>
      <c r="AT173" s="237" t="s">
        <v>165</v>
      </c>
      <c r="AU173" s="237" t="s">
        <v>83</v>
      </c>
      <c r="AY173" s="17" t="s">
        <v>163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503</v>
      </c>
      <c r="BM173" s="237" t="s">
        <v>687</v>
      </c>
    </row>
    <row r="174" s="2" customFormat="1" ht="24.15" customHeight="1">
      <c r="A174" s="38"/>
      <c r="B174" s="39"/>
      <c r="C174" s="226" t="s">
        <v>443</v>
      </c>
      <c r="D174" s="226" t="s">
        <v>165</v>
      </c>
      <c r="E174" s="227" t="s">
        <v>357</v>
      </c>
      <c r="F174" s="228" t="s">
        <v>2368</v>
      </c>
      <c r="G174" s="229" t="s">
        <v>885</v>
      </c>
      <c r="H174" s="230">
        <v>2</v>
      </c>
      <c r="I174" s="231"/>
      <c r="J174" s="232">
        <f>ROUND(I174*H174,2)</f>
        <v>0</v>
      </c>
      <c r="K174" s="228" t="s">
        <v>1</v>
      </c>
      <c r="L174" s="44"/>
      <c r="M174" s="233" t="s">
        <v>1</v>
      </c>
      <c r="N174" s="234" t="s">
        <v>41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503</v>
      </c>
      <c r="AT174" s="237" t="s">
        <v>165</v>
      </c>
      <c r="AU174" s="237" t="s">
        <v>83</v>
      </c>
      <c r="AY174" s="17" t="s">
        <v>163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83</v>
      </c>
      <c r="BK174" s="238">
        <f>ROUND(I174*H174,2)</f>
        <v>0</v>
      </c>
      <c r="BL174" s="17" t="s">
        <v>503</v>
      </c>
      <c r="BM174" s="237" t="s">
        <v>697</v>
      </c>
    </row>
    <row r="175" s="2" customFormat="1" ht="24.15" customHeight="1">
      <c r="A175" s="38"/>
      <c r="B175" s="39"/>
      <c r="C175" s="226" t="s">
        <v>448</v>
      </c>
      <c r="D175" s="226" t="s">
        <v>165</v>
      </c>
      <c r="E175" s="227" t="s">
        <v>2369</v>
      </c>
      <c r="F175" s="228" t="s">
        <v>2370</v>
      </c>
      <c r="G175" s="229" t="s">
        <v>294</v>
      </c>
      <c r="H175" s="230">
        <v>86</v>
      </c>
      <c r="I175" s="231"/>
      <c r="J175" s="232">
        <f>ROUND(I175*H175,2)</f>
        <v>0</v>
      </c>
      <c r="K175" s="228" t="s">
        <v>1</v>
      </c>
      <c r="L175" s="44"/>
      <c r="M175" s="233" t="s">
        <v>1</v>
      </c>
      <c r="N175" s="234" t="s">
        <v>41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503</v>
      </c>
      <c r="AT175" s="237" t="s">
        <v>165</v>
      </c>
      <c r="AU175" s="237" t="s">
        <v>83</v>
      </c>
      <c r="AY175" s="17" t="s">
        <v>163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83</v>
      </c>
      <c r="BK175" s="238">
        <f>ROUND(I175*H175,2)</f>
        <v>0</v>
      </c>
      <c r="BL175" s="17" t="s">
        <v>503</v>
      </c>
      <c r="BM175" s="237" t="s">
        <v>707</v>
      </c>
    </row>
    <row r="176" s="2" customFormat="1" ht="24.15" customHeight="1">
      <c r="A176" s="38"/>
      <c r="B176" s="39"/>
      <c r="C176" s="226" t="s">
        <v>452</v>
      </c>
      <c r="D176" s="226" t="s">
        <v>165</v>
      </c>
      <c r="E176" s="227" t="s">
        <v>2371</v>
      </c>
      <c r="F176" s="228" t="s">
        <v>2372</v>
      </c>
      <c r="G176" s="229" t="s">
        <v>294</v>
      </c>
      <c r="H176" s="230">
        <v>143</v>
      </c>
      <c r="I176" s="231"/>
      <c r="J176" s="232">
        <f>ROUND(I176*H176,2)</f>
        <v>0</v>
      </c>
      <c r="K176" s="228" t="s">
        <v>1</v>
      </c>
      <c r="L176" s="44"/>
      <c r="M176" s="233" t="s">
        <v>1</v>
      </c>
      <c r="N176" s="234" t="s">
        <v>41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503</v>
      </c>
      <c r="AT176" s="237" t="s">
        <v>165</v>
      </c>
      <c r="AU176" s="237" t="s">
        <v>83</v>
      </c>
      <c r="AY176" s="17" t="s">
        <v>163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83</v>
      </c>
      <c r="BK176" s="238">
        <f>ROUND(I176*H176,2)</f>
        <v>0</v>
      </c>
      <c r="BL176" s="17" t="s">
        <v>503</v>
      </c>
      <c r="BM176" s="237" t="s">
        <v>718</v>
      </c>
    </row>
    <row r="177" s="2" customFormat="1" ht="33" customHeight="1">
      <c r="A177" s="38"/>
      <c r="B177" s="39"/>
      <c r="C177" s="226" t="s">
        <v>457</v>
      </c>
      <c r="D177" s="226" t="s">
        <v>165</v>
      </c>
      <c r="E177" s="227" t="s">
        <v>2373</v>
      </c>
      <c r="F177" s="228" t="s">
        <v>2374</v>
      </c>
      <c r="G177" s="229" t="s">
        <v>294</v>
      </c>
      <c r="H177" s="230">
        <v>268</v>
      </c>
      <c r="I177" s="231"/>
      <c r="J177" s="232">
        <f>ROUND(I177*H177,2)</f>
        <v>0</v>
      </c>
      <c r="K177" s="228" t="s">
        <v>1</v>
      </c>
      <c r="L177" s="44"/>
      <c r="M177" s="233" t="s">
        <v>1</v>
      </c>
      <c r="N177" s="234" t="s">
        <v>41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503</v>
      </c>
      <c r="AT177" s="237" t="s">
        <v>165</v>
      </c>
      <c r="AU177" s="237" t="s">
        <v>83</v>
      </c>
      <c r="AY177" s="17" t="s">
        <v>163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83</v>
      </c>
      <c r="BK177" s="238">
        <f>ROUND(I177*H177,2)</f>
        <v>0</v>
      </c>
      <c r="BL177" s="17" t="s">
        <v>503</v>
      </c>
      <c r="BM177" s="237" t="s">
        <v>730</v>
      </c>
    </row>
    <row r="178" s="2" customFormat="1" ht="33" customHeight="1">
      <c r="A178" s="38"/>
      <c r="B178" s="39"/>
      <c r="C178" s="226" t="s">
        <v>462</v>
      </c>
      <c r="D178" s="226" t="s">
        <v>165</v>
      </c>
      <c r="E178" s="227" t="s">
        <v>2375</v>
      </c>
      <c r="F178" s="228" t="s">
        <v>2376</v>
      </c>
      <c r="G178" s="229" t="s">
        <v>294</v>
      </c>
      <c r="H178" s="230">
        <v>84</v>
      </c>
      <c r="I178" s="231"/>
      <c r="J178" s="232">
        <f>ROUND(I178*H178,2)</f>
        <v>0</v>
      </c>
      <c r="K178" s="228" t="s">
        <v>1</v>
      </c>
      <c r="L178" s="44"/>
      <c r="M178" s="233" t="s">
        <v>1</v>
      </c>
      <c r="N178" s="234" t="s">
        <v>41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503</v>
      </c>
      <c r="AT178" s="237" t="s">
        <v>165</v>
      </c>
      <c r="AU178" s="237" t="s">
        <v>83</v>
      </c>
      <c r="AY178" s="17" t="s">
        <v>163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83</v>
      </c>
      <c r="BK178" s="238">
        <f>ROUND(I178*H178,2)</f>
        <v>0</v>
      </c>
      <c r="BL178" s="17" t="s">
        <v>503</v>
      </c>
      <c r="BM178" s="237" t="s">
        <v>740</v>
      </c>
    </row>
    <row r="179" s="2" customFormat="1" ht="24.15" customHeight="1">
      <c r="A179" s="38"/>
      <c r="B179" s="39"/>
      <c r="C179" s="226" t="s">
        <v>467</v>
      </c>
      <c r="D179" s="226" t="s">
        <v>165</v>
      </c>
      <c r="E179" s="227" t="s">
        <v>2377</v>
      </c>
      <c r="F179" s="228" t="s">
        <v>2378</v>
      </c>
      <c r="G179" s="229" t="s">
        <v>294</v>
      </c>
      <c r="H179" s="230">
        <v>74</v>
      </c>
      <c r="I179" s="231"/>
      <c r="J179" s="232">
        <f>ROUND(I179*H179,2)</f>
        <v>0</v>
      </c>
      <c r="K179" s="228" t="s">
        <v>1</v>
      </c>
      <c r="L179" s="44"/>
      <c r="M179" s="233" t="s">
        <v>1</v>
      </c>
      <c r="N179" s="234" t="s">
        <v>41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503</v>
      </c>
      <c r="AT179" s="237" t="s">
        <v>165</v>
      </c>
      <c r="AU179" s="237" t="s">
        <v>83</v>
      </c>
      <c r="AY179" s="17" t="s">
        <v>163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83</v>
      </c>
      <c r="BK179" s="238">
        <f>ROUND(I179*H179,2)</f>
        <v>0</v>
      </c>
      <c r="BL179" s="17" t="s">
        <v>503</v>
      </c>
      <c r="BM179" s="237" t="s">
        <v>751</v>
      </c>
    </row>
    <row r="180" s="2" customFormat="1" ht="24.15" customHeight="1">
      <c r="A180" s="38"/>
      <c r="B180" s="39"/>
      <c r="C180" s="226" t="s">
        <v>472</v>
      </c>
      <c r="D180" s="226" t="s">
        <v>165</v>
      </c>
      <c r="E180" s="227" t="s">
        <v>2379</v>
      </c>
      <c r="F180" s="228" t="s">
        <v>2380</v>
      </c>
      <c r="G180" s="229" t="s">
        <v>294</v>
      </c>
      <c r="H180" s="230">
        <v>67</v>
      </c>
      <c r="I180" s="231"/>
      <c r="J180" s="232">
        <f>ROUND(I180*H180,2)</f>
        <v>0</v>
      </c>
      <c r="K180" s="228" t="s">
        <v>1</v>
      </c>
      <c r="L180" s="44"/>
      <c r="M180" s="233" t="s">
        <v>1</v>
      </c>
      <c r="N180" s="234" t="s">
        <v>41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503</v>
      </c>
      <c r="AT180" s="237" t="s">
        <v>165</v>
      </c>
      <c r="AU180" s="237" t="s">
        <v>83</v>
      </c>
      <c r="AY180" s="17" t="s">
        <v>163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83</v>
      </c>
      <c r="BK180" s="238">
        <f>ROUND(I180*H180,2)</f>
        <v>0</v>
      </c>
      <c r="BL180" s="17" t="s">
        <v>503</v>
      </c>
      <c r="BM180" s="237" t="s">
        <v>761</v>
      </c>
    </row>
    <row r="181" s="2" customFormat="1" ht="24.15" customHeight="1">
      <c r="A181" s="38"/>
      <c r="B181" s="39"/>
      <c r="C181" s="226" t="s">
        <v>477</v>
      </c>
      <c r="D181" s="226" t="s">
        <v>165</v>
      </c>
      <c r="E181" s="227" t="s">
        <v>362</v>
      </c>
      <c r="F181" s="228" t="s">
        <v>2381</v>
      </c>
      <c r="G181" s="229" t="s">
        <v>294</v>
      </c>
      <c r="H181" s="230">
        <v>120</v>
      </c>
      <c r="I181" s="231"/>
      <c r="J181" s="232">
        <f>ROUND(I181*H181,2)</f>
        <v>0</v>
      </c>
      <c r="K181" s="228" t="s">
        <v>1</v>
      </c>
      <c r="L181" s="44"/>
      <c r="M181" s="233" t="s">
        <v>1</v>
      </c>
      <c r="N181" s="234" t="s">
        <v>41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503</v>
      </c>
      <c r="AT181" s="237" t="s">
        <v>165</v>
      </c>
      <c r="AU181" s="237" t="s">
        <v>83</v>
      </c>
      <c r="AY181" s="17" t="s">
        <v>163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83</v>
      </c>
      <c r="BK181" s="238">
        <f>ROUND(I181*H181,2)</f>
        <v>0</v>
      </c>
      <c r="BL181" s="17" t="s">
        <v>503</v>
      </c>
      <c r="BM181" s="237" t="s">
        <v>771</v>
      </c>
    </row>
    <row r="182" s="2" customFormat="1" ht="24.15" customHeight="1">
      <c r="A182" s="38"/>
      <c r="B182" s="39"/>
      <c r="C182" s="226" t="s">
        <v>481</v>
      </c>
      <c r="D182" s="226" t="s">
        <v>165</v>
      </c>
      <c r="E182" s="227" t="s">
        <v>367</v>
      </c>
      <c r="F182" s="228" t="s">
        <v>2382</v>
      </c>
      <c r="G182" s="229" t="s">
        <v>294</v>
      </c>
      <c r="H182" s="230">
        <v>54</v>
      </c>
      <c r="I182" s="231"/>
      <c r="J182" s="232">
        <f>ROUND(I182*H182,2)</f>
        <v>0</v>
      </c>
      <c r="K182" s="228" t="s">
        <v>1</v>
      </c>
      <c r="L182" s="44"/>
      <c r="M182" s="233" t="s">
        <v>1</v>
      </c>
      <c r="N182" s="234" t="s">
        <v>41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503</v>
      </c>
      <c r="AT182" s="237" t="s">
        <v>165</v>
      </c>
      <c r="AU182" s="237" t="s">
        <v>83</v>
      </c>
      <c r="AY182" s="17" t="s">
        <v>163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83</v>
      </c>
      <c r="BK182" s="238">
        <f>ROUND(I182*H182,2)</f>
        <v>0</v>
      </c>
      <c r="BL182" s="17" t="s">
        <v>503</v>
      </c>
      <c r="BM182" s="237" t="s">
        <v>781</v>
      </c>
    </row>
    <row r="183" s="2" customFormat="1" ht="24.15" customHeight="1">
      <c r="A183" s="38"/>
      <c r="B183" s="39"/>
      <c r="C183" s="226" t="s">
        <v>486</v>
      </c>
      <c r="D183" s="226" t="s">
        <v>165</v>
      </c>
      <c r="E183" s="227" t="s">
        <v>2383</v>
      </c>
      <c r="F183" s="228" t="s">
        <v>2384</v>
      </c>
      <c r="G183" s="229" t="s">
        <v>294</v>
      </c>
      <c r="H183" s="230">
        <v>947</v>
      </c>
      <c r="I183" s="231"/>
      <c r="J183" s="232">
        <f>ROUND(I183*H183,2)</f>
        <v>0</v>
      </c>
      <c r="K183" s="228" t="s">
        <v>1</v>
      </c>
      <c r="L183" s="44"/>
      <c r="M183" s="233" t="s">
        <v>1</v>
      </c>
      <c r="N183" s="234" t="s">
        <v>41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503</v>
      </c>
      <c r="AT183" s="237" t="s">
        <v>165</v>
      </c>
      <c r="AU183" s="237" t="s">
        <v>83</v>
      </c>
      <c r="AY183" s="17" t="s">
        <v>163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83</v>
      </c>
      <c r="BK183" s="238">
        <f>ROUND(I183*H183,2)</f>
        <v>0</v>
      </c>
      <c r="BL183" s="17" t="s">
        <v>503</v>
      </c>
      <c r="BM183" s="237" t="s">
        <v>791</v>
      </c>
    </row>
    <row r="184" s="2" customFormat="1" ht="24.15" customHeight="1">
      <c r="A184" s="38"/>
      <c r="B184" s="39"/>
      <c r="C184" s="226" t="s">
        <v>491</v>
      </c>
      <c r="D184" s="226" t="s">
        <v>165</v>
      </c>
      <c r="E184" s="227" t="s">
        <v>2385</v>
      </c>
      <c r="F184" s="228" t="s">
        <v>2386</v>
      </c>
      <c r="G184" s="229" t="s">
        <v>294</v>
      </c>
      <c r="H184" s="230">
        <v>3122</v>
      </c>
      <c r="I184" s="231"/>
      <c r="J184" s="232">
        <f>ROUND(I184*H184,2)</f>
        <v>0</v>
      </c>
      <c r="K184" s="228" t="s">
        <v>1</v>
      </c>
      <c r="L184" s="44"/>
      <c r="M184" s="233" t="s">
        <v>1</v>
      </c>
      <c r="N184" s="234" t="s">
        <v>41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503</v>
      </c>
      <c r="AT184" s="237" t="s">
        <v>165</v>
      </c>
      <c r="AU184" s="237" t="s">
        <v>83</v>
      </c>
      <c r="AY184" s="17" t="s">
        <v>163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83</v>
      </c>
      <c r="BK184" s="238">
        <f>ROUND(I184*H184,2)</f>
        <v>0</v>
      </c>
      <c r="BL184" s="17" t="s">
        <v>503</v>
      </c>
      <c r="BM184" s="237" t="s">
        <v>801</v>
      </c>
    </row>
    <row r="185" s="2" customFormat="1" ht="24.15" customHeight="1">
      <c r="A185" s="38"/>
      <c r="B185" s="39"/>
      <c r="C185" s="226" t="s">
        <v>496</v>
      </c>
      <c r="D185" s="226" t="s">
        <v>165</v>
      </c>
      <c r="E185" s="227" t="s">
        <v>2387</v>
      </c>
      <c r="F185" s="228" t="s">
        <v>2388</v>
      </c>
      <c r="G185" s="229" t="s">
        <v>294</v>
      </c>
      <c r="H185" s="230">
        <v>3456</v>
      </c>
      <c r="I185" s="231"/>
      <c r="J185" s="232">
        <f>ROUND(I185*H185,2)</f>
        <v>0</v>
      </c>
      <c r="K185" s="228" t="s">
        <v>1</v>
      </c>
      <c r="L185" s="44"/>
      <c r="M185" s="233" t="s">
        <v>1</v>
      </c>
      <c r="N185" s="234" t="s">
        <v>41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503</v>
      </c>
      <c r="AT185" s="237" t="s">
        <v>165</v>
      </c>
      <c r="AU185" s="237" t="s">
        <v>83</v>
      </c>
      <c r="AY185" s="17" t="s">
        <v>163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83</v>
      </c>
      <c r="BK185" s="238">
        <f>ROUND(I185*H185,2)</f>
        <v>0</v>
      </c>
      <c r="BL185" s="17" t="s">
        <v>503</v>
      </c>
      <c r="BM185" s="237" t="s">
        <v>811</v>
      </c>
    </row>
    <row r="186" s="2" customFormat="1" ht="24.15" customHeight="1">
      <c r="A186" s="38"/>
      <c r="B186" s="39"/>
      <c r="C186" s="226" t="s">
        <v>503</v>
      </c>
      <c r="D186" s="226" t="s">
        <v>165</v>
      </c>
      <c r="E186" s="227" t="s">
        <v>2389</v>
      </c>
      <c r="F186" s="228" t="s">
        <v>2390</v>
      </c>
      <c r="G186" s="229" t="s">
        <v>294</v>
      </c>
      <c r="H186" s="230">
        <v>936</v>
      </c>
      <c r="I186" s="231"/>
      <c r="J186" s="232">
        <f>ROUND(I186*H186,2)</f>
        <v>0</v>
      </c>
      <c r="K186" s="228" t="s">
        <v>1</v>
      </c>
      <c r="L186" s="44"/>
      <c r="M186" s="233" t="s">
        <v>1</v>
      </c>
      <c r="N186" s="234" t="s">
        <v>41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503</v>
      </c>
      <c r="AT186" s="237" t="s">
        <v>165</v>
      </c>
      <c r="AU186" s="237" t="s">
        <v>83</v>
      </c>
      <c r="AY186" s="17" t="s">
        <v>163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83</v>
      </c>
      <c r="BK186" s="238">
        <f>ROUND(I186*H186,2)</f>
        <v>0</v>
      </c>
      <c r="BL186" s="17" t="s">
        <v>503</v>
      </c>
      <c r="BM186" s="237" t="s">
        <v>821</v>
      </c>
    </row>
    <row r="187" s="2" customFormat="1" ht="24.15" customHeight="1">
      <c r="A187" s="38"/>
      <c r="B187" s="39"/>
      <c r="C187" s="226" t="s">
        <v>508</v>
      </c>
      <c r="D187" s="226" t="s">
        <v>165</v>
      </c>
      <c r="E187" s="227" t="s">
        <v>2391</v>
      </c>
      <c r="F187" s="228" t="s">
        <v>2392</v>
      </c>
      <c r="G187" s="229" t="s">
        <v>294</v>
      </c>
      <c r="H187" s="230">
        <v>960</v>
      </c>
      <c r="I187" s="231"/>
      <c r="J187" s="232">
        <f>ROUND(I187*H187,2)</f>
        <v>0</v>
      </c>
      <c r="K187" s="228" t="s">
        <v>1</v>
      </c>
      <c r="L187" s="44"/>
      <c r="M187" s="233" t="s">
        <v>1</v>
      </c>
      <c r="N187" s="234" t="s">
        <v>41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503</v>
      </c>
      <c r="AT187" s="237" t="s">
        <v>165</v>
      </c>
      <c r="AU187" s="237" t="s">
        <v>83</v>
      </c>
      <c r="AY187" s="17" t="s">
        <v>163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83</v>
      </c>
      <c r="BK187" s="238">
        <f>ROUND(I187*H187,2)</f>
        <v>0</v>
      </c>
      <c r="BL187" s="17" t="s">
        <v>503</v>
      </c>
      <c r="BM187" s="237" t="s">
        <v>831</v>
      </c>
    </row>
    <row r="188" s="2" customFormat="1" ht="24.15" customHeight="1">
      <c r="A188" s="38"/>
      <c r="B188" s="39"/>
      <c r="C188" s="226" t="s">
        <v>513</v>
      </c>
      <c r="D188" s="226" t="s">
        <v>165</v>
      </c>
      <c r="E188" s="227" t="s">
        <v>2393</v>
      </c>
      <c r="F188" s="228" t="s">
        <v>2394</v>
      </c>
      <c r="G188" s="229" t="s">
        <v>294</v>
      </c>
      <c r="H188" s="230">
        <v>2655</v>
      </c>
      <c r="I188" s="231"/>
      <c r="J188" s="232">
        <f>ROUND(I188*H188,2)</f>
        <v>0</v>
      </c>
      <c r="K188" s="228" t="s">
        <v>1</v>
      </c>
      <c r="L188" s="44"/>
      <c r="M188" s="233" t="s">
        <v>1</v>
      </c>
      <c r="N188" s="234" t="s">
        <v>41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503</v>
      </c>
      <c r="AT188" s="237" t="s">
        <v>165</v>
      </c>
      <c r="AU188" s="237" t="s">
        <v>83</v>
      </c>
      <c r="AY188" s="17" t="s">
        <v>163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83</v>
      </c>
      <c r="BK188" s="238">
        <f>ROUND(I188*H188,2)</f>
        <v>0</v>
      </c>
      <c r="BL188" s="17" t="s">
        <v>503</v>
      </c>
      <c r="BM188" s="237" t="s">
        <v>841</v>
      </c>
    </row>
    <row r="189" s="2" customFormat="1" ht="24.15" customHeight="1">
      <c r="A189" s="38"/>
      <c r="B189" s="39"/>
      <c r="C189" s="226" t="s">
        <v>518</v>
      </c>
      <c r="D189" s="226" t="s">
        <v>165</v>
      </c>
      <c r="E189" s="227" t="s">
        <v>2395</v>
      </c>
      <c r="F189" s="228" t="s">
        <v>2396</v>
      </c>
      <c r="G189" s="229" t="s">
        <v>294</v>
      </c>
      <c r="H189" s="230">
        <v>38</v>
      </c>
      <c r="I189" s="231"/>
      <c r="J189" s="232">
        <f>ROUND(I189*H189,2)</f>
        <v>0</v>
      </c>
      <c r="K189" s="228" t="s">
        <v>1</v>
      </c>
      <c r="L189" s="44"/>
      <c r="M189" s="233" t="s">
        <v>1</v>
      </c>
      <c r="N189" s="234" t="s">
        <v>41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503</v>
      </c>
      <c r="AT189" s="237" t="s">
        <v>165</v>
      </c>
      <c r="AU189" s="237" t="s">
        <v>83</v>
      </c>
      <c r="AY189" s="17" t="s">
        <v>163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83</v>
      </c>
      <c r="BK189" s="238">
        <f>ROUND(I189*H189,2)</f>
        <v>0</v>
      </c>
      <c r="BL189" s="17" t="s">
        <v>503</v>
      </c>
      <c r="BM189" s="237" t="s">
        <v>851</v>
      </c>
    </row>
    <row r="190" s="2" customFormat="1" ht="24.15" customHeight="1">
      <c r="A190" s="38"/>
      <c r="B190" s="39"/>
      <c r="C190" s="226" t="s">
        <v>523</v>
      </c>
      <c r="D190" s="226" t="s">
        <v>165</v>
      </c>
      <c r="E190" s="227" t="s">
        <v>2397</v>
      </c>
      <c r="F190" s="228" t="s">
        <v>2398</v>
      </c>
      <c r="G190" s="229" t="s">
        <v>294</v>
      </c>
      <c r="H190" s="230">
        <v>800</v>
      </c>
      <c r="I190" s="231"/>
      <c r="J190" s="232">
        <f>ROUND(I190*H190,2)</f>
        <v>0</v>
      </c>
      <c r="K190" s="228" t="s">
        <v>1</v>
      </c>
      <c r="L190" s="44"/>
      <c r="M190" s="233" t="s">
        <v>1</v>
      </c>
      <c r="N190" s="234" t="s">
        <v>41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503</v>
      </c>
      <c r="AT190" s="237" t="s">
        <v>165</v>
      </c>
      <c r="AU190" s="237" t="s">
        <v>83</v>
      </c>
      <c r="AY190" s="17" t="s">
        <v>163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83</v>
      </c>
      <c r="BK190" s="238">
        <f>ROUND(I190*H190,2)</f>
        <v>0</v>
      </c>
      <c r="BL190" s="17" t="s">
        <v>503</v>
      </c>
      <c r="BM190" s="237" t="s">
        <v>861</v>
      </c>
    </row>
    <row r="191" s="2" customFormat="1" ht="24.15" customHeight="1">
      <c r="A191" s="38"/>
      <c r="B191" s="39"/>
      <c r="C191" s="226" t="s">
        <v>527</v>
      </c>
      <c r="D191" s="226" t="s">
        <v>165</v>
      </c>
      <c r="E191" s="227" t="s">
        <v>2399</v>
      </c>
      <c r="F191" s="228" t="s">
        <v>2400</v>
      </c>
      <c r="G191" s="229" t="s">
        <v>294</v>
      </c>
      <c r="H191" s="230">
        <v>250</v>
      </c>
      <c r="I191" s="231"/>
      <c r="J191" s="232">
        <f>ROUND(I191*H191,2)</f>
        <v>0</v>
      </c>
      <c r="K191" s="228" t="s">
        <v>1</v>
      </c>
      <c r="L191" s="44"/>
      <c r="M191" s="233" t="s">
        <v>1</v>
      </c>
      <c r="N191" s="234" t="s">
        <v>41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503</v>
      </c>
      <c r="AT191" s="237" t="s">
        <v>165</v>
      </c>
      <c r="AU191" s="237" t="s">
        <v>83</v>
      </c>
      <c r="AY191" s="17" t="s">
        <v>163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83</v>
      </c>
      <c r="BK191" s="238">
        <f>ROUND(I191*H191,2)</f>
        <v>0</v>
      </c>
      <c r="BL191" s="17" t="s">
        <v>503</v>
      </c>
      <c r="BM191" s="237" t="s">
        <v>871</v>
      </c>
    </row>
    <row r="192" s="2" customFormat="1" ht="24.15" customHeight="1">
      <c r="A192" s="38"/>
      <c r="B192" s="39"/>
      <c r="C192" s="226" t="s">
        <v>531</v>
      </c>
      <c r="D192" s="226" t="s">
        <v>165</v>
      </c>
      <c r="E192" s="227" t="s">
        <v>2401</v>
      </c>
      <c r="F192" s="228" t="s">
        <v>2402</v>
      </c>
      <c r="G192" s="229" t="s">
        <v>294</v>
      </c>
      <c r="H192" s="230">
        <v>600</v>
      </c>
      <c r="I192" s="231"/>
      <c r="J192" s="232">
        <f>ROUND(I192*H192,2)</f>
        <v>0</v>
      </c>
      <c r="K192" s="228" t="s">
        <v>1</v>
      </c>
      <c r="L192" s="44"/>
      <c r="M192" s="233" t="s">
        <v>1</v>
      </c>
      <c r="N192" s="234" t="s">
        <v>41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503</v>
      </c>
      <c r="AT192" s="237" t="s">
        <v>165</v>
      </c>
      <c r="AU192" s="237" t="s">
        <v>83</v>
      </c>
      <c r="AY192" s="17" t="s">
        <v>163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83</v>
      </c>
      <c r="BK192" s="238">
        <f>ROUND(I192*H192,2)</f>
        <v>0</v>
      </c>
      <c r="BL192" s="17" t="s">
        <v>503</v>
      </c>
      <c r="BM192" s="237" t="s">
        <v>882</v>
      </c>
    </row>
    <row r="193" s="2" customFormat="1" ht="24.15" customHeight="1">
      <c r="A193" s="38"/>
      <c r="B193" s="39"/>
      <c r="C193" s="226" t="s">
        <v>535</v>
      </c>
      <c r="D193" s="226" t="s">
        <v>165</v>
      </c>
      <c r="E193" s="227" t="s">
        <v>2403</v>
      </c>
      <c r="F193" s="228" t="s">
        <v>2404</v>
      </c>
      <c r="G193" s="229" t="s">
        <v>294</v>
      </c>
      <c r="H193" s="230">
        <v>150</v>
      </c>
      <c r="I193" s="231"/>
      <c r="J193" s="232">
        <f>ROUND(I193*H193,2)</f>
        <v>0</v>
      </c>
      <c r="K193" s="228" t="s">
        <v>1</v>
      </c>
      <c r="L193" s="44"/>
      <c r="M193" s="233" t="s">
        <v>1</v>
      </c>
      <c r="N193" s="234" t="s">
        <v>41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503</v>
      </c>
      <c r="AT193" s="237" t="s">
        <v>165</v>
      </c>
      <c r="AU193" s="237" t="s">
        <v>83</v>
      </c>
      <c r="AY193" s="17" t="s">
        <v>163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83</v>
      </c>
      <c r="BK193" s="238">
        <f>ROUND(I193*H193,2)</f>
        <v>0</v>
      </c>
      <c r="BL193" s="17" t="s">
        <v>503</v>
      </c>
      <c r="BM193" s="237" t="s">
        <v>892</v>
      </c>
    </row>
    <row r="194" s="2" customFormat="1" ht="16.5" customHeight="1">
      <c r="A194" s="38"/>
      <c r="B194" s="39"/>
      <c r="C194" s="226" t="s">
        <v>539</v>
      </c>
      <c r="D194" s="226" t="s">
        <v>165</v>
      </c>
      <c r="E194" s="227" t="s">
        <v>372</v>
      </c>
      <c r="F194" s="228" t="s">
        <v>2405</v>
      </c>
      <c r="G194" s="229" t="s">
        <v>294</v>
      </c>
      <c r="H194" s="230">
        <v>2840</v>
      </c>
      <c r="I194" s="231"/>
      <c r="J194" s="232">
        <f>ROUND(I194*H194,2)</f>
        <v>0</v>
      </c>
      <c r="K194" s="228" t="s">
        <v>1</v>
      </c>
      <c r="L194" s="44"/>
      <c r="M194" s="233" t="s">
        <v>1</v>
      </c>
      <c r="N194" s="234" t="s">
        <v>41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503</v>
      </c>
      <c r="AT194" s="237" t="s">
        <v>165</v>
      </c>
      <c r="AU194" s="237" t="s">
        <v>83</v>
      </c>
      <c r="AY194" s="17" t="s">
        <v>163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83</v>
      </c>
      <c r="BK194" s="238">
        <f>ROUND(I194*H194,2)</f>
        <v>0</v>
      </c>
      <c r="BL194" s="17" t="s">
        <v>503</v>
      </c>
      <c r="BM194" s="237" t="s">
        <v>901</v>
      </c>
    </row>
    <row r="195" s="2" customFormat="1" ht="16.5" customHeight="1">
      <c r="A195" s="38"/>
      <c r="B195" s="39"/>
      <c r="C195" s="226" t="s">
        <v>543</v>
      </c>
      <c r="D195" s="226" t="s">
        <v>165</v>
      </c>
      <c r="E195" s="227" t="s">
        <v>377</v>
      </c>
      <c r="F195" s="228" t="s">
        <v>2406</v>
      </c>
      <c r="G195" s="229" t="s">
        <v>294</v>
      </c>
      <c r="H195" s="230">
        <v>35</v>
      </c>
      <c r="I195" s="231"/>
      <c r="J195" s="232">
        <f>ROUND(I195*H195,2)</f>
        <v>0</v>
      </c>
      <c r="K195" s="228" t="s">
        <v>1</v>
      </c>
      <c r="L195" s="44"/>
      <c r="M195" s="233" t="s">
        <v>1</v>
      </c>
      <c r="N195" s="234" t="s">
        <v>41</v>
      </c>
      <c r="O195" s="91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503</v>
      </c>
      <c r="AT195" s="237" t="s">
        <v>165</v>
      </c>
      <c r="AU195" s="237" t="s">
        <v>83</v>
      </c>
      <c r="AY195" s="17" t="s">
        <v>163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83</v>
      </c>
      <c r="BK195" s="238">
        <f>ROUND(I195*H195,2)</f>
        <v>0</v>
      </c>
      <c r="BL195" s="17" t="s">
        <v>503</v>
      </c>
      <c r="BM195" s="237" t="s">
        <v>910</v>
      </c>
    </row>
    <row r="196" s="2" customFormat="1" ht="33" customHeight="1">
      <c r="A196" s="38"/>
      <c r="B196" s="39"/>
      <c r="C196" s="226" t="s">
        <v>547</v>
      </c>
      <c r="D196" s="226" t="s">
        <v>165</v>
      </c>
      <c r="E196" s="227" t="s">
        <v>383</v>
      </c>
      <c r="F196" s="228" t="s">
        <v>2407</v>
      </c>
      <c r="G196" s="229" t="s">
        <v>294</v>
      </c>
      <c r="H196" s="230">
        <v>140</v>
      </c>
      <c r="I196" s="231"/>
      <c r="J196" s="232">
        <f>ROUND(I196*H196,2)</f>
        <v>0</v>
      </c>
      <c r="K196" s="228" t="s">
        <v>1</v>
      </c>
      <c r="L196" s="44"/>
      <c r="M196" s="233" t="s">
        <v>1</v>
      </c>
      <c r="N196" s="234" t="s">
        <v>41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503</v>
      </c>
      <c r="AT196" s="237" t="s">
        <v>165</v>
      </c>
      <c r="AU196" s="237" t="s">
        <v>83</v>
      </c>
      <c r="AY196" s="17" t="s">
        <v>163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83</v>
      </c>
      <c r="BK196" s="238">
        <f>ROUND(I196*H196,2)</f>
        <v>0</v>
      </c>
      <c r="BL196" s="17" t="s">
        <v>503</v>
      </c>
      <c r="BM196" s="237" t="s">
        <v>920</v>
      </c>
    </row>
    <row r="197" s="2" customFormat="1" ht="16.5" customHeight="1">
      <c r="A197" s="38"/>
      <c r="B197" s="39"/>
      <c r="C197" s="226" t="s">
        <v>551</v>
      </c>
      <c r="D197" s="226" t="s">
        <v>165</v>
      </c>
      <c r="E197" s="227" t="s">
        <v>388</v>
      </c>
      <c r="F197" s="228" t="s">
        <v>2408</v>
      </c>
      <c r="G197" s="229" t="s">
        <v>885</v>
      </c>
      <c r="H197" s="230">
        <v>1</v>
      </c>
      <c r="I197" s="231"/>
      <c r="J197" s="232">
        <f>ROUND(I197*H197,2)</f>
        <v>0</v>
      </c>
      <c r="K197" s="228" t="s">
        <v>1</v>
      </c>
      <c r="L197" s="44"/>
      <c r="M197" s="233" t="s">
        <v>1</v>
      </c>
      <c r="N197" s="234" t="s">
        <v>41</v>
      </c>
      <c r="O197" s="91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503</v>
      </c>
      <c r="AT197" s="237" t="s">
        <v>165</v>
      </c>
      <c r="AU197" s="237" t="s">
        <v>83</v>
      </c>
      <c r="AY197" s="17" t="s">
        <v>163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83</v>
      </c>
      <c r="BK197" s="238">
        <f>ROUND(I197*H197,2)</f>
        <v>0</v>
      </c>
      <c r="BL197" s="17" t="s">
        <v>503</v>
      </c>
      <c r="BM197" s="237" t="s">
        <v>930</v>
      </c>
    </row>
    <row r="198" s="2" customFormat="1" ht="16.5" customHeight="1">
      <c r="A198" s="38"/>
      <c r="B198" s="39"/>
      <c r="C198" s="226" t="s">
        <v>556</v>
      </c>
      <c r="D198" s="226" t="s">
        <v>165</v>
      </c>
      <c r="E198" s="227" t="s">
        <v>393</v>
      </c>
      <c r="F198" s="228" t="s">
        <v>2409</v>
      </c>
      <c r="G198" s="229" t="s">
        <v>885</v>
      </c>
      <c r="H198" s="230">
        <v>2</v>
      </c>
      <c r="I198" s="231"/>
      <c r="J198" s="232">
        <f>ROUND(I198*H198,2)</f>
        <v>0</v>
      </c>
      <c r="K198" s="228" t="s">
        <v>1</v>
      </c>
      <c r="L198" s="44"/>
      <c r="M198" s="233" t="s">
        <v>1</v>
      </c>
      <c r="N198" s="234" t="s">
        <v>41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503</v>
      </c>
      <c r="AT198" s="237" t="s">
        <v>165</v>
      </c>
      <c r="AU198" s="237" t="s">
        <v>83</v>
      </c>
      <c r="AY198" s="17" t="s">
        <v>163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83</v>
      </c>
      <c r="BK198" s="238">
        <f>ROUND(I198*H198,2)</f>
        <v>0</v>
      </c>
      <c r="BL198" s="17" t="s">
        <v>503</v>
      </c>
      <c r="BM198" s="237" t="s">
        <v>940</v>
      </c>
    </row>
    <row r="199" s="2" customFormat="1" ht="16.5" customHeight="1">
      <c r="A199" s="38"/>
      <c r="B199" s="39"/>
      <c r="C199" s="226" t="s">
        <v>560</v>
      </c>
      <c r="D199" s="226" t="s">
        <v>165</v>
      </c>
      <c r="E199" s="227" t="s">
        <v>399</v>
      </c>
      <c r="F199" s="228" t="s">
        <v>2410</v>
      </c>
      <c r="G199" s="229" t="s">
        <v>885</v>
      </c>
      <c r="H199" s="230">
        <v>1</v>
      </c>
      <c r="I199" s="231"/>
      <c r="J199" s="232">
        <f>ROUND(I199*H199,2)</f>
        <v>0</v>
      </c>
      <c r="K199" s="228" t="s">
        <v>1</v>
      </c>
      <c r="L199" s="44"/>
      <c r="M199" s="233" t="s">
        <v>1</v>
      </c>
      <c r="N199" s="234" t="s">
        <v>41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503</v>
      </c>
      <c r="AT199" s="237" t="s">
        <v>165</v>
      </c>
      <c r="AU199" s="237" t="s">
        <v>83</v>
      </c>
      <c r="AY199" s="17" t="s">
        <v>163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83</v>
      </c>
      <c r="BK199" s="238">
        <f>ROUND(I199*H199,2)</f>
        <v>0</v>
      </c>
      <c r="BL199" s="17" t="s">
        <v>503</v>
      </c>
      <c r="BM199" s="237" t="s">
        <v>949</v>
      </c>
    </row>
    <row r="200" s="2" customFormat="1" ht="16.5" customHeight="1">
      <c r="A200" s="38"/>
      <c r="B200" s="39"/>
      <c r="C200" s="226" t="s">
        <v>565</v>
      </c>
      <c r="D200" s="226" t="s">
        <v>165</v>
      </c>
      <c r="E200" s="227" t="s">
        <v>403</v>
      </c>
      <c r="F200" s="228" t="s">
        <v>2411</v>
      </c>
      <c r="G200" s="229" t="s">
        <v>885</v>
      </c>
      <c r="H200" s="230">
        <v>1</v>
      </c>
      <c r="I200" s="231"/>
      <c r="J200" s="232">
        <f>ROUND(I200*H200,2)</f>
        <v>0</v>
      </c>
      <c r="K200" s="228" t="s">
        <v>1</v>
      </c>
      <c r="L200" s="44"/>
      <c r="M200" s="233" t="s">
        <v>1</v>
      </c>
      <c r="N200" s="234" t="s">
        <v>41</v>
      </c>
      <c r="O200" s="91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503</v>
      </c>
      <c r="AT200" s="237" t="s">
        <v>165</v>
      </c>
      <c r="AU200" s="237" t="s">
        <v>83</v>
      </c>
      <c r="AY200" s="17" t="s">
        <v>163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83</v>
      </c>
      <c r="BK200" s="238">
        <f>ROUND(I200*H200,2)</f>
        <v>0</v>
      </c>
      <c r="BL200" s="17" t="s">
        <v>503</v>
      </c>
      <c r="BM200" s="237" t="s">
        <v>959</v>
      </c>
    </row>
    <row r="201" s="2" customFormat="1" ht="24.15" customHeight="1">
      <c r="A201" s="38"/>
      <c r="B201" s="39"/>
      <c r="C201" s="226" t="s">
        <v>570</v>
      </c>
      <c r="D201" s="226" t="s">
        <v>165</v>
      </c>
      <c r="E201" s="227" t="s">
        <v>408</v>
      </c>
      <c r="F201" s="228" t="s">
        <v>2412</v>
      </c>
      <c r="G201" s="229" t="s">
        <v>885</v>
      </c>
      <c r="H201" s="230">
        <v>21</v>
      </c>
      <c r="I201" s="231"/>
      <c r="J201" s="232">
        <f>ROUND(I201*H201,2)</f>
        <v>0</v>
      </c>
      <c r="K201" s="228" t="s">
        <v>1</v>
      </c>
      <c r="L201" s="44"/>
      <c r="M201" s="233" t="s">
        <v>1</v>
      </c>
      <c r="N201" s="234" t="s">
        <v>41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503</v>
      </c>
      <c r="AT201" s="237" t="s">
        <v>165</v>
      </c>
      <c r="AU201" s="237" t="s">
        <v>83</v>
      </c>
      <c r="AY201" s="17" t="s">
        <v>163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83</v>
      </c>
      <c r="BK201" s="238">
        <f>ROUND(I201*H201,2)</f>
        <v>0</v>
      </c>
      <c r="BL201" s="17" t="s">
        <v>503</v>
      </c>
      <c r="BM201" s="237" t="s">
        <v>983</v>
      </c>
    </row>
    <row r="202" s="2" customFormat="1" ht="16.5" customHeight="1">
      <c r="A202" s="38"/>
      <c r="B202" s="39"/>
      <c r="C202" s="226" t="s">
        <v>575</v>
      </c>
      <c r="D202" s="226" t="s">
        <v>165</v>
      </c>
      <c r="E202" s="227" t="s">
        <v>412</v>
      </c>
      <c r="F202" s="228" t="s">
        <v>2413</v>
      </c>
      <c r="G202" s="229" t="s">
        <v>885</v>
      </c>
      <c r="H202" s="230">
        <v>3</v>
      </c>
      <c r="I202" s="231"/>
      <c r="J202" s="232">
        <f>ROUND(I202*H202,2)</f>
        <v>0</v>
      </c>
      <c r="K202" s="228" t="s">
        <v>1</v>
      </c>
      <c r="L202" s="44"/>
      <c r="M202" s="233" t="s">
        <v>1</v>
      </c>
      <c r="N202" s="234" t="s">
        <v>41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503</v>
      </c>
      <c r="AT202" s="237" t="s">
        <v>165</v>
      </c>
      <c r="AU202" s="237" t="s">
        <v>83</v>
      </c>
      <c r="AY202" s="17" t="s">
        <v>163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83</v>
      </c>
      <c r="BK202" s="238">
        <f>ROUND(I202*H202,2)</f>
        <v>0</v>
      </c>
      <c r="BL202" s="17" t="s">
        <v>503</v>
      </c>
      <c r="BM202" s="237" t="s">
        <v>992</v>
      </c>
    </row>
    <row r="203" s="2" customFormat="1" ht="16.5" customHeight="1">
      <c r="A203" s="38"/>
      <c r="B203" s="39"/>
      <c r="C203" s="226" t="s">
        <v>579</v>
      </c>
      <c r="D203" s="226" t="s">
        <v>165</v>
      </c>
      <c r="E203" s="227" t="s">
        <v>416</v>
      </c>
      <c r="F203" s="228" t="s">
        <v>2414</v>
      </c>
      <c r="G203" s="229" t="s">
        <v>885</v>
      </c>
      <c r="H203" s="230">
        <v>1</v>
      </c>
      <c r="I203" s="231"/>
      <c r="J203" s="232">
        <f>ROUND(I203*H203,2)</f>
        <v>0</v>
      </c>
      <c r="K203" s="228" t="s">
        <v>1</v>
      </c>
      <c r="L203" s="44"/>
      <c r="M203" s="233" t="s">
        <v>1</v>
      </c>
      <c r="N203" s="234" t="s">
        <v>41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503</v>
      </c>
      <c r="AT203" s="237" t="s">
        <v>165</v>
      </c>
      <c r="AU203" s="237" t="s">
        <v>83</v>
      </c>
      <c r="AY203" s="17" t="s">
        <v>163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83</v>
      </c>
      <c r="BK203" s="238">
        <f>ROUND(I203*H203,2)</f>
        <v>0</v>
      </c>
      <c r="BL203" s="17" t="s">
        <v>503</v>
      </c>
      <c r="BM203" s="237" t="s">
        <v>1001</v>
      </c>
    </row>
    <row r="204" s="2" customFormat="1" ht="21.75" customHeight="1">
      <c r="A204" s="38"/>
      <c r="B204" s="39"/>
      <c r="C204" s="226" t="s">
        <v>584</v>
      </c>
      <c r="D204" s="226" t="s">
        <v>165</v>
      </c>
      <c r="E204" s="227" t="s">
        <v>421</v>
      </c>
      <c r="F204" s="228" t="s">
        <v>2415</v>
      </c>
      <c r="G204" s="229" t="s">
        <v>885</v>
      </c>
      <c r="H204" s="230">
        <v>32</v>
      </c>
      <c r="I204" s="231"/>
      <c r="J204" s="232">
        <f>ROUND(I204*H204,2)</f>
        <v>0</v>
      </c>
      <c r="K204" s="228" t="s">
        <v>1</v>
      </c>
      <c r="L204" s="44"/>
      <c r="M204" s="233" t="s">
        <v>1</v>
      </c>
      <c r="N204" s="234" t="s">
        <v>41</v>
      </c>
      <c r="O204" s="91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503</v>
      </c>
      <c r="AT204" s="237" t="s">
        <v>165</v>
      </c>
      <c r="AU204" s="237" t="s">
        <v>83</v>
      </c>
      <c r="AY204" s="17" t="s">
        <v>163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83</v>
      </c>
      <c r="BK204" s="238">
        <f>ROUND(I204*H204,2)</f>
        <v>0</v>
      </c>
      <c r="BL204" s="17" t="s">
        <v>503</v>
      </c>
      <c r="BM204" s="237" t="s">
        <v>1010</v>
      </c>
    </row>
    <row r="205" s="2" customFormat="1" ht="24.15" customHeight="1">
      <c r="A205" s="38"/>
      <c r="B205" s="39"/>
      <c r="C205" s="226" t="s">
        <v>589</v>
      </c>
      <c r="D205" s="226" t="s">
        <v>165</v>
      </c>
      <c r="E205" s="227" t="s">
        <v>426</v>
      </c>
      <c r="F205" s="228" t="s">
        <v>2416</v>
      </c>
      <c r="G205" s="229" t="s">
        <v>885</v>
      </c>
      <c r="H205" s="230">
        <v>1</v>
      </c>
      <c r="I205" s="231"/>
      <c r="J205" s="232">
        <f>ROUND(I205*H205,2)</f>
        <v>0</v>
      </c>
      <c r="K205" s="228" t="s">
        <v>1</v>
      </c>
      <c r="L205" s="44"/>
      <c r="M205" s="233" t="s">
        <v>1</v>
      </c>
      <c r="N205" s="234" t="s">
        <v>41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503</v>
      </c>
      <c r="AT205" s="237" t="s">
        <v>165</v>
      </c>
      <c r="AU205" s="237" t="s">
        <v>83</v>
      </c>
      <c r="AY205" s="17" t="s">
        <v>163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83</v>
      </c>
      <c r="BK205" s="238">
        <f>ROUND(I205*H205,2)</f>
        <v>0</v>
      </c>
      <c r="BL205" s="17" t="s">
        <v>503</v>
      </c>
      <c r="BM205" s="237" t="s">
        <v>1020</v>
      </c>
    </row>
    <row r="206" s="2" customFormat="1" ht="16.5" customHeight="1">
      <c r="A206" s="38"/>
      <c r="B206" s="39"/>
      <c r="C206" s="226" t="s">
        <v>593</v>
      </c>
      <c r="D206" s="226" t="s">
        <v>165</v>
      </c>
      <c r="E206" s="227" t="s">
        <v>435</v>
      </c>
      <c r="F206" s="228" t="s">
        <v>2417</v>
      </c>
      <c r="G206" s="229" t="s">
        <v>885</v>
      </c>
      <c r="H206" s="230">
        <v>1</v>
      </c>
      <c r="I206" s="231"/>
      <c r="J206" s="232">
        <f>ROUND(I206*H206,2)</f>
        <v>0</v>
      </c>
      <c r="K206" s="228" t="s">
        <v>1</v>
      </c>
      <c r="L206" s="44"/>
      <c r="M206" s="233" t="s">
        <v>1</v>
      </c>
      <c r="N206" s="234" t="s">
        <v>41</v>
      </c>
      <c r="O206" s="91"/>
      <c r="P206" s="235">
        <f>O206*H206</f>
        <v>0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503</v>
      </c>
      <c r="AT206" s="237" t="s">
        <v>165</v>
      </c>
      <c r="AU206" s="237" t="s">
        <v>83</v>
      </c>
      <c r="AY206" s="17" t="s">
        <v>163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83</v>
      </c>
      <c r="BK206" s="238">
        <f>ROUND(I206*H206,2)</f>
        <v>0</v>
      </c>
      <c r="BL206" s="17" t="s">
        <v>503</v>
      </c>
      <c r="BM206" s="237" t="s">
        <v>1030</v>
      </c>
    </row>
    <row r="207" s="2" customFormat="1" ht="24.15" customHeight="1">
      <c r="A207" s="38"/>
      <c r="B207" s="39"/>
      <c r="C207" s="226" t="s">
        <v>598</v>
      </c>
      <c r="D207" s="226" t="s">
        <v>165</v>
      </c>
      <c r="E207" s="227" t="s">
        <v>439</v>
      </c>
      <c r="F207" s="228" t="s">
        <v>2418</v>
      </c>
      <c r="G207" s="229" t="s">
        <v>885</v>
      </c>
      <c r="H207" s="230">
        <v>1</v>
      </c>
      <c r="I207" s="231"/>
      <c r="J207" s="232">
        <f>ROUND(I207*H207,2)</f>
        <v>0</v>
      </c>
      <c r="K207" s="228" t="s">
        <v>1</v>
      </c>
      <c r="L207" s="44"/>
      <c r="M207" s="233" t="s">
        <v>1</v>
      </c>
      <c r="N207" s="234" t="s">
        <v>41</v>
      </c>
      <c r="O207" s="91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503</v>
      </c>
      <c r="AT207" s="237" t="s">
        <v>165</v>
      </c>
      <c r="AU207" s="237" t="s">
        <v>83</v>
      </c>
      <c r="AY207" s="17" t="s">
        <v>163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83</v>
      </c>
      <c r="BK207" s="238">
        <f>ROUND(I207*H207,2)</f>
        <v>0</v>
      </c>
      <c r="BL207" s="17" t="s">
        <v>503</v>
      </c>
      <c r="BM207" s="237" t="s">
        <v>1040</v>
      </c>
    </row>
    <row r="208" s="2" customFormat="1" ht="24.15" customHeight="1">
      <c r="A208" s="38"/>
      <c r="B208" s="39"/>
      <c r="C208" s="226" t="s">
        <v>603</v>
      </c>
      <c r="D208" s="226" t="s">
        <v>165</v>
      </c>
      <c r="E208" s="227" t="s">
        <v>2419</v>
      </c>
      <c r="F208" s="228" t="s">
        <v>2420</v>
      </c>
      <c r="G208" s="229" t="s">
        <v>294</v>
      </c>
      <c r="H208" s="230">
        <v>340</v>
      </c>
      <c r="I208" s="231"/>
      <c r="J208" s="232">
        <f>ROUND(I208*H208,2)</f>
        <v>0</v>
      </c>
      <c r="K208" s="228" t="s">
        <v>1</v>
      </c>
      <c r="L208" s="44"/>
      <c r="M208" s="233" t="s">
        <v>1</v>
      </c>
      <c r="N208" s="234" t="s">
        <v>41</v>
      </c>
      <c r="O208" s="91"/>
      <c r="P208" s="235">
        <f>O208*H208</f>
        <v>0</v>
      </c>
      <c r="Q208" s="235">
        <v>0</v>
      </c>
      <c r="R208" s="235">
        <f>Q208*H208</f>
        <v>0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503</v>
      </c>
      <c r="AT208" s="237" t="s">
        <v>165</v>
      </c>
      <c r="AU208" s="237" t="s">
        <v>83</v>
      </c>
      <c r="AY208" s="17" t="s">
        <v>163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83</v>
      </c>
      <c r="BK208" s="238">
        <f>ROUND(I208*H208,2)</f>
        <v>0</v>
      </c>
      <c r="BL208" s="17" t="s">
        <v>503</v>
      </c>
      <c r="BM208" s="237" t="s">
        <v>1049</v>
      </c>
    </row>
    <row r="209" s="2" customFormat="1" ht="24.15" customHeight="1">
      <c r="A209" s="38"/>
      <c r="B209" s="39"/>
      <c r="C209" s="226" t="s">
        <v>609</v>
      </c>
      <c r="D209" s="226" t="s">
        <v>165</v>
      </c>
      <c r="E209" s="227" t="s">
        <v>2421</v>
      </c>
      <c r="F209" s="228" t="s">
        <v>2422</v>
      </c>
      <c r="G209" s="229" t="s">
        <v>294</v>
      </c>
      <c r="H209" s="230">
        <v>42</v>
      </c>
      <c r="I209" s="231"/>
      <c r="J209" s="232">
        <f>ROUND(I209*H209,2)</f>
        <v>0</v>
      </c>
      <c r="K209" s="228" t="s">
        <v>1</v>
      </c>
      <c r="L209" s="44"/>
      <c r="M209" s="233" t="s">
        <v>1</v>
      </c>
      <c r="N209" s="234" t="s">
        <v>41</v>
      </c>
      <c r="O209" s="91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503</v>
      </c>
      <c r="AT209" s="237" t="s">
        <v>165</v>
      </c>
      <c r="AU209" s="237" t="s">
        <v>83</v>
      </c>
      <c r="AY209" s="17" t="s">
        <v>163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83</v>
      </c>
      <c r="BK209" s="238">
        <f>ROUND(I209*H209,2)</f>
        <v>0</v>
      </c>
      <c r="BL209" s="17" t="s">
        <v>503</v>
      </c>
      <c r="BM209" s="237" t="s">
        <v>1059</v>
      </c>
    </row>
    <row r="210" s="2" customFormat="1" ht="24.15" customHeight="1">
      <c r="A210" s="38"/>
      <c r="B210" s="39"/>
      <c r="C210" s="226" t="s">
        <v>617</v>
      </c>
      <c r="D210" s="226" t="s">
        <v>165</v>
      </c>
      <c r="E210" s="227" t="s">
        <v>2423</v>
      </c>
      <c r="F210" s="228" t="s">
        <v>2424</v>
      </c>
      <c r="G210" s="229" t="s">
        <v>233</v>
      </c>
      <c r="H210" s="230">
        <v>14</v>
      </c>
      <c r="I210" s="231"/>
      <c r="J210" s="232">
        <f>ROUND(I210*H210,2)</f>
        <v>0</v>
      </c>
      <c r="K210" s="228" t="s">
        <v>1</v>
      </c>
      <c r="L210" s="44"/>
      <c r="M210" s="233" t="s">
        <v>1</v>
      </c>
      <c r="N210" s="234" t="s">
        <v>41</v>
      </c>
      <c r="O210" s="91"/>
      <c r="P210" s="235">
        <f>O210*H210</f>
        <v>0</v>
      </c>
      <c r="Q210" s="235">
        <v>0</v>
      </c>
      <c r="R210" s="235">
        <f>Q210*H210</f>
        <v>0</v>
      </c>
      <c r="S210" s="235">
        <v>0</v>
      </c>
      <c r="T210" s="23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503</v>
      </c>
      <c r="AT210" s="237" t="s">
        <v>165</v>
      </c>
      <c r="AU210" s="237" t="s">
        <v>83</v>
      </c>
      <c r="AY210" s="17" t="s">
        <v>163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83</v>
      </c>
      <c r="BK210" s="238">
        <f>ROUND(I210*H210,2)</f>
        <v>0</v>
      </c>
      <c r="BL210" s="17" t="s">
        <v>503</v>
      </c>
      <c r="BM210" s="237" t="s">
        <v>1069</v>
      </c>
    </row>
    <row r="211" s="2" customFormat="1" ht="24.15" customHeight="1">
      <c r="A211" s="38"/>
      <c r="B211" s="39"/>
      <c r="C211" s="226" t="s">
        <v>622</v>
      </c>
      <c r="D211" s="226" t="s">
        <v>165</v>
      </c>
      <c r="E211" s="227" t="s">
        <v>2425</v>
      </c>
      <c r="F211" s="228" t="s">
        <v>2426</v>
      </c>
      <c r="G211" s="229" t="s">
        <v>233</v>
      </c>
      <c r="H211" s="230">
        <v>14</v>
      </c>
      <c r="I211" s="231"/>
      <c r="J211" s="232">
        <f>ROUND(I211*H211,2)</f>
        <v>0</v>
      </c>
      <c r="K211" s="228" t="s">
        <v>1</v>
      </c>
      <c r="L211" s="44"/>
      <c r="M211" s="233" t="s">
        <v>1</v>
      </c>
      <c r="N211" s="234" t="s">
        <v>41</v>
      </c>
      <c r="O211" s="91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503</v>
      </c>
      <c r="AT211" s="237" t="s">
        <v>165</v>
      </c>
      <c r="AU211" s="237" t="s">
        <v>83</v>
      </c>
      <c r="AY211" s="17" t="s">
        <v>163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83</v>
      </c>
      <c r="BK211" s="238">
        <f>ROUND(I211*H211,2)</f>
        <v>0</v>
      </c>
      <c r="BL211" s="17" t="s">
        <v>503</v>
      </c>
      <c r="BM211" s="237" t="s">
        <v>1080</v>
      </c>
    </row>
    <row r="212" s="2" customFormat="1" ht="24.15" customHeight="1">
      <c r="A212" s="38"/>
      <c r="B212" s="39"/>
      <c r="C212" s="226" t="s">
        <v>627</v>
      </c>
      <c r="D212" s="226" t="s">
        <v>165</v>
      </c>
      <c r="E212" s="227" t="s">
        <v>2427</v>
      </c>
      <c r="F212" s="228" t="s">
        <v>2428</v>
      </c>
      <c r="G212" s="229" t="s">
        <v>233</v>
      </c>
      <c r="H212" s="230">
        <v>250</v>
      </c>
      <c r="I212" s="231"/>
      <c r="J212" s="232">
        <f>ROUND(I212*H212,2)</f>
        <v>0</v>
      </c>
      <c r="K212" s="228" t="s">
        <v>1</v>
      </c>
      <c r="L212" s="44"/>
      <c r="M212" s="233" t="s">
        <v>1</v>
      </c>
      <c r="N212" s="234" t="s">
        <v>41</v>
      </c>
      <c r="O212" s="91"/>
      <c r="P212" s="235">
        <f>O212*H212</f>
        <v>0</v>
      </c>
      <c r="Q212" s="235">
        <v>0</v>
      </c>
      <c r="R212" s="235">
        <f>Q212*H212</f>
        <v>0</v>
      </c>
      <c r="S212" s="235">
        <v>0</v>
      </c>
      <c r="T212" s="23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503</v>
      </c>
      <c r="AT212" s="237" t="s">
        <v>165</v>
      </c>
      <c r="AU212" s="237" t="s">
        <v>83</v>
      </c>
      <c r="AY212" s="17" t="s">
        <v>163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83</v>
      </c>
      <c r="BK212" s="238">
        <f>ROUND(I212*H212,2)</f>
        <v>0</v>
      </c>
      <c r="BL212" s="17" t="s">
        <v>503</v>
      </c>
      <c r="BM212" s="237" t="s">
        <v>1088</v>
      </c>
    </row>
    <row r="213" s="2" customFormat="1" ht="24.15" customHeight="1">
      <c r="A213" s="38"/>
      <c r="B213" s="39"/>
      <c r="C213" s="226" t="s">
        <v>631</v>
      </c>
      <c r="D213" s="226" t="s">
        <v>165</v>
      </c>
      <c r="E213" s="227" t="s">
        <v>2429</v>
      </c>
      <c r="F213" s="228" t="s">
        <v>2430</v>
      </c>
      <c r="G213" s="229" t="s">
        <v>233</v>
      </c>
      <c r="H213" s="230">
        <v>50</v>
      </c>
      <c r="I213" s="231"/>
      <c r="J213" s="232">
        <f>ROUND(I213*H213,2)</f>
        <v>0</v>
      </c>
      <c r="K213" s="228" t="s">
        <v>1</v>
      </c>
      <c r="L213" s="44"/>
      <c r="M213" s="233" t="s">
        <v>1</v>
      </c>
      <c r="N213" s="234" t="s">
        <v>41</v>
      </c>
      <c r="O213" s="91"/>
      <c r="P213" s="235">
        <f>O213*H213</f>
        <v>0</v>
      </c>
      <c r="Q213" s="235">
        <v>0</v>
      </c>
      <c r="R213" s="235">
        <f>Q213*H213</f>
        <v>0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503</v>
      </c>
      <c r="AT213" s="237" t="s">
        <v>165</v>
      </c>
      <c r="AU213" s="237" t="s">
        <v>83</v>
      </c>
      <c r="AY213" s="17" t="s">
        <v>163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83</v>
      </c>
      <c r="BK213" s="238">
        <f>ROUND(I213*H213,2)</f>
        <v>0</v>
      </c>
      <c r="BL213" s="17" t="s">
        <v>503</v>
      </c>
      <c r="BM213" s="237" t="s">
        <v>1097</v>
      </c>
    </row>
    <row r="214" s="2" customFormat="1" ht="24.15" customHeight="1">
      <c r="A214" s="38"/>
      <c r="B214" s="39"/>
      <c r="C214" s="226" t="s">
        <v>636</v>
      </c>
      <c r="D214" s="226" t="s">
        <v>165</v>
      </c>
      <c r="E214" s="227" t="s">
        <v>2431</v>
      </c>
      <c r="F214" s="228" t="s">
        <v>2432</v>
      </c>
      <c r="G214" s="229" t="s">
        <v>233</v>
      </c>
      <c r="H214" s="230">
        <v>14</v>
      </c>
      <c r="I214" s="231"/>
      <c r="J214" s="232">
        <f>ROUND(I214*H214,2)</f>
        <v>0</v>
      </c>
      <c r="K214" s="228" t="s">
        <v>1</v>
      </c>
      <c r="L214" s="44"/>
      <c r="M214" s="233" t="s">
        <v>1</v>
      </c>
      <c r="N214" s="234" t="s">
        <v>41</v>
      </c>
      <c r="O214" s="91"/>
      <c r="P214" s="235">
        <f>O214*H214</f>
        <v>0</v>
      </c>
      <c r="Q214" s="235">
        <v>0</v>
      </c>
      <c r="R214" s="235">
        <f>Q214*H214</f>
        <v>0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503</v>
      </c>
      <c r="AT214" s="237" t="s">
        <v>165</v>
      </c>
      <c r="AU214" s="237" t="s">
        <v>83</v>
      </c>
      <c r="AY214" s="17" t="s">
        <v>163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83</v>
      </c>
      <c r="BK214" s="238">
        <f>ROUND(I214*H214,2)</f>
        <v>0</v>
      </c>
      <c r="BL214" s="17" t="s">
        <v>503</v>
      </c>
      <c r="BM214" s="237" t="s">
        <v>1110</v>
      </c>
    </row>
    <row r="215" s="2" customFormat="1" ht="33" customHeight="1">
      <c r="A215" s="38"/>
      <c r="B215" s="39"/>
      <c r="C215" s="226" t="s">
        <v>640</v>
      </c>
      <c r="D215" s="226" t="s">
        <v>165</v>
      </c>
      <c r="E215" s="227" t="s">
        <v>2433</v>
      </c>
      <c r="F215" s="228" t="s">
        <v>2434</v>
      </c>
      <c r="G215" s="229" t="s">
        <v>294</v>
      </c>
      <c r="H215" s="230">
        <v>140</v>
      </c>
      <c r="I215" s="231"/>
      <c r="J215" s="232">
        <f>ROUND(I215*H215,2)</f>
        <v>0</v>
      </c>
      <c r="K215" s="228" t="s">
        <v>1</v>
      </c>
      <c r="L215" s="44"/>
      <c r="M215" s="233" t="s">
        <v>1</v>
      </c>
      <c r="N215" s="234" t="s">
        <v>41</v>
      </c>
      <c r="O215" s="91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503</v>
      </c>
      <c r="AT215" s="237" t="s">
        <v>165</v>
      </c>
      <c r="AU215" s="237" t="s">
        <v>83</v>
      </c>
      <c r="AY215" s="17" t="s">
        <v>163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83</v>
      </c>
      <c r="BK215" s="238">
        <f>ROUND(I215*H215,2)</f>
        <v>0</v>
      </c>
      <c r="BL215" s="17" t="s">
        <v>503</v>
      </c>
      <c r="BM215" s="237" t="s">
        <v>1121</v>
      </c>
    </row>
    <row r="216" s="2" customFormat="1" ht="33" customHeight="1">
      <c r="A216" s="38"/>
      <c r="B216" s="39"/>
      <c r="C216" s="226" t="s">
        <v>644</v>
      </c>
      <c r="D216" s="226" t="s">
        <v>165</v>
      </c>
      <c r="E216" s="227" t="s">
        <v>2435</v>
      </c>
      <c r="F216" s="228" t="s">
        <v>2436</v>
      </c>
      <c r="G216" s="229" t="s">
        <v>294</v>
      </c>
      <c r="H216" s="230">
        <v>290</v>
      </c>
      <c r="I216" s="231"/>
      <c r="J216" s="232">
        <f>ROUND(I216*H216,2)</f>
        <v>0</v>
      </c>
      <c r="K216" s="228" t="s">
        <v>1</v>
      </c>
      <c r="L216" s="44"/>
      <c r="M216" s="233" t="s">
        <v>1</v>
      </c>
      <c r="N216" s="234" t="s">
        <v>41</v>
      </c>
      <c r="O216" s="91"/>
      <c r="P216" s="235">
        <f>O216*H216</f>
        <v>0</v>
      </c>
      <c r="Q216" s="235">
        <v>0</v>
      </c>
      <c r="R216" s="235">
        <f>Q216*H216</f>
        <v>0</v>
      </c>
      <c r="S216" s="235">
        <v>0</v>
      </c>
      <c r="T216" s="23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503</v>
      </c>
      <c r="AT216" s="237" t="s">
        <v>165</v>
      </c>
      <c r="AU216" s="237" t="s">
        <v>83</v>
      </c>
      <c r="AY216" s="17" t="s">
        <v>163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83</v>
      </c>
      <c r="BK216" s="238">
        <f>ROUND(I216*H216,2)</f>
        <v>0</v>
      </c>
      <c r="BL216" s="17" t="s">
        <v>503</v>
      </c>
      <c r="BM216" s="237" t="s">
        <v>1133</v>
      </c>
    </row>
    <row r="217" s="2" customFormat="1" ht="24.15" customHeight="1">
      <c r="A217" s="38"/>
      <c r="B217" s="39"/>
      <c r="C217" s="226" t="s">
        <v>647</v>
      </c>
      <c r="D217" s="226" t="s">
        <v>165</v>
      </c>
      <c r="E217" s="227" t="s">
        <v>2437</v>
      </c>
      <c r="F217" s="228" t="s">
        <v>2438</v>
      </c>
      <c r="G217" s="229" t="s">
        <v>233</v>
      </c>
      <c r="H217" s="230">
        <v>10</v>
      </c>
      <c r="I217" s="231"/>
      <c r="J217" s="232">
        <f>ROUND(I217*H217,2)</f>
        <v>0</v>
      </c>
      <c r="K217" s="228" t="s">
        <v>1</v>
      </c>
      <c r="L217" s="44"/>
      <c r="M217" s="233" t="s">
        <v>1</v>
      </c>
      <c r="N217" s="234" t="s">
        <v>41</v>
      </c>
      <c r="O217" s="91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503</v>
      </c>
      <c r="AT217" s="237" t="s">
        <v>165</v>
      </c>
      <c r="AU217" s="237" t="s">
        <v>83</v>
      </c>
      <c r="AY217" s="17" t="s">
        <v>163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83</v>
      </c>
      <c r="BK217" s="238">
        <f>ROUND(I217*H217,2)</f>
        <v>0</v>
      </c>
      <c r="BL217" s="17" t="s">
        <v>503</v>
      </c>
      <c r="BM217" s="237" t="s">
        <v>1144</v>
      </c>
    </row>
    <row r="218" s="2" customFormat="1" ht="16.5" customHeight="1">
      <c r="A218" s="38"/>
      <c r="B218" s="39"/>
      <c r="C218" s="226" t="s">
        <v>652</v>
      </c>
      <c r="D218" s="226" t="s">
        <v>165</v>
      </c>
      <c r="E218" s="227" t="s">
        <v>2439</v>
      </c>
      <c r="F218" s="228" t="s">
        <v>2440</v>
      </c>
      <c r="G218" s="229" t="s">
        <v>233</v>
      </c>
      <c r="H218" s="230">
        <v>14</v>
      </c>
      <c r="I218" s="231"/>
      <c r="J218" s="232">
        <f>ROUND(I218*H218,2)</f>
        <v>0</v>
      </c>
      <c r="K218" s="228" t="s">
        <v>1</v>
      </c>
      <c r="L218" s="44"/>
      <c r="M218" s="233" t="s">
        <v>1</v>
      </c>
      <c r="N218" s="234" t="s">
        <v>41</v>
      </c>
      <c r="O218" s="91"/>
      <c r="P218" s="235">
        <f>O218*H218</f>
        <v>0</v>
      </c>
      <c r="Q218" s="235">
        <v>0</v>
      </c>
      <c r="R218" s="235">
        <f>Q218*H218</f>
        <v>0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503</v>
      </c>
      <c r="AT218" s="237" t="s">
        <v>165</v>
      </c>
      <c r="AU218" s="237" t="s">
        <v>83</v>
      </c>
      <c r="AY218" s="17" t="s">
        <v>163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83</v>
      </c>
      <c r="BK218" s="238">
        <f>ROUND(I218*H218,2)</f>
        <v>0</v>
      </c>
      <c r="BL218" s="17" t="s">
        <v>503</v>
      </c>
      <c r="BM218" s="237" t="s">
        <v>1154</v>
      </c>
    </row>
    <row r="219" s="2" customFormat="1" ht="24.15" customHeight="1">
      <c r="A219" s="38"/>
      <c r="B219" s="39"/>
      <c r="C219" s="226" t="s">
        <v>657</v>
      </c>
      <c r="D219" s="226" t="s">
        <v>165</v>
      </c>
      <c r="E219" s="227" t="s">
        <v>2441</v>
      </c>
      <c r="F219" s="228" t="s">
        <v>2442</v>
      </c>
      <c r="G219" s="229" t="s">
        <v>233</v>
      </c>
      <c r="H219" s="230">
        <v>14</v>
      </c>
      <c r="I219" s="231"/>
      <c r="J219" s="232">
        <f>ROUND(I219*H219,2)</f>
        <v>0</v>
      </c>
      <c r="K219" s="228" t="s">
        <v>1</v>
      </c>
      <c r="L219" s="44"/>
      <c r="M219" s="233" t="s">
        <v>1</v>
      </c>
      <c r="N219" s="234" t="s">
        <v>41</v>
      </c>
      <c r="O219" s="91"/>
      <c r="P219" s="235">
        <f>O219*H219</f>
        <v>0</v>
      </c>
      <c r="Q219" s="235">
        <v>0</v>
      </c>
      <c r="R219" s="235">
        <f>Q219*H219</f>
        <v>0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503</v>
      </c>
      <c r="AT219" s="237" t="s">
        <v>165</v>
      </c>
      <c r="AU219" s="237" t="s">
        <v>83</v>
      </c>
      <c r="AY219" s="17" t="s">
        <v>163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83</v>
      </c>
      <c r="BK219" s="238">
        <f>ROUND(I219*H219,2)</f>
        <v>0</v>
      </c>
      <c r="BL219" s="17" t="s">
        <v>503</v>
      </c>
      <c r="BM219" s="237" t="s">
        <v>1166</v>
      </c>
    </row>
    <row r="220" s="2" customFormat="1" ht="21.75" customHeight="1">
      <c r="A220" s="38"/>
      <c r="B220" s="39"/>
      <c r="C220" s="226" t="s">
        <v>662</v>
      </c>
      <c r="D220" s="226" t="s">
        <v>165</v>
      </c>
      <c r="E220" s="227" t="s">
        <v>2443</v>
      </c>
      <c r="F220" s="228" t="s">
        <v>2444</v>
      </c>
      <c r="G220" s="229" t="s">
        <v>233</v>
      </c>
      <c r="H220" s="230">
        <v>600</v>
      </c>
      <c r="I220" s="231"/>
      <c r="J220" s="232">
        <f>ROUND(I220*H220,2)</f>
        <v>0</v>
      </c>
      <c r="K220" s="228" t="s">
        <v>1</v>
      </c>
      <c r="L220" s="44"/>
      <c r="M220" s="233" t="s">
        <v>1</v>
      </c>
      <c r="N220" s="234" t="s">
        <v>41</v>
      </c>
      <c r="O220" s="91"/>
      <c r="P220" s="235">
        <f>O220*H220</f>
        <v>0</v>
      </c>
      <c r="Q220" s="235">
        <v>0</v>
      </c>
      <c r="R220" s="235">
        <f>Q220*H220</f>
        <v>0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503</v>
      </c>
      <c r="AT220" s="237" t="s">
        <v>165</v>
      </c>
      <c r="AU220" s="237" t="s">
        <v>83</v>
      </c>
      <c r="AY220" s="17" t="s">
        <v>163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83</v>
      </c>
      <c r="BK220" s="238">
        <f>ROUND(I220*H220,2)</f>
        <v>0</v>
      </c>
      <c r="BL220" s="17" t="s">
        <v>503</v>
      </c>
      <c r="BM220" s="237" t="s">
        <v>1178</v>
      </c>
    </row>
    <row r="221" s="2" customFormat="1" ht="21.75" customHeight="1">
      <c r="A221" s="38"/>
      <c r="B221" s="39"/>
      <c r="C221" s="226" t="s">
        <v>669</v>
      </c>
      <c r="D221" s="226" t="s">
        <v>165</v>
      </c>
      <c r="E221" s="227" t="s">
        <v>2445</v>
      </c>
      <c r="F221" s="228" t="s">
        <v>2446</v>
      </c>
      <c r="G221" s="229" t="s">
        <v>233</v>
      </c>
      <c r="H221" s="230">
        <v>120</v>
      </c>
      <c r="I221" s="231"/>
      <c r="J221" s="232">
        <f>ROUND(I221*H221,2)</f>
        <v>0</v>
      </c>
      <c r="K221" s="228" t="s">
        <v>1</v>
      </c>
      <c r="L221" s="44"/>
      <c r="M221" s="233" t="s">
        <v>1</v>
      </c>
      <c r="N221" s="234" t="s">
        <v>41</v>
      </c>
      <c r="O221" s="91"/>
      <c r="P221" s="235">
        <f>O221*H221</f>
        <v>0</v>
      </c>
      <c r="Q221" s="235">
        <v>0</v>
      </c>
      <c r="R221" s="235">
        <f>Q221*H221</f>
        <v>0</v>
      </c>
      <c r="S221" s="235">
        <v>0</v>
      </c>
      <c r="T221" s="23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503</v>
      </c>
      <c r="AT221" s="237" t="s">
        <v>165</v>
      </c>
      <c r="AU221" s="237" t="s">
        <v>83</v>
      </c>
      <c r="AY221" s="17" t="s">
        <v>163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7" t="s">
        <v>83</v>
      </c>
      <c r="BK221" s="238">
        <f>ROUND(I221*H221,2)</f>
        <v>0</v>
      </c>
      <c r="BL221" s="17" t="s">
        <v>503</v>
      </c>
      <c r="BM221" s="237" t="s">
        <v>1190</v>
      </c>
    </row>
    <row r="222" s="2" customFormat="1" ht="21.75" customHeight="1">
      <c r="A222" s="38"/>
      <c r="B222" s="39"/>
      <c r="C222" s="226" t="s">
        <v>677</v>
      </c>
      <c r="D222" s="226" t="s">
        <v>165</v>
      </c>
      <c r="E222" s="227" t="s">
        <v>2447</v>
      </c>
      <c r="F222" s="228" t="s">
        <v>2448</v>
      </c>
      <c r="G222" s="229" t="s">
        <v>233</v>
      </c>
      <c r="H222" s="230">
        <v>120</v>
      </c>
      <c r="I222" s="231"/>
      <c r="J222" s="232">
        <f>ROUND(I222*H222,2)</f>
        <v>0</v>
      </c>
      <c r="K222" s="228" t="s">
        <v>1</v>
      </c>
      <c r="L222" s="44"/>
      <c r="M222" s="233" t="s">
        <v>1</v>
      </c>
      <c r="N222" s="234" t="s">
        <v>41</v>
      </c>
      <c r="O222" s="91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503</v>
      </c>
      <c r="AT222" s="237" t="s">
        <v>165</v>
      </c>
      <c r="AU222" s="237" t="s">
        <v>83</v>
      </c>
      <c r="AY222" s="17" t="s">
        <v>163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83</v>
      </c>
      <c r="BK222" s="238">
        <f>ROUND(I222*H222,2)</f>
        <v>0</v>
      </c>
      <c r="BL222" s="17" t="s">
        <v>503</v>
      </c>
      <c r="BM222" s="237" t="s">
        <v>1208</v>
      </c>
    </row>
    <row r="223" s="2" customFormat="1" ht="21.75" customHeight="1">
      <c r="A223" s="38"/>
      <c r="B223" s="39"/>
      <c r="C223" s="226" t="s">
        <v>682</v>
      </c>
      <c r="D223" s="226" t="s">
        <v>165</v>
      </c>
      <c r="E223" s="227" t="s">
        <v>2449</v>
      </c>
      <c r="F223" s="228" t="s">
        <v>2450</v>
      </c>
      <c r="G223" s="229" t="s">
        <v>233</v>
      </c>
      <c r="H223" s="230">
        <v>40</v>
      </c>
      <c r="I223" s="231"/>
      <c r="J223" s="232">
        <f>ROUND(I223*H223,2)</f>
        <v>0</v>
      </c>
      <c r="K223" s="228" t="s">
        <v>1</v>
      </c>
      <c r="L223" s="44"/>
      <c r="M223" s="233" t="s">
        <v>1</v>
      </c>
      <c r="N223" s="234" t="s">
        <v>41</v>
      </c>
      <c r="O223" s="91"/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503</v>
      </c>
      <c r="AT223" s="237" t="s">
        <v>165</v>
      </c>
      <c r="AU223" s="237" t="s">
        <v>83</v>
      </c>
      <c r="AY223" s="17" t="s">
        <v>163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83</v>
      </c>
      <c r="BK223" s="238">
        <f>ROUND(I223*H223,2)</f>
        <v>0</v>
      </c>
      <c r="BL223" s="17" t="s">
        <v>503</v>
      </c>
      <c r="BM223" s="237" t="s">
        <v>2451</v>
      </c>
    </row>
    <row r="224" s="2" customFormat="1" ht="21.75" customHeight="1">
      <c r="A224" s="38"/>
      <c r="B224" s="39"/>
      <c r="C224" s="226" t="s">
        <v>687</v>
      </c>
      <c r="D224" s="226" t="s">
        <v>165</v>
      </c>
      <c r="E224" s="227" t="s">
        <v>2452</v>
      </c>
      <c r="F224" s="228" t="s">
        <v>2453</v>
      </c>
      <c r="G224" s="229" t="s">
        <v>233</v>
      </c>
      <c r="H224" s="230">
        <v>20</v>
      </c>
      <c r="I224" s="231"/>
      <c r="J224" s="232">
        <f>ROUND(I224*H224,2)</f>
        <v>0</v>
      </c>
      <c r="K224" s="228" t="s">
        <v>1</v>
      </c>
      <c r="L224" s="44"/>
      <c r="M224" s="233" t="s">
        <v>1</v>
      </c>
      <c r="N224" s="234" t="s">
        <v>41</v>
      </c>
      <c r="O224" s="91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503</v>
      </c>
      <c r="AT224" s="237" t="s">
        <v>165</v>
      </c>
      <c r="AU224" s="237" t="s">
        <v>83</v>
      </c>
      <c r="AY224" s="17" t="s">
        <v>163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7" t="s">
        <v>83</v>
      </c>
      <c r="BK224" s="238">
        <f>ROUND(I224*H224,2)</f>
        <v>0</v>
      </c>
      <c r="BL224" s="17" t="s">
        <v>503</v>
      </c>
      <c r="BM224" s="237" t="s">
        <v>2454</v>
      </c>
    </row>
    <row r="225" s="2" customFormat="1" ht="21.75" customHeight="1">
      <c r="A225" s="38"/>
      <c r="B225" s="39"/>
      <c r="C225" s="226" t="s">
        <v>692</v>
      </c>
      <c r="D225" s="226" t="s">
        <v>165</v>
      </c>
      <c r="E225" s="227" t="s">
        <v>2455</v>
      </c>
      <c r="F225" s="228" t="s">
        <v>2456</v>
      </c>
      <c r="G225" s="229" t="s">
        <v>233</v>
      </c>
      <c r="H225" s="230">
        <v>20</v>
      </c>
      <c r="I225" s="231"/>
      <c r="J225" s="232">
        <f>ROUND(I225*H225,2)</f>
        <v>0</v>
      </c>
      <c r="K225" s="228" t="s">
        <v>1</v>
      </c>
      <c r="L225" s="44"/>
      <c r="M225" s="233" t="s">
        <v>1</v>
      </c>
      <c r="N225" s="234" t="s">
        <v>41</v>
      </c>
      <c r="O225" s="91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503</v>
      </c>
      <c r="AT225" s="237" t="s">
        <v>165</v>
      </c>
      <c r="AU225" s="237" t="s">
        <v>83</v>
      </c>
      <c r="AY225" s="17" t="s">
        <v>163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83</v>
      </c>
      <c r="BK225" s="238">
        <f>ROUND(I225*H225,2)</f>
        <v>0</v>
      </c>
      <c r="BL225" s="17" t="s">
        <v>503</v>
      </c>
      <c r="BM225" s="237" t="s">
        <v>2457</v>
      </c>
    </row>
    <row r="226" s="2" customFormat="1" ht="21.75" customHeight="1">
      <c r="A226" s="38"/>
      <c r="B226" s="39"/>
      <c r="C226" s="226" t="s">
        <v>697</v>
      </c>
      <c r="D226" s="226" t="s">
        <v>165</v>
      </c>
      <c r="E226" s="227" t="s">
        <v>2458</v>
      </c>
      <c r="F226" s="228" t="s">
        <v>2459</v>
      </c>
      <c r="G226" s="229" t="s">
        <v>233</v>
      </c>
      <c r="H226" s="230">
        <v>2</v>
      </c>
      <c r="I226" s="231"/>
      <c r="J226" s="232">
        <f>ROUND(I226*H226,2)</f>
        <v>0</v>
      </c>
      <c r="K226" s="228" t="s">
        <v>1</v>
      </c>
      <c r="L226" s="44"/>
      <c r="M226" s="233" t="s">
        <v>1</v>
      </c>
      <c r="N226" s="234" t="s">
        <v>41</v>
      </c>
      <c r="O226" s="91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503</v>
      </c>
      <c r="AT226" s="237" t="s">
        <v>165</v>
      </c>
      <c r="AU226" s="237" t="s">
        <v>83</v>
      </c>
      <c r="AY226" s="17" t="s">
        <v>163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83</v>
      </c>
      <c r="BK226" s="238">
        <f>ROUND(I226*H226,2)</f>
        <v>0</v>
      </c>
      <c r="BL226" s="17" t="s">
        <v>503</v>
      </c>
      <c r="BM226" s="237" t="s">
        <v>2460</v>
      </c>
    </row>
    <row r="227" s="2" customFormat="1" ht="21.75" customHeight="1">
      <c r="A227" s="38"/>
      <c r="B227" s="39"/>
      <c r="C227" s="226" t="s">
        <v>702</v>
      </c>
      <c r="D227" s="226" t="s">
        <v>165</v>
      </c>
      <c r="E227" s="227" t="s">
        <v>2461</v>
      </c>
      <c r="F227" s="228" t="s">
        <v>2462</v>
      </c>
      <c r="G227" s="229" t="s">
        <v>233</v>
      </c>
      <c r="H227" s="230">
        <v>6</v>
      </c>
      <c r="I227" s="231"/>
      <c r="J227" s="232">
        <f>ROUND(I227*H227,2)</f>
        <v>0</v>
      </c>
      <c r="K227" s="228" t="s">
        <v>1</v>
      </c>
      <c r="L227" s="44"/>
      <c r="M227" s="233" t="s">
        <v>1</v>
      </c>
      <c r="N227" s="234" t="s">
        <v>41</v>
      </c>
      <c r="O227" s="91"/>
      <c r="P227" s="235">
        <f>O227*H227</f>
        <v>0</v>
      </c>
      <c r="Q227" s="235">
        <v>0</v>
      </c>
      <c r="R227" s="235">
        <f>Q227*H227</f>
        <v>0</v>
      </c>
      <c r="S227" s="235">
        <v>0</v>
      </c>
      <c r="T227" s="23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503</v>
      </c>
      <c r="AT227" s="237" t="s">
        <v>165</v>
      </c>
      <c r="AU227" s="237" t="s">
        <v>83</v>
      </c>
      <c r="AY227" s="17" t="s">
        <v>163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7" t="s">
        <v>83</v>
      </c>
      <c r="BK227" s="238">
        <f>ROUND(I227*H227,2)</f>
        <v>0</v>
      </c>
      <c r="BL227" s="17" t="s">
        <v>503</v>
      </c>
      <c r="BM227" s="237" t="s">
        <v>2463</v>
      </c>
    </row>
    <row r="228" s="2" customFormat="1" ht="24.15" customHeight="1">
      <c r="A228" s="38"/>
      <c r="B228" s="39"/>
      <c r="C228" s="226" t="s">
        <v>707</v>
      </c>
      <c r="D228" s="226" t="s">
        <v>165</v>
      </c>
      <c r="E228" s="227" t="s">
        <v>2464</v>
      </c>
      <c r="F228" s="228" t="s">
        <v>2465</v>
      </c>
      <c r="G228" s="229" t="s">
        <v>233</v>
      </c>
      <c r="H228" s="230">
        <v>1200</v>
      </c>
      <c r="I228" s="231"/>
      <c r="J228" s="232">
        <f>ROUND(I228*H228,2)</f>
        <v>0</v>
      </c>
      <c r="K228" s="228" t="s">
        <v>1</v>
      </c>
      <c r="L228" s="44"/>
      <c r="M228" s="233" t="s">
        <v>1</v>
      </c>
      <c r="N228" s="234" t="s">
        <v>41</v>
      </c>
      <c r="O228" s="91"/>
      <c r="P228" s="235">
        <f>O228*H228</f>
        <v>0</v>
      </c>
      <c r="Q228" s="235">
        <v>0</v>
      </c>
      <c r="R228" s="235">
        <f>Q228*H228</f>
        <v>0</v>
      </c>
      <c r="S228" s="235">
        <v>0</v>
      </c>
      <c r="T228" s="23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503</v>
      </c>
      <c r="AT228" s="237" t="s">
        <v>165</v>
      </c>
      <c r="AU228" s="237" t="s">
        <v>83</v>
      </c>
      <c r="AY228" s="17" t="s">
        <v>163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83</v>
      </c>
      <c r="BK228" s="238">
        <f>ROUND(I228*H228,2)</f>
        <v>0</v>
      </c>
      <c r="BL228" s="17" t="s">
        <v>503</v>
      </c>
      <c r="BM228" s="237" t="s">
        <v>2466</v>
      </c>
    </row>
    <row r="229" s="2" customFormat="1" ht="24.15" customHeight="1">
      <c r="A229" s="38"/>
      <c r="B229" s="39"/>
      <c r="C229" s="226" t="s">
        <v>713</v>
      </c>
      <c r="D229" s="226" t="s">
        <v>165</v>
      </c>
      <c r="E229" s="227" t="s">
        <v>2467</v>
      </c>
      <c r="F229" s="228" t="s">
        <v>2468</v>
      </c>
      <c r="G229" s="229" t="s">
        <v>233</v>
      </c>
      <c r="H229" s="230">
        <v>600</v>
      </c>
      <c r="I229" s="231"/>
      <c r="J229" s="232">
        <f>ROUND(I229*H229,2)</f>
        <v>0</v>
      </c>
      <c r="K229" s="228" t="s">
        <v>1</v>
      </c>
      <c r="L229" s="44"/>
      <c r="M229" s="233" t="s">
        <v>1</v>
      </c>
      <c r="N229" s="234" t="s">
        <v>41</v>
      </c>
      <c r="O229" s="91"/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503</v>
      </c>
      <c r="AT229" s="237" t="s">
        <v>165</v>
      </c>
      <c r="AU229" s="237" t="s">
        <v>83</v>
      </c>
      <c r="AY229" s="17" t="s">
        <v>163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83</v>
      </c>
      <c r="BK229" s="238">
        <f>ROUND(I229*H229,2)</f>
        <v>0</v>
      </c>
      <c r="BL229" s="17" t="s">
        <v>503</v>
      </c>
      <c r="BM229" s="237" t="s">
        <v>2469</v>
      </c>
    </row>
    <row r="230" s="2" customFormat="1" ht="21.75" customHeight="1">
      <c r="A230" s="38"/>
      <c r="B230" s="39"/>
      <c r="C230" s="226" t="s">
        <v>718</v>
      </c>
      <c r="D230" s="226" t="s">
        <v>165</v>
      </c>
      <c r="E230" s="227" t="s">
        <v>2470</v>
      </c>
      <c r="F230" s="228" t="s">
        <v>2471</v>
      </c>
      <c r="G230" s="229" t="s">
        <v>175</v>
      </c>
      <c r="H230" s="230">
        <v>0.59999999999999998</v>
      </c>
      <c r="I230" s="231"/>
      <c r="J230" s="232">
        <f>ROUND(I230*H230,2)</f>
        <v>0</v>
      </c>
      <c r="K230" s="228" t="s">
        <v>1</v>
      </c>
      <c r="L230" s="44"/>
      <c r="M230" s="233" t="s">
        <v>1</v>
      </c>
      <c r="N230" s="234" t="s">
        <v>41</v>
      </c>
      <c r="O230" s="91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503</v>
      </c>
      <c r="AT230" s="237" t="s">
        <v>165</v>
      </c>
      <c r="AU230" s="237" t="s">
        <v>83</v>
      </c>
      <c r="AY230" s="17" t="s">
        <v>163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83</v>
      </c>
      <c r="BK230" s="238">
        <f>ROUND(I230*H230,2)</f>
        <v>0</v>
      </c>
      <c r="BL230" s="17" t="s">
        <v>503</v>
      </c>
      <c r="BM230" s="237" t="s">
        <v>2472</v>
      </c>
    </row>
    <row r="231" s="2" customFormat="1" ht="24.15" customHeight="1">
      <c r="A231" s="38"/>
      <c r="B231" s="39"/>
      <c r="C231" s="226" t="s">
        <v>724</v>
      </c>
      <c r="D231" s="226" t="s">
        <v>165</v>
      </c>
      <c r="E231" s="227" t="s">
        <v>2473</v>
      </c>
      <c r="F231" s="228" t="s">
        <v>2474</v>
      </c>
      <c r="G231" s="229" t="s">
        <v>294</v>
      </c>
      <c r="H231" s="230">
        <v>940</v>
      </c>
      <c r="I231" s="231"/>
      <c r="J231" s="232">
        <f>ROUND(I231*H231,2)</f>
        <v>0</v>
      </c>
      <c r="K231" s="228" t="s">
        <v>1</v>
      </c>
      <c r="L231" s="44"/>
      <c r="M231" s="290" t="s">
        <v>1</v>
      </c>
      <c r="N231" s="291" t="s">
        <v>41</v>
      </c>
      <c r="O231" s="292"/>
      <c r="P231" s="293">
        <f>O231*H231</f>
        <v>0</v>
      </c>
      <c r="Q231" s="293">
        <v>0</v>
      </c>
      <c r="R231" s="293">
        <f>Q231*H231</f>
        <v>0</v>
      </c>
      <c r="S231" s="293">
        <v>0</v>
      </c>
      <c r="T231" s="29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7" t="s">
        <v>503</v>
      </c>
      <c r="AT231" s="237" t="s">
        <v>165</v>
      </c>
      <c r="AU231" s="237" t="s">
        <v>83</v>
      </c>
      <c r="AY231" s="17" t="s">
        <v>163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7" t="s">
        <v>83</v>
      </c>
      <c r="BK231" s="238">
        <f>ROUND(I231*H231,2)</f>
        <v>0</v>
      </c>
      <c r="BL231" s="17" t="s">
        <v>503</v>
      </c>
      <c r="BM231" s="237" t="s">
        <v>2475</v>
      </c>
    </row>
    <row r="232" s="2" customFormat="1" ht="6.96" customHeight="1">
      <c r="A232" s="38"/>
      <c r="B232" s="66"/>
      <c r="C232" s="67"/>
      <c r="D232" s="67"/>
      <c r="E232" s="67"/>
      <c r="F232" s="67"/>
      <c r="G232" s="67"/>
      <c r="H232" s="67"/>
      <c r="I232" s="67"/>
      <c r="J232" s="67"/>
      <c r="K232" s="67"/>
      <c r="L232" s="44"/>
      <c r="M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</row>
  </sheetData>
  <sheetProtection sheet="1" autoFilter="0" formatColumns="0" formatRows="0" objects="1" scenarios="1" spinCount="100000" saltValue="52IzlMDvQ0m0qsiJO7cRdVr8Ly4B9dJmqRDCD/ALnk4pm5eWdoSn9MlKOz5x8eRLPFINm9ePv9yaq6RaWQa3HQ==" hashValue="UDojXAOjur7bY40y/KaVMzkpKeklZPsaPXH+pLr9tlhY4qNy2wlyaXFSR4jduXtVbwWRCR/LTekDm62aZx/p3w==" algorithmName="SHA-512" password="CC35"/>
  <autoFilter ref="C120:K23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ZA a Gymnazium Hořice-novostavba školních dílen</v>
      </c>
      <c r="F7" s="150"/>
      <c r="G7" s="150"/>
      <c r="H7" s="150"/>
      <c r="L7" s="20"/>
    </row>
    <row r="8" s="1" customFormat="1" ht="12" customHeight="1">
      <c r="B8" s="20"/>
      <c r="D8" s="150" t="s">
        <v>119</v>
      </c>
      <c r="L8" s="20"/>
    </row>
    <row r="9" s="2" customFormat="1" ht="16.5" customHeight="1">
      <c r="A9" s="38"/>
      <c r="B9" s="44"/>
      <c r="C9" s="38"/>
      <c r="D9" s="38"/>
      <c r="E9" s="151" t="s">
        <v>120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121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2476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16. 2. 2024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0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28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30</v>
      </c>
      <c r="E22" s="38"/>
      <c r="F22" s="38"/>
      <c r="G22" s="38"/>
      <c r="H22" s="38"/>
      <c r="I22" s="150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0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33</v>
      </c>
      <c r="E25" s="38"/>
      <c r="F25" s="38"/>
      <c r="G25" s="38"/>
      <c r="H25" s="38"/>
      <c r="I25" s="150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0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36</v>
      </c>
      <c r="E32" s="38"/>
      <c r="F32" s="38"/>
      <c r="G32" s="38"/>
      <c r="H32" s="38"/>
      <c r="I32" s="38"/>
      <c r="J32" s="160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38</v>
      </c>
      <c r="G34" s="38"/>
      <c r="H34" s="38"/>
      <c r="I34" s="161" t="s">
        <v>37</v>
      </c>
      <c r="J34" s="161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40</v>
      </c>
      <c r="E35" s="150" t="s">
        <v>41</v>
      </c>
      <c r="F35" s="163">
        <f>ROUND((SUM(BE121:BE145)),  2)</f>
        <v>0</v>
      </c>
      <c r="G35" s="38"/>
      <c r="H35" s="38"/>
      <c r="I35" s="164">
        <v>0.20999999999999999</v>
      </c>
      <c r="J35" s="163">
        <f>ROUND(((SUM(BE121:BE145))*I35),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42</v>
      </c>
      <c r="F36" s="163">
        <f>ROUND((SUM(BF121:BF145)),  2)</f>
        <v>0</v>
      </c>
      <c r="G36" s="38"/>
      <c r="H36" s="38"/>
      <c r="I36" s="164">
        <v>0.12</v>
      </c>
      <c r="J36" s="163">
        <f>ROUND(((SUM(BF121:BF145))*I36),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ROUND((SUM(BG121:BG145)),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44</v>
      </c>
      <c r="F38" s="163">
        <f>ROUND((SUM(BH121:BH145)),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45</v>
      </c>
      <c r="F39" s="163">
        <f>ROUND((SUM(BI121:BI145)),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46</v>
      </c>
      <c r="E41" s="167"/>
      <c r="F41" s="167"/>
      <c r="G41" s="168" t="s">
        <v>47</v>
      </c>
      <c r="H41" s="169" t="s">
        <v>48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ZA a Gymnazium Hořice-novostavba školních dílen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119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121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01.7 - FVE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Hořice v Podkrkonoší</v>
      </c>
      <c r="G91" s="40"/>
      <c r="H91" s="40"/>
      <c r="I91" s="32" t="s">
        <v>22</v>
      </c>
      <c r="J91" s="79" t="str">
        <f>IF(J14="","",J14)</f>
        <v>16. 2. 2024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Královéhradecký kraj</v>
      </c>
      <c r="G93" s="40"/>
      <c r="H93" s="40"/>
      <c r="I93" s="32" t="s">
        <v>30</v>
      </c>
      <c r="J93" s="36" t="str">
        <f>E23</f>
        <v>Energy Benefit Centre a.s.Praha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124</v>
      </c>
      <c r="D96" s="185"/>
      <c r="E96" s="185"/>
      <c r="F96" s="185"/>
      <c r="G96" s="185"/>
      <c r="H96" s="185"/>
      <c r="I96" s="185"/>
      <c r="J96" s="186" t="s">
        <v>125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126</v>
      </c>
      <c r="D98" s="40"/>
      <c r="E98" s="40"/>
      <c r="F98" s="40"/>
      <c r="G98" s="40"/>
      <c r="H98" s="40"/>
      <c r="I98" s="40"/>
      <c r="J98" s="110">
        <f>J121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127</v>
      </c>
    </row>
    <row r="99" s="9" customFormat="1" ht="24.96" customHeight="1">
      <c r="A99" s="9"/>
      <c r="B99" s="188"/>
      <c r="C99" s="189"/>
      <c r="D99" s="190" t="s">
        <v>2477</v>
      </c>
      <c r="E99" s="191"/>
      <c r="F99" s="191"/>
      <c r="G99" s="191"/>
      <c r="H99" s="191"/>
      <c r="I99" s="191"/>
      <c r="J99" s="192">
        <f>J122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148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3" t="str">
        <f>E7</f>
        <v>ZA a Gymnazium Hořice-novostavba školních dílen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119</v>
      </c>
      <c r="D110" s="22"/>
      <c r="E110" s="22"/>
      <c r="F110" s="22"/>
      <c r="G110" s="22"/>
      <c r="H110" s="22"/>
      <c r="I110" s="22"/>
      <c r="J110" s="22"/>
      <c r="K110" s="22"/>
      <c r="L110" s="20"/>
    </row>
    <row r="111" s="2" customFormat="1" ht="16.5" customHeight="1">
      <c r="A111" s="38"/>
      <c r="B111" s="39"/>
      <c r="C111" s="40"/>
      <c r="D111" s="40"/>
      <c r="E111" s="183" t="s">
        <v>120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121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01.7 - FVE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>Hořice v Podkrkonoší</v>
      </c>
      <c r="G115" s="40"/>
      <c r="H115" s="40"/>
      <c r="I115" s="32" t="s">
        <v>22</v>
      </c>
      <c r="J115" s="79" t="str">
        <f>IF(J14="","",J14)</f>
        <v>16. 2. 2024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40"/>
      <c r="E117" s="40"/>
      <c r="F117" s="27" t="str">
        <f>E17</f>
        <v>Královéhradecký kraj</v>
      </c>
      <c r="G117" s="40"/>
      <c r="H117" s="40"/>
      <c r="I117" s="32" t="s">
        <v>30</v>
      </c>
      <c r="J117" s="36" t="str">
        <f>E23</f>
        <v>Energy Benefit Centre a.s.Praha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IF(E20="","",E20)</f>
        <v>Vyplň údaj</v>
      </c>
      <c r="G118" s="40"/>
      <c r="H118" s="40"/>
      <c r="I118" s="32" t="s">
        <v>33</v>
      </c>
      <c r="J118" s="36" t="str">
        <f>E26</f>
        <v xml:space="preserve"> 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9"/>
      <c r="B120" s="200"/>
      <c r="C120" s="201" t="s">
        <v>149</v>
      </c>
      <c r="D120" s="202" t="s">
        <v>61</v>
      </c>
      <c r="E120" s="202" t="s">
        <v>57</v>
      </c>
      <c r="F120" s="202" t="s">
        <v>58</v>
      </c>
      <c r="G120" s="202" t="s">
        <v>150</v>
      </c>
      <c r="H120" s="202" t="s">
        <v>151</v>
      </c>
      <c r="I120" s="202" t="s">
        <v>152</v>
      </c>
      <c r="J120" s="202" t="s">
        <v>125</v>
      </c>
      <c r="K120" s="203" t="s">
        <v>153</v>
      </c>
      <c r="L120" s="204"/>
      <c r="M120" s="100" t="s">
        <v>1</v>
      </c>
      <c r="N120" s="101" t="s">
        <v>40</v>
      </c>
      <c r="O120" s="101" t="s">
        <v>154</v>
      </c>
      <c r="P120" s="101" t="s">
        <v>155</v>
      </c>
      <c r="Q120" s="101" t="s">
        <v>156</v>
      </c>
      <c r="R120" s="101" t="s">
        <v>157</v>
      </c>
      <c r="S120" s="101" t="s">
        <v>158</v>
      </c>
      <c r="T120" s="102" t="s">
        <v>159</v>
      </c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</row>
    <row r="121" s="2" customFormat="1" ht="22.8" customHeight="1">
      <c r="A121" s="38"/>
      <c r="B121" s="39"/>
      <c r="C121" s="107" t="s">
        <v>160</v>
      </c>
      <c r="D121" s="40"/>
      <c r="E121" s="40"/>
      <c r="F121" s="40"/>
      <c r="G121" s="40"/>
      <c r="H121" s="40"/>
      <c r="I121" s="40"/>
      <c r="J121" s="205">
        <f>BK121</f>
        <v>0</v>
      </c>
      <c r="K121" s="40"/>
      <c r="L121" s="44"/>
      <c r="M121" s="103"/>
      <c r="N121" s="206"/>
      <c r="O121" s="104"/>
      <c r="P121" s="207">
        <f>P122</f>
        <v>0</v>
      </c>
      <c r="Q121" s="104"/>
      <c r="R121" s="207">
        <f>R122</f>
        <v>0</v>
      </c>
      <c r="S121" s="104"/>
      <c r="T121" s="20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127</v>
      </c>
      <c r="BK121" s="209">
        <f>BK122</f>
        <v>0</v>
      </c>
    </row>
    <row r="122" s="12" customFormat="1" ht="25.92" customHeight="1">
      <c r="A122" s="12"/>
      <c r="B122" s="210"/>
      <c r="C122" s="211"/>
      <c r="D122" s="212" t="s">
        <v>75</v>
      </c>
      <c r="E122" s="213" t="s">
        <v>2478</v>
      </c>
      <c r="F122" s="213" t="s">
        <v>2479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SUM(P123:P145)</f>
        <v>0</v>
      </c>
      <c r="Q122" s="218"/>
      <c r="R122" s="219">
        <f>SUM(R123:R145)</f>
        <v>0</v>
      </c>
      <c r="S122" s="218"/>
      <c r="T122" s="220">
        <f>SUM(T123:T145)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85</v>
      </c>
      <c r="AT122" s="222" t="s">
        <v>75</v>
      </c>
      <c r="AU122" s="222" t="s">
        <v>76</v>
      </c>
      <c r="AY122" s="221" t="s">
        <v>163</v>
      </c>
      <c r="BK122" s="223">
        <f>SUM(BK123:BK145)</f>
        <v>0</v>
      </c>
    </row>
    <row r="123" s="2" customFormat="1" ht="16.5" customHeight="1">
      <c r="A123" s="38"/>
      <c r="B123" s="39"/>
      <c r="C123" s="226" t="s">
        <v>83</v>
      </c>
      <c r="D123" s="226" t="s">
        <v>165</v>
      </c>
      <c r="E123" s="227" t="s">
        <v>83</v>
      </c>
      <c r="F123" s="228" t="s">
        <v>2480</v>
      </c>
      <c r="G123" s="229" t="s">
        <v>885</v>
      </c>
      <c r="H123" s="230">
        <v>1</v>
      </c>
      <c r="I123" s="231"/>
      <c r="J123" s="232">
        <f>ROUND(I123*H123,2)</f>
        <v>0</v>
      </c>
      <c r="K123" s="228" t="s">
        <v>1</v>
      </c>
      <c r="L123" s="44"/>
      <c r="M123" s="233" t="s">
        <v>1</v>
      </c>
      <c r="N123" s="234" t="s">
        <v>41</v>
      </c>
      <c r="O123" s="91"/>
      <c r="P123" s="235">
        <f>O123*H123</f>
        <v>0</v>
      </c>
      <c r="Q123" s="235">
        <v>0</v>
      </c>
      <c r="R123" s="235">
        <f>Q123*H123</f>
        <v>0</v>
      </c>
      <c r="S123" s="235">
        <v>0</v>
      </c>
      <c r="T123" s="23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7" t="s">
        <v>248</v>
      </c>
      <c r="AT123" s="237" t="s">
        <v>165</v>
      </c>
      <c r="AU123" s="237" t="s">
        <v>83</v>
      </c>
      <c r="AY123" s="17" t="s">
        <v>163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17" t="s">
        <v>83</v>
      </c>
      <c r="BK123" s="238">
        <f>ROUND(I123*H123,2)</f>
        <v>0</v>
      </c>
      <c r="BL123" s="17" t="s">
        <v>248</v>
      </c>
      <c r="BM123" s="237" t="s">
        <v>85</v>
      </c>
    </row>
    <row r="124" s="2" customFormat="1" ht="16.5" customHeight="1">
      <c r="A124" s="38"/>
      <c r="B124" s="39"/>
      <c r="C124" s="226" t="s">
        <v>85</v>
      </c>
      <c r="D124" s="226" t="s">
        <v>165</v>
      </c>
      <c r="E124" s="227" t="s">
        <v>85</v>
      </c>
      <c r="F124" s="228" t="s">
        <v>2303</v>
      </c>
      <c r="G124" s="229" t="s">
        <v>885</v>
      </c>
      <c r="H124" s="230">
        <v>1</v>
      </c>
      <c r="I124" s="231"/>
      <c r="J124" s="232">
        <f>ROUND(I124*H124,2)</f>
        <v>0</v>
      </c>
      <c r="K124" s="228" t="s">
        <v>1</v>
      </c>
      <c r="L124" s="44"/>
      <c r="M124" s="233" t="s">
        <v>1</v>
      </c>
      <c r="N124" s="234" t="s">
        <v>41</v>
      </c>
      <c r="O124" s="91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248</v>
      </c>
      <c r="AT124" s="237" t="s">
        <v>165</v>
      </c>
      <c r="AU124" s="237" t="s">
        <v>83</v>
      </c>
      <c r="AY124" s="17" t="s">
        <v>163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83</v>
      </c>
      <c r="BK124" s="238">
        <f>ROUND(I124*H124,2)</f>
        <v>0</v>
      </c>
      <c r="BL124" s="17" t="s">
        <v>248</v>
      </c>
      <c r="BM124" s="237" t="s">
        <v>170</v>
      </c>
    </row>
    <row r="125" s="2" customFormat="1" ht="16.5" customHeight="1">
      <c r="A125" s="38"/>
      <c r="B125" s="39"/>
      <c r="C125" s="226" t="s">
        <v>180</v>
      </c>
      <c r="D125" s="226" t="s">
        <v>165</v>
      </c>
      <c r="E125" s="227" t="s">
        <v>180</v>
      </c>
      <c r="F125" s="228" t="s">
        <v>2305</v>
      </c>
      <c r="G125" s="229" t="s">
        <v>885</v>
      </c>
      <c r="H125" s="230">
        <v>1</v>
      </c>
      <c r="I125" s="231"/>
      <c r="J125" s="232">
        <f>ROUND(I125*H125,2)</f>
        <v>0</v>
      </c>
      <c r="K125" s="228" t="s">
        <v>1</v>
      </c>
      <c r="L125" s="44"/>
      <c r="M125" s="233" t="s">
        <v>1</v>
      </c>
      <c r="N125" s="234" t="s">
        <v>41</v>
      </c>
      <c r="O125" s="91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248</v>
      </c>
      <c r="AT125" s="237" t="s">
        <v>165</v>
      </c>
      <c r="AU125" s="237" t="s">
        <v>83</v>
      </c>
      <c r="AY125" s="17" t="s">
        <v>163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248</v>
      </c>
      <c r="BM125" s="237" t="s">
        <v>200</v>
      </c>
    </row>
    <row r="126" s="2" customFormat="1" ht="16.5" customHeight="1">
      <c r="A126" s="38"/>
      <c r="B126" s="39"/>
      <c r="C126" s="226" t="s">
        <v>170</v>
      </c>
      <c r="D126" s="226" t="s">
        <v>165</v>
      </c>
      <c r="E126" s="227" t="s">
        <v>170</v>
      </c>
      <c r="F126" s="228" t="s">
        <v>2481</v>
      </c>
      <c r="G126" s="229" t="s">
        <v>885</v>
      </c>
      <c r="H126" s="230">
        <v>81</v>
      </c>
      <c r="I126" s="231"/>
      <c r="J126" s="232">
        <f>ROUND(I126*H126,2)</f>
        <v>0</v>
      </c>
      <c r="K126" s="228" t="s">
        <v>1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248</v>
      </c>
      <c r="AT126" s="237" t="s">
        <v>165</v>
      </c>
      <c r="AU126" s="237" t="s">
        <v>83</v>
      </c>
      <c r="AY126" s="17" t="s">
        <v>163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248</v>
      </c>
      <c r="BM126" s="237" t="s">
        <v>176</v>
      </c>
    </row>
    <row r="127" s="2" customFormat="1" ht="16.5" customHeight="1">
      <c r="A127" s="38"/>
      <c r="B127" s="39"/>
      <c r="C127" s="226" t="s">
        <v>195</v>
      </c>
      <c r="D127" s="226" t="s">
        <v>165</v>
      </c>
      <c r="E127" s="227" t="s">
        <v>195</v>
      </c>
      <c r="F127" s="228" t="s">
        <v>2482</v>
      </c>
      <c r="G127" s="229" t="s">
        <v>885</v>
      </c>
      <c r="H127" s="230">
        <v>1</v>
      </c>
      <c r="I127" s="231"/>
      <c r="J127" s="232">
        <f>ROUND(I127*H127,2)</f>
        <v>0</v>
      </c>
      <c r="K127" s="228" t="s">
        <v>1</v>
      </c>
      <c r="L127" s="44"/>
      <c r="M127" s="233" t="s">
        <v>1</v>
      </c>
      <c r="N127" s="234" t="s">
        <v>41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248</v>
      </c>
      <c r="AT127" s="237" t="s">
        <v>165</v>
      </c>
      <c r="AU127" s="237" t="s">
        <v>83</v>
      </c>
      <c r="AY127" s="17" t="s">
        <v>163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248</v>
      </c>
      <c r="BM127" s="237" t="s">
        <v>221</v>
      </c>
    </row>
    <row r="128" s="2" customFormat="1" ht="16.5" customHeight="1">
      <c r="A128" s="38"/>
      <c r="B128" s="39"/>
      <c r="C128" s="226" t="s">
        <v>200</v>
      </c>
      <c r="D128" s="226" t="s">
        <v>165</v>
      </c>
      <c r="E128" s="227" t="s">
        <v>200</v>
      </c>
      <c r="F128" s="228" t="s">
        <v>2483</v>
      </c>
      <c r="G128" s="229" t="s">
        <v>294</v>
      </c>
      <c r="H128" s="230">
        <v>880</v>
      </c>
      <c r="I128" s="231"/>
      <c r="J128" s="232">
        <f>ROUND(I128*H128,2)</f>
        <v>0</v>
      </c>
      <c r="K128" s="228" t="s">
        <v>1</v>
      </c>
      <c r="L128" s="44"/>
      <c r="M128" s="233" t="s">
        <v>1</v>
      </c>
      <c r="N128" s="234" t="s">
        <v>41</v>
      </c>
      <c r="O128" s="91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248</v>
      </c>
      <c r="AT128" s="237" t="s">
        <v>165</v>
      </c>
      <c r="AU128" s="237" t="s">
        <v>83</v>
      </c>
      <c r="AY128" s="17" t="s">
        <v>163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83</v>
      </c>
      <c r="BK128" s="238">
        <f>ROUND(I128*H128,2)</f>
        <v>0</v>
      </c>
      <c r="BL128" s="17" t="s">
        <v>248</v>
      </c>
      <c r="BM128" s="237" t="s">
        <v>8</v>
      </c>
    </row>
    <row r="129" s="2" customFormat="1" ht="24.15" customHeight="1">
      <c r="A129" s="38"/>
      <c r="B129" s="39"/>
      <c r="C129" s="226" t="s">
        <v>205</v>
      </c>
      <c r="D129" s="226" t="s">
        <v>165</v>
      </c>
      <c r="E129" s="227" t="s">
        <v>2484</v>
      </c>
      <c r="F129" s="228" t="s">
        <v>2485</v>
      </c>
      <c r="G129" s="229" t="s">
        <v>294</v>
      </c>
      <c r="H129" s="230">
        <v>150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41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248</v>
      </c>
      <c r="AT129" s="237" t="s">
        <v>165</v>
      </c>
      <c r="AU129" s="237" t="s">
        <v>83</v>
      </c>
      <c r="AY129" s="17" t="s">
        <v>163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248</v>
      </c>
      <c r="BM129" s="237" t="s">
        <v>240</v>
      </c>
    </row>
    <row r="130" s="2" customFormat="1" ht="16.5" customHeight="1">
      <c r="A130" s="38"/>
      <c r="B130" s="39"/>
      <c r="C130" s="226" t="s">
        <v>176</v>
      </c>
      <c r="D130" s="226" t="s">
        <v>165</v>
      </c>
      <c r="E130" s="227" t="s">
        <v>2486</v>
      </c>
      <c r="F130" s="228" t="s">
        <v>2487</v>
      </c>
      <c r="G130" s="229" t="s">
        <v>294</v>
      </c>
      <c r="H130" s="230">
        <v>86</v>
      </c>
      <c r="I130" s="231"/>
      <c r="J130" s="232">
        <f>ROUND(I130*H130,2)</f>
        <v>0</v>
      </c>
      <c r="K130" s="228" t="s">
        <v>1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248</v>
      </c>
      <c r="AT130" s="237" t="s">
        <v>165</v>
      </c>
      <c r="AU130" s="237" t="s">
        <v>83</v>
      </c>
      <c r="AY130" s="17" t="s">
        <v>163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248</v>
      </c>
      <c r="BM130" s="237" t="s">
        <v>248</v>
      </c>
    </row>
    <row r="131" s="2" customFormat="1" ht="16.5" customHeight="1">
      <c r="A131" s="38"/>
      <c r="B131" s="39"/>
      <c r="C131" s="226" t="s">
        <v>214</v>
      </c>
      <c r="D131" s="226" t="s">
        <v>165</v>
      </c>
      <c r="E131" s="227" t="s">
        <v>205</v>
      </c>
      <c r="F131" s="228" t="s">
        <v>2488</v>
      </c>
      <c r="G131" s="229" t="s">
        <v>885</v>
      </c>
      <c r="H131" s="230">
        <v>1</v>
      </c>
      <c r="I131" s="231"/>
      <c r="J131" s="232">
        <f>ROUND(I131*H131,2)</f>
        <v>0</v>
      </c>
      <c r="K131" s="228" t="s">
        <v>1</v>
      </c>
      <c r="L131" s="44"/>
      <c r="M131" s="233" t="s">
        <v>1</v>
      </c>
      <c r="N131" s="234" t="s">
        <v>41</v>
      </c>
      <c r="O131" s="91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248</v>
      </c>
      <c r="AT131" s="237" t="s">
        <v>165</v>
      </c>
      <c r="AU131" s="237" t="s">
        <v>83</v>
      </c>
      <c r="AY131" s="17" t="s">
        <v>163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248</v>
      </c>
      <c r="BM131" s="237" t="s">
        <v>260</v>
      </c>
    </row>
    <row r="132" s="2" customFormat="1" ht="16.5" customHeight="1">
      <c r="A132" s="38"/>
      <c r="B132" s="39"/>
      <c r="C132" s="226" t="s">
        <v>221</v>
      </c>
      <c r="D132" s="226" t="s">
        <v>165</v>
      </c>
      <c r="E132" s="227" t="s">
        <v>8</v>
      </c>
      <c r="F132" s="228" t="s">
        <v>2489</v>
      </c>
      <c r="G132" s="229" t="s">
        <v>885</v>
      </c>
      <c r="H132" s="230">
        <v>3</v>
      </c>
      <c r="I132" s="231"/>
      <c r="J132" s="232">
        <f>ROUND(I132*H132,2)</f>
        <v>0</v>
      </c>
      <c r="K132" s="228" t="s">
        <v>1</v>
      </c>
      <c r="L132" s="44"/>
      <c r="M132" s="233" t="s">
        <v>1</v>
      </c>
      <c r="N132" s="234" t="s">
        <v>41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248</v>
      </c>
      <c r="AT132" s="237" t="s">
        <v>165</v>
      </c>
      <c r="AU132" s="237" t="s">
        <v>83</v>
      </c>
      <c r="AY132" s="17" t="s">
        <v>163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248</v>
      </c>
      <c r="BM132" s="237" t="s">
        <v>280</v>
      </c>
    </row>
    <row r="133" s="2" customFormat="1" ht="24.15" customHeight="1">
      <c r="A133" s="38"/>
      <c r="B133" s="39"/>
      <c r="C133" s="226" t="s">
        <v>226</v>
      </c>
      <c r="D133" s="226" t="s">
        <v>165</v>
      </c>
      <c r="E133" s="227" t="s">
        <v>176</v>
      </c>
      <c r="F133" s="228" t="s">
        <v>2490</v>
      </c>
      <c r="G133" s="229" t="s">
        <v>885</v>
      </c>
      <c r="H133" s="230">
        <v>3</v>
      </c>
      <c r="I133" s="231"/>
      <c r="J133" s="232">
        <f>ROUND(I133*H133,2)</f>
        <v>0</v>
      </c>
      <c r="K133" s="228" t="s">
        <v>1</v>
      </c>
      <c r="L133" s="44"/>
      <c r="M133" s="233" t="s">
        <v>1</v>
      </c>
      <c r="N133" s="234" t="s">
        <v>41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248</v>
      </c>
      <c r="AT133" s="237" t="s">
        <v>165</v>
      </c>
      <c r="AU133" s="237" t="s">
        <v>83</v>
      </c>
      <c r="AY133" s="17" t="s">
        <v>163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248</v>
      </c>
      <c r="BM133" s="237" t="s">
        <v>291</v>
      </c>
    </row>
    <row r="134" s="2" customFormat="1" ht="24.15" customHeight="1">
      <c r="A134" s="38"/>
      <c r="B134" s="39"/>
      <c r="C134" s="226" t="s">
        <v>8</v>
      </c>
      <c r="D134" s="226" t="s">
        <v>165</v>
      </c>
      <c r="E134" s="227" t="s">
        <v>244</v>
      </c>
      <c r="F134" s="228" t="s">
        <v>2491</v>
      </c>
      <c r="G134" s="229" t="s">
        <v>885</v>
      </c>
      <c r="H134" s="230">
        <v>3</v>
      </c>
      <c r="I134" s="231"/>
      <c r="J134" s="232">
        <f>ROUND(I134*H134,2)</f>
        <v>0</v>
      </c>
      <c r="K134" s="228" t="s">
        <v>1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248</v>
      </c>
      <c r="AT134" s="237" t="s">
        <v>165</v>
      </c>
      <c r="AU134" s="237" t="s">
        <v>83</v>
      </c>
      <c r="AY134" s="17" t="s">
        <v>163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248</v>
      </c>
      <c r="BM134" s="237" t="s">
        <v>301</v>
      </c>
    </row>
    <row r="135" s="2" customFormat="1" ht="24.15" customHeight="1">
      <c r="A135" s="38"/>
      <c r="B135" s="39"/>
      <c r="C135" s="226" t="s">
        <v>235</v>
      </c>
      <c r="D135" s="226" t="s">
        <v>165</v>
      </c>
      <c r="E135" s="227" t="s">
        <v>248</v>
      </c>
      <c r="F135" s="228" t="s">
        <v>2492</v>
      </c>
      <c r="G135" s="229" t="s">
        <v>885</v>
      </c>
      <c r="H135" s="230">
        <v>1</v>
      </c>
      <c r="I135" s="231"/>
      <c r="J135" s="232">
        <f>ROUND(I135*H135,2)</f>
        <v>0</v>
      </c>
      <c r="K135" s="228" t="s">
        <v>1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248</v>
      </c>
      <c r="AT135" s="237" t="s">
        <v>165</v>
      </c>
      <c r="AU135" s="237" t="s">
        <v>83</v>
      </c>
      <c r="AY135" s="17" t="s">
        <v>163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248</v>
      </c>
      <c r="BM135" s="237" t="s">
        <v>309</v>
      </c>
    </row>
    <row r="136" s="2" customFormat="1" ht="16.5" customHeight="1">
      <c r="A136" s="38"/>
      <c r="B136" s="39"/>
      <c r="C136" s="226" t="s">
        <v>240</v>
      </c>
      <c r="D136" s="226" t="s">
        <v>165</v>
      </c>
      <c r="E136" s="227" t="s">
        <v>254</v>
      </c>
      <c r="F136" s="228" t="s">
        <v>2493</v>
      </c>
      <c r="G136" s="229" t="s">
        <v>885</v>
      </c>
      <c r="H136" s="230">
        <v>200</v>
      </c>
      <c r="I136" s="231"/>
      <c r="J136" s="232">
        <f>ROUND(I136*H136,2)</f>
        <v>0</v>
      </c>
      <c r="K136" s="228" t="s">
        <v>1</v>
      </c>
      <c r="L136" s="44"/>
      <c r="M136" s="233" t="s">
        <v>1</v>
      </c>
      <c r="N136" s="234" t="s">
        <v>41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248</v>
      </c>
      <c r="AT136" s="237" t="s">
        <v>165</v>
      </c>
      <c r="AU136" s="237" t="s">
        <v>83</v>
      </c>
      <c r="AY136" s="17" t="s">
        <v>163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248</v>
      </c>
      <c r="BM136" s="237" t="s">
        <v>318</v>
      </c>
    </row>
    <row r="137" s="2" customFormat="1" ht="24.15" customHeight="1">
      <c r="A137" s="38"/>
      <c r="B137" s="39"/>
      <c r="C137" s="226" t="s">
        <v>244</v>
      </c>
      <c r="D137" s="226" t="s">
        <v>165</v>
      </c>
      <c r="E137" s="227" t="s">
        <v>2494</v>
      </c>
      <c r="F137" s="228" t="s">
        <v>2495</v>
      </c>
      <c r="G137" s="229" t="s">
        <v>294</v>
      </c>
      <c r="H137" s="230">
        <v>200</v>
      </c>
      <c r="I137" s="231"/>
      <c r="J137" s="232">
        <f>ROUND(I137*H137,2)</f>
        <v>0</v>
      </c>
      <c r="K137" s="228" t="s">
        <v>1</v>
      </c>
      <c r="L137" s="44"/>
      <c r="M137" s="233" t="s">
        <v>1</v>
      </c>
      <c r="N137" s="234" t="s">
        <v>41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248</v>
      </c>
      <c r="AT137" s="237" t="s">
        <v>165</v>
      </c>
      <c r="AU137" s="237" t="s">
        <v>83</v>
      </c>
      <c r="AY137" s="17" t="s">
        <v>163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248</v>
      </c>
      <c r="BM137" s="237" t="s">
        <v>331</v>
      </c>
    </row>
    <row r="138" s="2" customFormat="1" ht="24.15" customHeight="1">
      <c r="A138" s="38"/>
      <c r="B138" s="39"/>
      <c r="C138" s="226" t="s">
        <v>248</v>
      </c>
      <c r="D138" s="226" t="s">
        <v>165</v>
      </c>
      <c r="E138" s="227" t="s">
        <v>2496</v>
      </c>
      <c r="F138" s="228" t="s">
        <v>2497</v>
      </c>
      <c r="G138" s="229" t="s">
        <v>294</v>
      </c>
      <c r="H138" s="230">
        <v>65</v>
      </c>
      <c r="I138" s="231"/>
      <c r="J138" s="232">
        <f>ROUND(I138*H138,2)</f>
        <v>0</v>
      </c>
      <c r="K138" s="228" t="s">
        <v>1</v>
      </c>
      <c r="L138" s="44"/>
      <c r="M138" s="233" t="s">
        <v>1</v>
      </c>
      <c r="N138" s="234" t="s">
        <v>41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248</v>
      </c>
      <c r="AT138" s="237" t="s">
        <v>165</v>
      </c>
      <c r="AU138" s="237" t="s">
        <v>83</v>
      </c>
      <c r="AY138" s="17" t="s">
        <v>163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248</v>
      </c>
      <c r="BM138" s="237" t="s">
        <v>342</v>
      </c>
    </row>
    <row r="139" s="2" customFormat="1" ht="24.15" customHeight="1">
      <c r="A139" s="38"/>
      <c r="B139" s="39"/>
      <c r="C139" s="226" t="s">
        <v>254</v>
      </c>
      <c r="D139" s="226" t="s">
        <v>165</v>
      </c>
      <c r="E139" s="227" t="s">
        <v>2498</v>
      </c>
      <c r="F139" s="228" t="s">
        <v>2499</v>
      </c>
      <c r="G139" s="229" t="s">
        <v>294</v>
      </c>
      <c r="H139" s="230">
        <v>65</v>
      </c>
      <c r="I139" s="231"/>
      <c r="J139" s="232">
        <f>ROUND(I139*H139,2)</f>
        <v>0</v>
      </c>
      <c r="K139" s="228" t="s">
        <v>1</v>
      </c>
      <c r="L139" s="44"/>
      <c r="M139" s="233" t="s">
        <v>1</v>
      </c>
      <c r="N139" s="234" t="s">
        <v>41</v>
      </c>
      <c r="O139" s="91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248</v>
      </c>
      <c r="AT139" s="237" t="s">
        <v>165</v>
      </c>
      <c r="AU139" s="237" t="s">
        <v>83</v>
      </c>
      <c r="AY139" s="17" t="s">
        <v>163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248</v>
      </c>
      <c r="BM139" s="237" t="s">
        <v>352</v>
      </c>
    </row>
    <row r="140" s="2" customFormat="1" ht="24.15" customHeight="1">
      <c r="A140" s="38"/>
      <c r="B140" s="39"/>
      <c r="C140" s="226" t="s">
        <v>260</v>
      </c>
      <c r="D140" s="226" t="s">
        <v>165</v>
      </c>
      <c r="E140" s="227" t="s">
        <v>2397</v>
      </c>
      <c r="F140" s="228" t="s">
        <v>2398</v>
      </c>
      <c r="G140" s="229" t="s">
        <v>294</v>
      </c>
      <c r="H140" s="230">
        <v>40</v>
      </c>
      <c r="I140" s="231"/>
      <c r="J140" s="232">
        <f>ROUND(I140*H140,2)</f>
        <v>0</v>
      </c>
      <c r="K140" s="228" t="s">
        <v>1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248</v>
      </c>
      <c r="AT140" s="237" t="s">
        <v>165</v>
      </c>
      <c r="AU140" s="237" t="s">
        <v>83</v>
      </c>
      <c r="AY140" s="17" t="s">
        <v>163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248</v>
      </c>
      <c r="BM140" s="237" t="s">
        <v>362</v>
      </c>
    </row>
    <row r="141" s="2" customFormat="1" ht="21.75" customHeight="1">
      <c r="A141" s="38"/>
      <c r="B141" s="39"/>
      <c r="C141" s="226" t="s">
        <v>276</v>
      </c>
      <c r="D141" s="226" t="s">
        <v>165</v>
      </c>
      <c r="E141" s="227" t="s">
        <v>226</v>
      </c>
      <c r="F141" s="228" t="s">
        <v>2500</v>
      </c>
      <c r="G141" s="229" t="s">
        <v>885</v>
      </c>
      <c r="H141" s="230">
        <v>1</v>
      </c>
      <c r="I141" s="231"/>
      <c r="J141" s="232">
        <f>ROUND(I141*H141,2)</f>
        <v>0</v>
      </c>
      <c r="K141" s="228" t="s">
        <v>1</v>
      </c>
      <c r="L141" s="44"/>
      <c r="M141" s="233" t="s">
        <v>1</v>
      </c>
      <c r="N141" s="234" t="s">
        <v>41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248</v>
      </c>
      <c r="AT141" s="237" t="s">
        <v>165</v>
      </c>
      <c r="AU141" s="237" t="s">
        <v>83</v>
      </c>
      <c r="AY141" s="17" t="s">
        <v>163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248</v>
      </c>
      <c r="BM141" s="237" t="s">
        <v>372</v>
      </c>
    </row>
    <row r="142" s="2" customFormat="1" ht="16.5" customHeight="1">
      <c r="A142" s="38"/>
      <c r="B142" s="39"/>
      <c r="C142" s="226" t="s">
        <v>280</v>
      </c>
      <c r="D142" s="226" t="s">
        <v>165</v>
      </c>
      <c r="E142" s="227" t="s">
        <v>221</v>
      </c>
      <c r="F142" s="228" t="s">
        <v>2501</v>
      </c>
      <c r="G142" s="229" t="s">
        <v>885</v>
      </c>
      <c r="H142" s="230">
        <v>3</v>
      </c>
      <c r="I142" s="231"/>
      <c r="J142" s="232">
        <f>ROUND(I142*H142,2)</f>
        <v>0</v>
      </c>
      <c r="K142" s="228" t="s">
        <v>1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248</v>
      </c>
      <c r="AT142" s="237" t="s">
        <v>165</v>
      </c>
      <c r="AU142" s="237" t="s">
        <v>83</v>
      </c>
      <c r="AY142" s="17" t="s">
        <v>163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248</v>
      </c>
      <c r="BM142" s="237" t="s">
        <v>383</v>
      </c>
    </row>
    <row r="143" s="2" customFormat="1" ht="24.15" customHeight="1">
      <c r="A143" s="38"/>
      <c r="B143" s="39"/>
      <c r="C143" s="226" t="s">
        <v>7</v>
      </c>
      <c r="D143" s="226" t="s">
        <v>165</v>
      </c>
      <c r="E143" s="227" t="s">
        <v>214</v>
      </c>
      <c r="F143" s="228" t="s">
        <v>2502</v>
      </c>
      <c r="G143" s="229" t="s">
        <v>885</v>
      </c>
      <c r="H143" s="230">
        <v>1</v>
      </c>
      <c r="I143" s="231"/>
      <c r="J143" s="232">
        <f>ROUND(I143*H143,2)</f>
        <v>0</v>
      </c>
      <c r="K143" s="228" t="s">
        <v>1</v>
      </c>
      <c r="L143" s="44"/>
      <c r="M143" s="233" t="s">
        <v>1</v>
      </c>
      <c r="N143" s="234" t="s">
        <v>41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248</v>
      </c>
      <c r="AT143" s="237" t="s">
        <v>165</v>
      </c>
      <c r="AU143" s="237" t="s">
        <v>83</v>
      </c>
      <c r="AY143" s="17" t="s">
        <v>163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248</v>
      </c>
      <c r="BM143" s="237" t="s">
        <v>393</v>
      </c>
    </row>
    <row r="144" s="2" customFormat="1" ht="16.5" customHeight="1">
      <c r="A144" s="38"/>
      <c r="B144" s="39"/>
      <c r="C144" s="226" t="s">
        <v>291</v>
      </c>
      <c r="D144" s="226" t="s">
        <v>165</v>
      </c>
      <c r="E144" s="227" t="s">
        <v>235</v>
      </c>
      <c r="F144" s="228" t="s">
        <v>2503</v>
      </c>
      <c r="G144" s="229" t="s">
        <v>885</v>
      </c>
      <c r="H144" s="230">
        <v>1</v>
      </c>
      <c r="I144" s="231"/>
      <c r="J144" s="232">
        <f>ROUND(I144*H144,2)</f>
        <v>0</v>
      </c>
      <c r="K144" s="228" t="s">
        <v>1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248</v>
      </c>
      <c r="AT144" s="237" t="s">
        <v>165</v>
      </c>
      <c r="AU144" s="237" t="s">
        <v>83</v>
      </c>
      <c r="AY144" s="17" t="s">
        <v>163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248</v>
      </c>
      <c r="BM144" s="237" t="s">
        <v>403</v>
      </c>
    </row>
    <row r="145" s="2" customFormat="1" ht="16.5" customHeight="1">
      <c r="A145" s="38"/>
      <c r="B145" s="39"/>
      <c r="C145" s="226" t="s">
        <v>296</v>
      </c>
      <c r="D145" s="226" t="s">
        <v>165</v>
      </c>
      <c r="E145" s="227" t="s">
        <v>240</v>
      </c>
      <c r="F145" s="228" t="s">
        <v>2504</v>
      </c>
      <c r="G145" s="229" t="s">
        <v>885</v>
      </c>
      <c r="H145" s="230">
        <v>1</v>
      </c>
      <c r="I145" s="231"/>
      <c r="J145" s="232">
        <f>ROUND(I145*H145,2)</f>
        <v>0</v>
      </c>
      <c r="K145" s="228" t="s">
        <v>1</v>
      </c>
      <c r="L145" s="44"/>
      <c r="M145" s="290" t="s">
        <v>1</v>
      </c>
      <c r="N145" s="291" t="s">
        <v>41</v>
      </c>
      <c r="O145" s="292"/>
      <c r="P145" s="293">
        <f>O145*H145</f>
        <v>0</v>
      </c>
      <c r="Q145" s="293">
        <v>0</v>
      </c>
      <c r="R145" s="293">
        <f>Q145*H145</f>
        <v>0</v>
      </c>
      <c r="S145" s="293">
        <v>0</v>
      </c>
      <c r="T145" s="29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248</v>
      </c>
      <c r="AT145" s="237" t="s">
        <v>165</v>
      </c>
      <c r="AU145" s="237" t="s">
        <v>83</v>
      </c>
      <c r="AY145" s="17" t="s">
        <v>163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248</v>
      </c>
      <c r="BM145" s="237" t="s">
        <v>412</v>
      </c>
    </row>
    <row r="146" s="2" customFormat="1" ht="6.96" customHeight="1">
      <c r="A146" s="38"/>
      <c r="B146" s="66"/>
      <c r="C146" s="67"/>
      <c r="D146" s="67"/>
      <c r="E146" s="67"/>
      <c r="F146" s="67"/>
      <c r="G146" s="67"/>
      <c r="H146" s="67"/>
      <c r="I146" s="67"/>
      <c r="J146" s="67"/>
      <c r="K146" s="67"/>
      <c r="L146" s="44"/>
      <c r="M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</sheetData>
  <sheetProtection sheet="1" autoFilter="0" formatColumns="0" formatRows="0" objects="1" scenarios="1" spinCount="100000" saltValue="9L4ZgNkVGIOMZ/pP4y8ddDlFlHTLTNI/CFdtUCZbMTW6Ac/jZ5ijx3Li3mLiznf98xA8jfaBJt0d36hD4n3M7Q==" hashValue="Qm98Hzn9T33YakNoTa9fzXDK7jsUP6YANi1wz3BujmktpmvGYm7vGu4gMxAgwquHTsdiuEQ5OiT3CgVVGOTOxw==" algorithmName="SHA-512" password="CC35"/>
  <autoFilter ref="C120:K14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85</v>
      </c>
    </row>
    <row r="4" s="1" customFormat="1" ht="24.96" customHeight="1">
      <c r="B4" s="20"/>
      <c r="D4" s="148" t="s">
        <v>118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ZA a Gymnazium Hořice-novostavba školních dílen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2505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16. 2. 2024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0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28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30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0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33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0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36</v>
      </c>
      <c r="E30" s="38"/>
      <c r="F30" s="38"/>
      <c r="G30" s="38"/>
      <c r="H30" s="38"/>
      <c r="I30" s="38"/>
      <c r="J30" s="160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38</v>
      </c>
      <c r="G32" s="38"/>
      <c r="H32" s="38"/>
      <c r="I32" s="161" t="s">
        <v>37</v>
      </c>
      <c r="J32" s="161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40</v>
      </c>
      <c r="E33" s="150" t="s">
        <v>41</v>
      </c>
      <c r="F33" s="163">
        <f>ROUND((SUM(BE124:BE184)),  2)</f>
        <v>0</v>
      </c>
      <c r="G33" s="38"/>
      <c r="H33" s="38"/>
      <c r="I33" s="164">
        <v>0.20999999999999999</v>
      </c>
      <c r="J33" s="163">
        <f>ROUND(((SUM(BE124:BE184))*I33),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42</v>
      </c>
      <c r="F34" s="163">
        <f>ROUND((SUM(BF124:BF184)),  2)</f>
        <v>0</v>
      </c>
      <c r="G34" s="38"/>
      <c r="H34" s="38"/>
      <c r="I34" s="164">
        <v>0.12</v>
      </c>
      <c r="J34" s="163">
        <f>ROUND(((SUM(BF124:BF184))*I34),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43</v>
      </c>
      <c r="F35" s="163">
        <f>ROUND((SUM(BG124:BG184)),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44</v>
      </c>
      <c r="F36" s="163">
        <f>ROUND((SUM(BH124:BH184)),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ROUND((SUM(BI124:BI184)),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46</v>
      </c>
      <c r="E39" s="167"/>
      <c r="F39" s="167"/>
      <c r="G39" s="168" t="s">
        <v>47</v>
      </c>
      <c r="H39" s="169" t="s">
        <v>48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49</v>
      </c>
      <c r="E50" s="173"/>
      <c r="F50" s="173"/>
      <c r="G50" s="172" t="s">
        <v>50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5"/>
      <c r="J61" s="177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53</v>
      </c>
      <c r="E65" s="178"/>
      <c r="F65" s="178"/>
      <c r="G65" s="172" t="s">
        <v>54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5"/>
      <c r="J76" s="177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ZA a Gymnazium Hořice-novostavba školních dílen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Venkovní kanalizace, vodovod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Hořice v Podkrkonoší</v>
      </c>
      <c r="G89" s="40"/>
      <c r="H89" s="40"/>
      <c r="I89" s="32" t="s">
        <v>22</v>
      </c>
      <c r="J89" s="79" t="str">
        <f>IF(J12="","",J12)</f>
        <v>16. 2. 2024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Královéhradecký kraj</v>
      </c>
      <c r="G91" s="40"/>
      <c r="H91" s="40"/>
      <c r="I91" s="32" t="s">
        <v>30</v>
      </c>
      <c r="J91" s="36" t="str">
        <f>E21</f>
        <v>Energy Benefit Centre a.s.Praha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124</v>
      </c>
      <c r="D94" s="185"/>
      <c r="E94" s="185"/>
      <c r="F94" s="185"/>
      <c r="G94" s="185"/>
      <c r="H94" s="185"/>
      <c r="I94" s="185"/>
      <c r="J94" s="186" t="s">
        <v>125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126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127</v>
      </c>
    </row>
    <row r="97" s="9" customFormat="1" ht="24.96" customHeight="1">
      <c r="A97" s="9"/>
      <c r="B97" s="188"/>
      <c r="C97" s="189"/>
      <c r="D97" s="190" t="s">
        <v>2506</v>
      </c>
      <c r="E97" s="191"/>
      <c r="F97" s="191"/>
      <c r="G97" s="191"/>
      <c r="H97" s="191"/>
      <c r="I97" s="191"/>
      <c r="J97" s="192">
        <f>J125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129</v>
      </c>
      <c r="E98" s="196"/>
      <c r="F98" s="196"/>
      <c r="G98" s="196"/>
      <c r="H98" s="196"/>
      <c r="I98" s="196"/>
      <c r="J98" s="197">
        <f>J126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131</v>
      </c>
      <c r="E99" s="196"/>
      <c r="F99" s="196"/>
      <c r="G99" s="196"/>
      <c r="H99" s="196"/>
      <c r="I99" s="196"/>
      <c r="J99" s="197">
        <f>J149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132</v>
      </c>
      <c r="E100" s="196"/>
      <c r="F100" s="196"/>
      <c r="G100" s="196"/>
      <c r="H100" s="196"/>
      <c r="I100" s="196"/>
      <c r="J100" s="197">
        <f>J151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2507</v>
      </c>
      <c r="E101" s="196"/>
      <c r="F101" s="196"/>
      <c r="G101" s="196"/>
      <c r="H101" s="196"/>
      <c r="I101" s="196"/>
      <c r="J101" s="197">
        <f>J155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8"/>
      <c r="C102" s="189"/>
      <c r="D102" s="190" t="s">
        <v>137</v>
      </c>
      <c r="E102" s="191"/>
      <c r="F102" s="191"/>
      <c r="G102" s="191"/>
      <c r="H102" s="191"/>
      <c r="I102" s="191"/>
      <c r="J102" s="192">
        <f>J179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4"/>
      <c r="C103" s="133"/>
      <c r="D103" s="195" t="s">
        <v>1222</v>
      </c>
      <c r="E103" s="196"/>
      <c r="F103" s="196"/>
      <c r="G103" s="196"/>
      <c r="H103" s="196"/>
      <c r="I103" s="196"/>
      <c r="J103" s="197">
        <f>J180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8"/>
      <c r="C104" s="189"/>
      <c r="D104" s="190" t="s">
        <v>147</v>
      </c>
      <c r="E104" s="191"/>
      <c r="F104" s="191"/>
      <c r="G104" s="191"/>
      <c r="H104" s="191"/>
      <c r="I104" s="191"/>
      <c r="J104" s="192">
        <f>J183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148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3" t="str">
        <f>E7</f>
        <v>ZA a Gymnazium Hořice-novostavba školních dílen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119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02 - Venkovní kanalizace, vodovod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Hořice v Podkrkonoší</v>
      </c>
      <c r="G118" s="40"/>
      <c r="H118" s="40"/>
      <c r="I118" s="32" t="s">
        <v>22</v>
      </c>
      <c r="J118" s="79" t="str">
        <f>IF(J12="","",J12)</f>
        <v>16. 2. 2024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Královéhradecký kraj</v>
      </c>
      <c r="G120" s="40"/>
      <c r="H120" s="40"/>
      <c r="I120" s="32" t="s">
        <v>30</v>
      </c>
      <c r="J120" s="36" t="str">
        <f>E21</f>
        <v>Energy Benefit Centre a.s.Praha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 xml:space="preserve"> 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149</v>
      </c>
      <c r="D123" s="202" t="s">
        <v>61</v>
      </c>
      <c r="E123" s="202" t="s">
        <v>57</v>
      </c>
      <c r="F123" s="202" t="s">
        <v>58</v>
      </c>
      <c r="G123" s="202" t="s">
        <v>150</v>
      </c>
      <c r="H123" s="202" t="s">
        <v>151</v>
      </c>
      <c r="I123" s="202" t="s">
        <v>152</v>
      </c>
      <c r="J123" s="202" t="s">
        <v>125</v>
      </c>
      <c r="K123" s="203" t="s">
        <v>153</v>
      </c>
      <c r="L123" s="204"/>
      <c r="M123" s="100" t="s">
        <v>1</v>
      </c>
      <c r="N123" s="101" t="s">
        <v>40</v>
      </c>
      <c r="O123" s="101" t="s">
        <v>154</v>
      </c>
      <c r="P123" s="101" t="s">
        <v>155</v>
      </c>
      <c r="Q123" s="101" t="s">
        <v>156</v>
      </c>
      <c r="R123" s="101" t="s">
        <v>157</v>
      </c>
      <c r="S123" s="101" t="s">
        <v>158</v>
      </c>
      <c r="T123" s="102" t="s">
        <v>159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160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P125+P179+P183</f>
        <v>0</v>
      </c>
      <c r="Q124" s="104"/>
      <c r="R124" s="207">
        <f>R125+R179+R183</f>
        <v>1.0741899999999998</v>
      </c>
      <c r="S124" s="104"/>
      <c r="T124" s="208">
        <f>T125+T179+T183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127</v>
      </c>
      <c r="BK124" s="209">
        <f>BK125+BK179+BK183</f>
        <v>0</v>
      </c>
    </row>
    <row r="125" s="12" customFormat="1" ht="25.92" customHeight="1">
      <c r="A125" s="12"/>
      <c r="B125" s="210"/>
      <c r="C125" s="211"/>
      <c r="D125" s="212" t="s">
        <v>75</v>
      </c>
      <c r="E125" s="213" t="s">
        <v>161</v>
      </c>
      <c r="F125" s="213" t="s">
        <v>161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P126+P149+P151+P155</f>
        <v>0</v>
      </c>
      <c r="Q125" s="218"/>
      <c r="R125" s="219">
        <f>R126+R149+R151+R155</f>
        <v>1.0651899999999999</v>
      </c>
      <c r="S125" s="218"/>
      <c r="T125" s="220">
        <f>T126+T149+T151+T155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83</v>
      </c>
      <c r="AT125" s="222" t="s">
        <v>75</v>
      </c>
      <c r="AU125" s="222" t="s">
        <v>76</v>
      </c>
      <c r="AY125" s="221" t="s">
        <v>163</v>
      </c>
      <c r="BK125" s="223">
        <f>BK126+BK149+BK151+BK155</f>
        <v>0</v>
      </c>
    </row>
    <row r="126" s="12" customFormat="1" ht="22.8" customHeight="1">
      <c r="A126" s="12"/>
      <c r="B126" s="210"/>
      <c r="C126" s="211"/>
      <c r="D126" s="212" t="s">
        <v>75</v>
      </c>
      <c r="E126" s="224" t="s">
        <v>83</v>
      </c>
      <c r="F126" s="224" t="s">
        <v>164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SUM(P127:P148)</f>
        <v>0</v>
      </c>
      <c r="Q126" s="218"/>
      <c r="R126" s="219">
        <f>SUM(R127:R148)</f>
        <v>0</v>
      </c>
      <c r="S126" s="218"/>
      <c r="T126" s="220">
        <f>SUM(T127:T148)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83</v>
      </c>
      <c r="AT126" s="222" t="s">
        <v>75</v>
      </c>
      <c r="AU126" s="222" t="s">
        <v>83</v>
      </c>
      <c r="AY126" s="221" t="s">
        <v>163</v>
      </c>
      <c r="BK126" s="223">
        <f>SUM(BK127:BK148)</f>
        <v>0</v>
      </c>
    </row>
    <row r="127" s="2" customFormat="1" ht="44.25" customHeight="1">
      <c r="A127" s="38"/>
      <c r="B127" s="39"/>
      <c r="C127" s="226" t="s">
        <v>83</v>
      </c>
      <c r="D127" s="226" t="s">
        <v>165</v>
      </c>
      <c r="E127" s="227" t="s">
        <v>2508</v>
      </c>
      <c r="F127" s="228" t="s">
        <v>2509</v>
      </c>
      <c r="G127" s="229" t="s">
        <v>168</v>
      </c>
      <c r="H127" s="230">
        <v>210</v>
      </c>
      <c r="I127" s="231"/>
      <c r="J127" s="232">
        <f>ROUND(I127*H127,2)</f>
        <v>0</v>
      </c>
      <c r="K127" s="228" t="s">
        <v>169</v>
      </c>
      <c r="L127" s="44"/>
      <c r="M127" s="233" t="s">
        <v>1</v>
      </c>
      <c r="N127" s="234" t="s">
        <v>41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170</v>
      </c>
      <c r="AT127" s="237" t="s">
        <v>165</v>
      </c>
      <c r="AU127" s="237" t="s">
        <v>85</v>
      </c>
      <c r="AY127" s="17" t="s">
        <v>163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170</v>
      </c>
      <c r="BM127" s="237" t="s">
        <v>2510</v>
      </c>
    </row>
    <row r="128" s="13" customFormat="1">
      <c r="A128" s="13"/>
      <c r="B128" s="249"/>
      <c r="C128" s="250"/>
      <c r="D128" s="251" t="s">
        <v>178</v>
      </c>
      <c r="E128" s="252" t="s">
        <v>1</v>
      </c>
      <c r="F128" s="253" t="s">
        <v>2511</v>
      </c>
      <c r="G128" s="250"/>
      <c r="H128" s="254">
        <v>210</v>
      </c>
      <c r="I128" s="255"/>
      <c r="J128" s="250"/>
      <c r="K128" s="250"/>
      <c r="L128" s="256"/>
      <c r="M128" s="257"/>
      <c r="N128" s="258"/>
      <c r="O128" s="258"/>
      <c r="P128" s="258"/>
      <c r="Q128" s="258"/>
      <c r="R128" s="258"/>
      <c r="S128" s="258"/>
      <c r="T128" s="25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0" t="s">
        <v>178</v>
      </c>
      <c r="AU128" s="260" t="s">
        <v>85</v>
      </c>
      <c r="AV128" s="13" t="s">
        <v>85</v>
      </c>
      <c r="AW128" s="13" t="s">
        <v>32</v>
      </c>
      <c r="AX128" s="13" t="s">
        <v>76</v>
      </c>
      <c r="AY128" s="260" t="s">
        <v>163</v>
      </c>
    </row>
    <row r="129" s="14" customFormat="1">
      <c r="A129" s="14"/>
      <c r="B129" s="261"/>
      <c r="C129" s="262"/>
      <c r="D129" s="251" t="s">
        <v>178</v>
      </c>
      <c r="E129" s="263" t="s">
        <v>1</v>
      </c>
      <c r="F129" s="264" t="s">
        <v>190</v>
      </c>
      <c r="G129" s="262"/>
      <c r="H129" s="265">
        <v>210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1" t="s">
        <v>178</v>
      </c>
      <c r="AU129" s="271" t="s">
        <v>85</v>
      </c>
      <c r="AV129" s="14" t="s">
        <v>170</v>
      </c>
      <c r="AW129" s="14" t="s">
        <v>32</v>
      </c>
      <c r="AX129" s="14" t="s">
        <v>83</v>
      </c>
      <c r="AY129" s="271" t="s">
        <v>163</v>
      </c>
    </row>
    <row r="130" s="2" customFormat="1" ht="37.8" customHeight="1">
      <c r="A130" s="38"/>
      <c r="B130" s="39"/>
      <c r="C130" s="226" t="s">
        <v>85</v>
      </c>
      <c r="D130" s="226" t="s">
        <v>165</v>
      </c>
      <c r="E130" s="227" t="s">
        <v>2512</v>
      </c>
      <c r="F130" s="228" t="s">
        <v>2513</v>
      </c>
      <c r="G130" s="229" t="s">
        <v>168</v>
      </c>
      <c r="H130" s="230">
        <v>3</v>
      </c>
      <c r="I130" s="231"/>
      <c r="J130" s="232">
        <f>ROUND(I130*H130,2)</f>
        <v>0</v>
      </c>
      <c r="K130" s="228" t="s">
        <v>169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170</v>
      </c>
      <c r="AT130" s="237" t="s">
        <v>165</v>
      </c>
      <c r="AU130" s="237" t="s">
        <v>85</v>
      </c>
      <c r="AY130" s="17" t="s">
        <v>163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170</v>
      </c>
      <c r="BM130" s="237" t="s">
        <v>2514</v>
      </c>
    </row>
    <row r="131" s="15" customFormat="1">
      <c r="A131" s="15"/>
      <c r="B131" s="272"/>
      <c r="C131" s="273"/>
      <c r="D131" s="251" t="s">
        <v>178</v>
      </c>
      <c r="E131" s="274" t="s">
        <v>1</v>
      </c>
      <c r="F131" s="275" t="s">
        <v>2515</v>
      </c>
      <c r="G131" s="273"/>
      <c r="H131" s="274" t="s">
        <v>1</v>
      </c>
      <c r="I131" s="276"/>
      <c r="J131" s="273"/>
      <c r="K131" s="273"/>
      <c r="L131" s="277"/>
      <c r="M131" s="278"/>
      <c r="N131" s="279"/>
      <c r="O131" s="279"/>
      <c r="P131" s="279"/>
      <c r="Q131" s="279"/>
      <c r="R131" s="279"/>
      <c r="S131" s="279"/>
      <c r="T131" s="28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1" t="s">
        <v>178</v>
      </c>
      <c r="AU131" s="281" t="s">
        <v>85</v>
      </c>
      <c r="AV131" s="15" t="s">
        <v>83</v>
      </c>
      <c r="AW131" s="15" t="s">
        <v>32</v>
      </c>
      <c r="AX131" s="15" t="s">
        <v>76</v>
      </c>
      <c r="AY131" s="281" t="s">
        <v>163</v>
      </c>
    </row>
    <row r="132" s="13" customFormat="1">
      <c r="A132" s="13"/>
      <c r="B132" s="249"/>
      <c r="C132" s="250"/>
      <c r="D132" s="251" t="s">
        <v>178</v>
      </c>
      <c r="E132" s="252" t="s">
        <v>1</v>
      </c>
      <c r="F132" s="253" t="s">
        <v>2516</v>
      </c>
      <c r="G132" s="250"/>
      <c r="H132" s="254">
        <v>3</v>
      </c>
      <c r="I132" s="255"/>
      <c r="J132" s="250"/>
      <c r="K132" s="250"/>
      <c r="L132" s="256"/>
      <c r="M132" s="257"/>
      <c r="N132" s="258"/>
      <c r="O132" s="258"/>
      <c r="P132" s="258"/>
      <c r="Q132" s="258"/>
      <c r="R132" s="258"/>
      <c r="S132" s="258"/>
      <c r="T132" s="25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0" t="s">
        <v>178</v>
      </c>
      <c r="AU132" s="260" t="s">
        <v>85</v>
      </c>
      <c r="AV132" s="13" t="s">
        <v>85</v>
      </c>
      <c r="AW132" s="13" t="s">
        <v>32</v>
      </c>
      <c r="AX132" s="13" t="s">
        <v>83</v>
      </c>
      <c r="AY132" s="260" t="s">
        <v>163</v>
      </c>
    </row>
    <row r="133" s="2" customFormat="1" ht="62.7" customHeight="1">
      <c r="A133" s="38"/>
      <c r="B133" s="39"/>
      <c r="C133" s="226" t="s">
        <v>180</v>
      </c>
      <c r="D133" s="226" t="s">
        <v>165</v>
      </c>
      <c r="E133" s="227" t="s">
        <v>2517</v>
      </c>
      <c r="F133" s="228" t="s">
        <v>2518</v>
      </c>
      <c r="G133" s="229" t="s">
        <v>168</v>
      </c>
      <c r="H133" s="230">
        <v>105</v>
      </c>
      <c r="I133" s="231"/>
      <c r="J133" s="232">
        <f>ROUND(I133*H133,2)</f>
        <v>0</v>
      </c>
      <c r="K133" s="228" t="s">
        <v>169</v>
      </c>
      <c r="L133" s="44"/>
      <c r="M133" s="233" t="s">
        <v>1</v>
      </c>
      <c r="N133" s="234" t="s">
        <v>41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170</v>
      </c>
      <c r="AT133" s="237" t="s">
        <v>165</v>
      </c>
      <c r="AU133" s="237" t="s">
        <v>85</v>
      </c>
      <c r="AY133" s="17" t="s">
        <v>163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170</v>
      </c>
      <c r="BM133" s="237" t="s">
        <v>2519</v>
      </c>
    </row>
    <row r="134" s="13" customFormat="1">
      <c r="A134" s="13"/>
      <c r="B134" s="249"/>
      <c r="C134" s="250"/>
      <c r="D134" s="251" t="s">
        <v>178</v>
      </c>
      <c r="E134" s="252" t="s">
        <v>1</v>
      </c>
      <c r="F134" s="253" t="s">
        <v>2520</v>
      </c>
      <c r="G134" s="250"/>
      <c r="H134" s="254">
        <v>105</v>
      </c>
      <c r="I134" s="255"/>
      <c r="J134" s="250"/>
      <c r="K134" s="250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178</v>
      </c>
      <c r="AU134" s="260" t="s">
        <v>85</v>
      </c>
      <c r="AV134" s="13" t="s">
        <v>85</v>
      </c>
      <c r="AW134" s="13" t="s">
        <v>32</v>
      </c>
      <c r="AX134" s="13" t="s">
        <v>83</v>
      </c>
      <c r="AY134" s="260" t="s">
        <v>163</v>
      </c>
    </row>
    <row r="135" s="2" customFormat="1" ht="62.7" customHeight="1">
      <c r="A135" s="38"/>
      <c r="B135" s="39"/>
      <c r="C135" s="226" t="s">
        <v>170</v>
      </c>
      <c r="D135" s="226" t="s">
        <v>165</v>
      </c>
      <c r="E135" s="227" t="s">
        <v>201</v>
      </c>
      <c r="F135" s="228" t="s">
        <v>2521</v>
      </c>
      <c r="G135" s="229" t="s">
        <v>168</v>
      </c>
      <c r="H135" s="230">
        <v>105</v>
      </c>
      <c r="I135" s="231"/>
      <c r="J135" s="232">
        <f>ROUND(I135*H135,2)</f>
        <v>0</v>
      </c>
      <c r="K135" s="228" t="s">
        <v>169</v>
      </c>
      <c r="L135" s="44"/>
      <c r="M135" s="233" t="s">
        <v>1</v>
      </c>
      <c r="N135" s="234" t="s">
        <v>41</v>
      </c>
      <c r="O135" s="91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170</v>
      </c>
      <c r="AT135" s="237" t="s">
        <v>165</v>
      </c>
      <c r="AU135" s="237" t="s">
        <v>85</v>
      </c>
      <c r="AY135" s="17" t="s">
        <v>163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170</v>
      </c>
      <c r="BM135" s="237" t="s">
        <v>2522</v>
      </c>
    </row>
    <row r="136" s="15" customFormat="1">
      <c r="A136" s="15"/>
      <c r="B136" s="272"/>
      <c r="C136" s="273"/>
      <c r="D136" s="251" t="s">
        <v>178</v>
      </c>
      <c r="E136" s="274" t="s">
        <v>1</v>
      </c>
      <c r="F136" s="275" t="s">
        <v>2523</v>
      </c>
      <c r="G136" s="273"/>
      <c r="H136" s="274" t="s">
        <v>1</v>
      </c>
      <c r="I136" s="276"/>
      <c r="J136" s="273"/>
      <c r="K136" s="273"/>
      <c r="L136" s="277"/>
      <c r="M136" s="278"/>
      <c r="N136" s="279"/>
      <c r="O136" s="279"/>
      <c r="P136" s="279"/>
      <c r="Q136" s="279"/>
      <c r="R136" s="279"/>
      <c r="S136" s="279"/>
      <c r="T136" s="28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81" t="s">
        <v>178</v>
      </c>
      <c r="AU136" s="281" t="s">
        <v>85</v>
      </c>
      <c r="AV136" s="15" t="s">
        <v>83</v>
      </c>
      <c r="AW136" s="15" t="s">
        <v>32</v>
      </c>
      <c r="AX136" s="15" t="s">
        <v>76</v>
      </c>
      <c r="AY136" s="281" t="s">
        <v>163</v>
      </c>
    </row>
    <row r="137" s="13" customFormat="1">
      <c r="A137" s="13"/>
      <c r="B137" s="249"/>
      <c r="C137" s="250"/>
      <c r="D137" s="251" t="s">
        <v>178</v>
      </c>
      <c r="E137" s="252" t="s">
        <v>1</v>
      </c>
      <c r="F137" s="253" t="s">
        <v>2524</v>
      </c>
      <c r="G137" s="250"/>
      <c r="H137" s="254">
        <v>210</v>
      </c>
      <c r="I137" s="255"/>
      <c r="J137" s="250"/>
      <c r="K137" s="250"/>
      <c r="L137" s="256"/>
      <c r="M137" s="257"/>
      <c r="N137" s="258"/>
      <c r="O137" s="258"/>
      <c r="P137" s="258"/>
      <c r="Q137" s="258"/>
      <c r="R137" s="258"/>
      <c r="S137" s="258"/>
      <c r="T137" s="25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0" t="s">
        <v>178</v>
      </c>
      <c r="AU137" s="260" t="s">
        <v>85</v>
      </c>
      <c r="AV137" s="13" t="s">
        <v>85</v>
      </c>
      <c r="AW137" s="13" t="s">
        <v>32</v>
      </c>
      <c r="AX137" s="13" t="s">
        <v>76</v>
      </c>
      <c r="AY137" s="260" t="s">
        <v>163</v>
      </c>
    </row>
    <row r="138" s="13" customFormat="1">
      <c r="A138" s="13"/>
      <c r="B138" s="249"/>
      <c r="C138" s="250"/>
      <c r="D138" s="251" t="s">
        <v>178</v>
      </c>
      <c r="E138" s="252" t="s">
        <v>1</v>
      </c>
      <c r="F138" s="253" t="s">
        <v>2525</v>
      </c>
      <c r="G138" s="250"/>
      <c r="H138" s="254">
        <v>-105</v>
      </c>
      <c r="I138" s="255"/>
      <c r="J138" s="250"/>
      <c r="K138" s="250"/>
      <c r="L138" s="256"/>
      <c r="M138" s="257"/>
      <c r="N138" s="258"/>
      <c r="O138" s="258"/>
      <c r="P138" s="258"/>
      <c r="Q138" s="258"/>
      <c r="R138" s="258"/>
      <c r="S138" s="258"/>
      <c r="T138" s="25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0" t="s">
        <v>178</v>
      </c>
      <c r="AU138" s="260" t="s">
        <v>85</v>
      </c>
      <c r="AV138" s="13" t="s">
        <v>85</v>
      </c>
      <c r="AW138" s="13" t="s">
        <v>32</v>
      </c>
      <c r="AX138" s="13" t="s">
        <v>76</v>
      </c>
      <c r="AY138" s="260" t="s">
        <v>163</v>
      </c>
    </row>
    <row r="139" s="14" customFormat="1">
      <c r="A139" s="14"/>
      <c r="B139" s="261"/>
      <c r="C139" s="262"/>
      <c r="D139" s="251" t="s">
        <v>178</v>
      </c>
      <c r="E139" s="263" t="s">
        <v>1</v>
      </c>
      <c r="F139" s="264" t="s">
        <v>190</v>
      </c>
      <c r="G139" s="262"/>
      <c r="H139" s="265">
        <v>105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1" t="s">
        <v>178</v>
      </c>
      <c r="AU139" s="271" t="s">
        <v>85</v>
      </c>
      <c r="AV139" s="14" t="s">
        <v>170</v>
      </c>
      <c r="AW139" s="14" t="s">
        <v>32</v>
      </c>
      <c r="AX139" s="14" t="s">
        <v>83</v>
      </c>
      <c r="AY139" s="271" t="s">
        <v>163</v>
      </c>
    </row>
    <row r="140" s="2" customFormat="1" ht="44.25" customHeight="1">
      <c r="A140" s="38"/>
      <c r="B140" s="39"/>
      <c r="C140" s="226" t="s">
        <v>195</v>
      </c>
      <c r="D140" s="226" t="s">
        <v>165</v>
      </c>
      <c r="E140" s="227" t="s">
        <v>2526</v>
      </c>
      <c r="F140" s="228" t="s">
        <v>2527</v>
      </c>
      <c r="G140" s="229" t="s">
        <v>168</v>
      </c>
      <c r="H140" s="230">
        <v>105</v>
      </c>
      <c r="I140" s="231"/>
      <c r="J140" s="232">
        <f>ROUND(I140*H140,2)</f>
        <v>0</v>
      </c>
      <c r="K140" s="228" t="s">
        <v>169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170</v>
      </c>
      <c r="AT140" s="237" t="s">
        <v>165</v>
      </c>
      <c r="AU140" s="237" t="s">
        <v>85</v>
      </c>
      <c r="AY140" s="17" t="s">
        <v>163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170</v>
      </c>
      <c r="BM140" s="237" t="s">
        <v>2528</v>
      </c>
    </row>
    <row r="141" s="13" customFormat="1">
      <c r="A141" s="13"/>
      <c r="B141" s="249"/>
      <c r="C141" s="250"/>
      <c r="D141" s="251" t="s">
        <v>178</v>
      </c>
      <c r="E141" s="252" t="s">
        <v>1</v>
      </c>
      <c r="F141" s="253" t="s">
        <v>2529</v>
      </c>
      <c r="G141" s="250"/>
      <c r="H141" s="254">
        <v>105</v>
      </c>
      <c r="I141" s="255"/>
      <c r="J141" s="250"/>
      <c r="K141" s="250"/>
      <c r="L141" s="256"/>
      <c r="M141" s="257"/>
      <c r="N141" s="258"/>
      <c r="O141" s="258"/>
      <c r="P141" s="258"/>
      <c r="Q141" s="258"/>
      <c r="R141" s="258"/>
      <c r="S141" s="258"/>
      <c r="T141" s="25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0" t="s">
        <v>178</v>
      </c>
      <c r="AU141" s="260" t="s">
        <v>85</v>
      </c>
      <c r="AV141" s="13" t="s">
        <v>85</v>
      </c>
      <c r="AW141" s="13" t="s">
        <v>32</v>
      </c>
      <c r="AX141" s="13" t="s">
        <v>83</v>
      </c>
      <c r="AY141" s="260" t="s">
        <v>163</v>
      </c>
    </row>
    <row r="142" s="2" customFormat="1" ht="44.25" customHeight="1">
      <c r="A142" s="38"/>
      <c r="B142" s="39"/>
      <c r="C142" s="226" t="s">
        <v>200</v>
      </c>
      <c r="D142" s="226" t="s">
        <v>165</v>
      </c>
      <c r="E142" s="227" t="s">
        <v>2530</v>
      </c>
      <c r="F142" s="228" t="s">
        <v>2531</v>
      </c>
      <c r="G142" s="229" t="s">
        <v>175</v>
      </c>
      <c r="H142" s="230">
        <v>189</v>
      </c>
      <c r="I142" s="231"/>
      <c r="J142" s="232">
        <f>ROUND(I142*H142,2)</f>
        <v>0</v>
      </c>
      <c r="K142" s="228" t="s">
        <v>169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170</v>
      </c>
      <c r="AT142" s="237" t="s">
        <v>165</v>
      </c>
      <c r="AU142" s="237" t="s">
        <v>85</v>
      </c>
      <c r="AY142" s="17" t="s">
        <v>163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170</v>
      </c>
      <c r="BM142" s="237" t="s">
        <v>2532</v>
      </c>
    </row>
    <row r="143" s="13" customFormat="1">
      <c r="A143" s="13"/>
      <c r="B143" s="249"/>
      <c r="C143" s="250"/>
      <c r="D143" s="251" t="s">
        <v>178</v>
      </c>
      <c r="E143" s="252" t="s">
        <v>1</v>
      </c>
      <c r="F143" s="253" t="s">
        <v>2533</v>
      </c>
      <c r="G143" s="250"/>
      <c r="H143" s="254">
        <v>189</v>
      </c>
      <c r="I143" s="255"/>
      <c r="J143" s="250"/>
      <c r="K143" s="250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178</v>
      </c>
      <c r="AU143" s="260" t="s">
        <v>85</v>
      </c>
      <c r="AV143" s="13" t="s">
        <v>85</v>
      </c>
      <c r="AW143" s="13" t="s">
        <v>32</v>
      </c>
      <c r="AX143" s="13" t="s">
        <v>83</v>
      </c>
      <c r="AY143" s="260" t="s">
        <v>163</v>
      </c>
    </row>
    <row r="144" s="2" customFormat="1" ht="44.25" customHeight="1">
      <c r="A144" s="38"/>
      <c r="B144" s="39"/>
      <c r="C144" s="226" t="s">
        <v>205</v>
      </c>
      <c r="D144" s="226" t="s">
        <v>165</v>
      </c>
      <c r="E144" s="227" t="s">
        <v>2534</v>
      </c>
      <c r="F144" s="228" t="s">
        <v>2535</v>
      </c>
      <c r="G144" s="229" t="s">
        <v>168</v>
      </c>
      <c r="H144" s="230">
        <v>105</v>
      </c>
      <c r="I144" s="231"/>
      <c r="J144" s="232">
        <f>ROUND(I144*H144,2)</f>
        <v>0</v>
      </c>
      <c r="K144" s="228" t="s">
        <v>169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170</v>
      </c>
      <c r="AT144" s="237" t="s">
        <v>165</v>
      </c>
      <c r="AU144" s="237" t="s">
        <v>85</v>
      </c>
      <c r="AY144" s="17" t="s">
        <v>163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170</v>
      </c>
      <c r="BM144" s="237" t="s">
        <v>2536</v>
      </c>
    </row>
    <row r="145" s="15" customFormat="1">
      <c r="A145" s="15"/>
      <c r="B145" s="272"/>
      <c r="C145" s="273"/>
      <c r="D145" s="251" t="s">
        <v>178</v>
      </c>
      <c r="E145" s="274" t="s">
        <v>1</v>
      </c>
      <c r="F145" s="275" t="s">
        <v>2537</v>
      </c>
      <c r="G145" s="273"/>
      <c r="H145" s="274" t="s">
        <v>1</v>
      </c>
      <c r="I145" s="276"/>
      <c r="J145" s="273"/>
      <c r="K145" s="273"/>
      <c r="L145" s="277"/>
      <c r="M145" s="278"/>
      <c r="N145" s="279"/>
      <c r="O145" s="279"/>
      <c r="P145" s="279"/>
      <c r="Q145" s="279"/>
      <c r="R145" s="279"/>
      <c r="S145" s="279"/>
      <c r="T145" s="28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1" t="s">
        <v>178</v>
      </c>
      <c r="AU145" s="281" t="s">
        <v>85</v>
      </c>
      <c r="AV145" s="15" t="s">
        <v>83</v>
      </c>
      <c r="AW145" s="15" t="s">
        <v>32</v>
      </c>
      <c r="AX145" s="15" t="s">
        <v>76</v>
      </c>
      <c r="AY145" s="281" t="s">
        <v>163</v>
      </c>
    </row>
    <row r="146" s="13" customFormat="1">
      <c r="A146" s="13"/>
      <c r="B146" s="249"/>
      <c r="C146" s="250"/>
      <c r="D146" s="251" t="s">
        <v>178</v>
      </c>
      <c r="E146" s="252" t="s">
        <v>1</v>
      </c>
      <c r="F146" s="253" t="s">
        <v>2538</v>
      </c>
      <c r="G146" s="250"/>
      <c r="H146" s="254">
        <v>210</v>
      </c>
      <c r="I146" s="255"/>
      <c r="J146" s="250"/>
      <c r="K146" s="250"/>
      <c r="L146" s="256"/>
      <c r="M146" s="257"/>
      <c r="N146" s="258"/>
      <c r="O146" s="258"/>
      <c r="P146" s="258"/>
      <c r="Q146" s="258"/>
      <c r="R146" s="258"/>
      <c r="S146" s="258"/>
      <c r="T146" s="25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0" t="s">
        <v>178</v>
      </c>
      <c r="AU146" s="260" t="s">
        <v>85</v>
      </c>
      <c r="AV146" s="13" t="s">
        <v>85</v>
      </c>
      <c r="AW146" s="13" t="s">
        <v>32</v>
      </c>
      <c r="AX146" s="13" t="s">
        <v>76</v>
      </c>
      <c r="AY146" s="260" t="s">
        <v>163</v>
      </c>
    </row>
    <row r="147" s="13" customFormat="1">
      <c r="A147" s="13"/>
      <c r="B147" s="249"/>
      <c r="C147" s="250"/>
      <c r="D147" s="251" t="s">
        <v>178</v>
      </c>
      <c r="E147" s="252" t="s">
        <v>1</v>
      </c>
      <c r="F147" s="253" t="s">
        <v>2539</v>
      </c>
      <c r="G147" s="250"/>
      <c r="H147" s="254">
        <v>-105</v>
      </c>
      <c r="I147" s="255"/>
      <c r="J147" s="250"/>
      <c r="K147" s="250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178</v>
      </c>
      <c r="AU147" s="260" t="s">
        <v>85</v>
      </c>
      <c r="AV147" s="13" t="s">
        <v>85</v>
      </c>
      <c r="AW147" s="13" t="s">
        <v>32</v>
      </c>
      <c r="AX147" s="13" t="s">
        <v>76</v>
      </c>
      <c r="AY147" s="260" t="s">
        <v>163</v>
      </c>
    </row>
    <row r="148" s="14" customFormat="1">
      <c r="A148" s="14"/>
      <c r="B148" s="261"/>
      <c r="C148" s="262"/>
      <c r="D148" s="251" t="s">
        <v>178</v>
      </c>
      <c r="E148" s="263" t="s">
        <v>1</v>
      </c>
      <c r="F148" s="264" t="s">
        <v>190</v>
      </c>
      <c r="G148" s="262"/>
      <c r="H148" s="265">
        <v>105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1" t="s">
        <v>178</v>
      </c>
      <c r="AU148" s="271" t="s">
        <v>85</v>
      </c>
      <c r="AV148" s="14" t="s">
        <v>170</v>
      </c>
      <c r="AW148" s="14" t="s">
        <v>32</v>
      </c>
      <c r="AX148" s="14" t="s">
        <v>83</v>
      </c>
      <c r="AY148" s="271" t="s">
        <v>163</v>
      </c>
    </row>
    <row r="149" s="12" customFormat="1" ht="22.8" customHeight="1">
      <c r="A149" s="12"/>
      <c r="B149" s="210"/>
      <c r="C149" s="211"/>
      <c r="D149" s="212" t="s">
        <v>75</v>
      </c>
      <c r="E149" s="224" t="s">
        <v>180</v>
      </c>
      <c r="F149" s="224" t="s">
        <v>285</v>
      </c>
      <c r="G149" s="211"/>
      <c r="H149" s="211"/>
      <c r="I149" s="214"/>
      <c r="J149" s="225">
        <f>BK149</f>
        <v>0</v>
      </c>
      <c r="K149" s="211"/>
      <c r="L149" s="216"/>
      <c r="M149" s="217"/>
      <c r="N149" s="218"/>
      <c r="O149" s="218"/>
      <c r="P149" s="219">
        <f>P150</f>
        <v>0</v>
      </c>
      <c r="Q149" s="218"/>
      <c r="R149" s="219">
        <f>R150</f>
        <v>0</v>
      </c>
      <c r="S149" s="218"/>
      <c r="T149" s="220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1" t="s">
        <v>83</v>
      </c>
      <c r="AT149" s="222" t="s">
        <v>75</v>
      </c>
      <c r="AU149" s="222" t="s">
        <v>83</v>
      </c>
      <c r="AY149" s="221" t="s">
        <v>163</v>
      </c>
      <c r="BK149" s="223">
        <f>BK150</f>
        <v>0</v>
      </c>
    </row>
    <row r="150" s="2" customFormat="1" ht="24.15" customHeight="1">
      <c r="A150" s="38"/>
      <c r="B150" s="39"/>
      <c r="C150" s="226" t="s">
        <v>176</v>
      </c>
      <c r="D150" s="226" t="s">
        <v>165</v>
      </c>
      <c r="E150" s="227" t="s">
        <v>2540</v>
      </c>
      <c r="F150" s="228" t="s">
        <v>2541</v>
      </c>
      <c r="G150" s="229" t="s">
        <v>294</v>
      </c>
      <c r="H150" s="230">
        <v>10</v>
      </c>
      <c r="I150" s="231"/>
      <c r="J150" s="232">
        <f>ROUND(I150*H150,2)</f>
        <v>0</v>
      </c>
      <c r="K150" s="228" t="s">
        <v>169</v>
      </c>
      <c r="L150" s="44"/>
      <c r="M150" s="233" t="s">
        <v>1</v>
      </c>
      <c r="N150" s="234" t="s">
        <v>41</v>
      </c>
      <c r="O150" s="91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170</v>
      </c>
      <c r="AT150" s="237" t="s">
        <v>165</v>
      </c>
      <c r="AU150" s="237" t="s">
        <v>85</v>
      </c>
      <c r="AY150" s="17" t="s">
        <v>163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170</v>
      </c>
      <c r="BM150" s="237" t="s">
        <v>2542</v>
      </c>
    </row>
    <row r="151" s="12" customFormat="1" ht="22.8" customHeight="1">
      <c r="A151" s="12"/>
      <c r="B151" s="210"/>
      <c r="C151" s="211"/>
      <c r="D151" s="212" t="s">
        <v>75</v>
      </c>
      <c r="E151" s="224" t="s">
        <v>170</v>
      </c>
      <c r="F151" s="224" t="s">
        <v>351</v>
      </c>
      <c r="G151" s="211"/>
      <c r="H151" s="211"/>
      <c r="I151" s="214"/>
      <c r="J151" s="225">
        <f>BK151</f>
        <v>0</v>
      </c>
      <c r="K151" s="211"/>
      <c r="L151" s="216"/>
      <c r="M151" s="217"/>
      <c r="N151" s="218"/>
      <c r="O151" s="218"/>
      <c r="P151" s="219">
        <f>SUM(P152:P154)</f>
        <v>0</v>
      </c>
      <c r="Q151" s="218"/>
      <c r="R151" s="219">
        <f>SUM(R152:R154)</f>
        <v>0.0069999999999999993</v>
      </c>
      <c r="S151" s="218"/>
      <c r="T151" s="220">
        <f>SUM(T152:T154)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83</v>
      </c>
      <c r="AT151" s="222" t="s">
        <v>75</v>
      </c>
      <c r="AU151" s="222" t="s">
        <v>83</v>
      </c>
      <c r="AY151" s="221" t="s">
        <v>163</v>
      </c>
      <c r="BK151" s="223">
        <f>SUM(BK152:BK154)</f>
        <v>0</v>
      </c>
    </row>
    <row r="152" s="2" customFormat="1" ht="24.15" customHeight="1">
      <c r="A152" s="38"/>
      <c r="B152" s="39"/>
      <c r="C152" s="226" t="s">
        <v>214</v>
      </c>
      <c r="D152" s="226" t="s">
        <v>165</v>
      </c>
      <c r="E152" s="227" t="s">
        <v>2543</v>
      </c>
      <c r="F152" s="228" t="s">
        <v>2544</v>
      </c>
      <c r="G152" s="229" t="s">
        <v>168</v>
      </c>
      <c r="H152" s="230">
        <v>105</v>
      </c>
      <c r="I152" s="231"/>
      <c r="J152" s="232">
        <f>ROUND(I152*H152,2)</f>
        <v>0</v>
      </c>
      <c r="K152" s="228" t="s">
        <v>169</v>
      </c>
      <c r="L152" s="44"/>
      <c r="M152" s="233" t="s">
        <v>1</v>
      </c>
      <c r="N152" s="234" t="s">
        <v>41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170</v>
      </c>
      <c r="AT152" s="237" t="s">
        <v>165</v>
      </c>
      <c r="AU152" s="237" t="s">
        <v>85</v>
      </c>
      <c r="AY152" s="17" t="s">
        <v>163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170</v>
      </c>
      <c r="BM152" s="237" t="s">
        <v>2545</v>
      </c>
    </row>
    <row r="153" s="13" customFormat="1">
      <c r="A153" s="13"/>
      <c r="B153" s="249"/>
      <c r="C153" s="250"/>
      <c r="D153" s="251" t="s">
        <v>178</v>
      </c>
      <c r="E153" s="252" t="s">
        <v>1</v>
      </c>
      <c r="F153" s="253" t="s">
        <v>2546</v>
      </c>
      <c r="G153" s="250"/>
      <c r="H153" s="254">
        <v>105</v>
      </c>
      <c r="I153" s="255"/>
      <c r="J153" s="250"/>
      <c r="K153" s="250"/>
      <c r="L153" s="256"/>
      <c r="M153" s="257"/>
      <c r="N153" s="258"/>
      <c r="O153" s="258"/>
      <c r="P153" s="258"/>
      <c r="Q153" s="258"/>
      <c r="R153" s="258"/>
      <c r="S153" s="258"/>
      <c r="T153" s="25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0" t="s">
        <v>178</v>
      </c>
      <c r="AU153" s="260" t="s">
        <v>85</v>
      </c>
      <c r="AV153" s="13" t="s">
        <v>85</v>
      </c>
      <c r="AW153" s="13" t="s">
        <v>32</v>
      </c>
      <c r="AX153" s="13" t="s">
        <v>83</v>
      </c>
      <c r="AY153" s="260" t="s">
        <v>163</v>
      </c>
    </row>
    <row r="154" s="2" customFormat="1" ht="21.75" customHeight="1">
      <c r="A154" s="38"/>
      <c r="B154" s="39"/>
      <c r="C154" s="226" t="s">
        <v>221</v>
      </c>
      <c r="D154" s="226" t="s">
        <v>165</v>
      </c>
      <c r="E154" s="227" t="s">
        <v>2547</v>
      </c>
      <c r="F154" s="228" t="s">
        <v>2548</v>
      </c>
      <c r="G154" s="229" t="s">
        <v>294</v>
      </c>
      <c r="H154" s="230">
        <v>100</v>
      </c>
      <c r="I154" s="231"/>
      <c r="J154" s="232">
        <f>ROUND(I154*H154,2)</f>
        <v>0</v>
      </c>
      <c r="K154" s="228" t="s">
        <v>169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6.9999999999999994E-05</v>
      </c>
      <c r="R154" s="235">
        <f>Q154*H154</f>
        <v>0.0069999999999999993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170</v>
      </c>
      <c r="AT154" s="237" t="s">
        <v>165</v>
      </c>
      <c r="AU154" s="237" t="s">
        <v>85</v>
      </c>
      <c r="AY154" s="17" t="s">
        <v>163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170</v>
      </c>
      <c r="BM154" s="237" t="s">
        <v>2549</v>
      </c>
    </row>
    <row r="155" s="12" customFormat="1" ht="22.8" customHeight="1">
      <c r="A155" s="12"/>
      <c r="B155" s="210"/>
      <c r="C155" s="211"/>
      <c r="D155" s="212" t="s">
        <v>75</v>
      </c>
      <c r="E155" s="224" t="s">
        <v>176</v>
      </c>
      <c r="F155" s="224" t="s">
        <v>2550</v>
      </c>
      <c r="G155" s="211"/>
      <c r="H155" s="211"/>
      <c r="I155" s="214"/>
      <c r="J155" s="225">
        <f>BK155</f>
        <v>0</v>
      </c>
      <c r="K155" s="211"/>
      <c r="L155" s="216"/>
      <c r="M155" s="217"/>
      <c r="N155" s="218"/>
      <c r="O155" s="218"/>
      <c r="P155" s="219">
        <f>SUM(P156:P178)</f>
        <v>0</v>
      </c>
      <c r="Q155" s="218"/>
      <c r="R155" s="219">
        <f>SUM(R156:R178)</f>
        <v>1.05819</v>
      </c>
      <c r="S155" s="218"/>
      <c r="T155" s="220">
        <f>SUM(T156:T178)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1" t="s">
        <v>83</v>
      </c>
      <c r="AT155" s="222" t="s">
        <v>75</v>
      </c>
      <c r="AU155" s="222" t="s">
        <v>83</v>
      </c>
      <c r="AY155" s="221" t="s">
        <v>163</v>
      </c>
      <c r="BK155" s="223">
        <f>SUM(BK156:BK178)</f>
        <v>0</v>
      </c>
    </row>
    <row r="156" s="2" customFormat="1" ht="37.8" customHeight="1">
      <c r="A156" s="38"/>
      <c r="B156" s="39"/>
      <c r="C156" s="226" t="s">
        <v>226</v>
      </c>
      <c r="D156" s="226" t="s">
        <v>165</v>
      </c>
      <c r="E156" s="227" t="s">
        <v>2551</v>
      </c>
      <c r="F156" s="228" t="s">
        <v>2552</v>
      </c>
      <c r="G156" s="229" t="s">
        <v>294</v>
      </c>
      <c r="H156" s="230">
        <v>100</v>
      </c>
      <c r="I156" s="231"/>
      <c r="J156" s="232">
        <f>ROUND(I156*H156,2)</f>
        <v>0</v>
      </c>
      <c r="K156" s="228" t="s">
        <v>169</v>
      </c>
      <c r="L156" s="44"/>
      <c r="M156" s="233" t="s">
        <v>1</v>
      </c>
      <c r="N156" s="234" t="s">
        <v>41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170</v>
      </c>
      <c r="AT156" s="237" t="s">
        <v>165</v>
      </c>
      <c r="AU156" s="237" t="s">
        <v>85</v>
      </c>
      <c r="AY156" s="17" t="s">
        <v>163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170</v>
      </c>
      <c r="BM156" s="237" t="s">
        <v>2553</v>
      </c>
    </row>
    <row r="157" s="2" customFormat="1" ht="24.15" customHeight="1">
      <c r="A157" s="38"/>
      <c r="B157" s="39"/>
      <c r="C157" s="239" t="s">
        <v>8</v>
      </c>
      <c r="D157" s="239" t="s">
        <v>172</v>
      </c>
      <c r="E157" s="240" t="s">
        <v>2554</v>
      </c>
      <c r="F157" s="241" t="s">
        <v>2555</v>
      </c>
      <c r="G157" s="242" t="s">
        <v>294</v>
      </c>
      <c r="H157" s="243">
        <v>100</v>
      </c>
      <c r="I157" s="244"/>
      <c r="J157" s="245">
        <f>ROUND(I157*H157,2)</f>
        <v>0</v>
      </c>
      <c r="K157" s="241" t="s">
        <v>169</v>
      </c>
      <c r="L157" s="246"/>
      <c r="M157" s="247" t="s">
        <v>1</v>
      </c>
      <c r="N157" s="248" t="s">
        <v>41</v>
      </c>
      <c r="O157" s="91"/>
      <c r="P157" s="235">
        <f>O157*H157</f>
        <v>0</v>
      </c>
      <c r="Q157" s="235">
        <v>0.00067000000000000002</v>
      </c>
      <c r="R157" s="235">
        <f>Q157*H157</f>
        <v>0.067000000000000004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176</v>
      </c>
      <c r="AT157" s="237" t="s">
        <v>172</v>
      </c>
      <c r="AU157" s="237" t="s">
        <v>85</v>
      </c>
      <c r="AY157" s="17" t="s">
        <v>163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170</v>
      </c>
      <c r="BM157" s="237" t="s">
        <v>2556</v>
      </c>
    </row>
    <row r="158" s="13" customFormat="1">
      <c r="A158" s="13"/>
      <c r="B158" s="249"/>
      <c r="C158" s="250"/>
      <c r="D158" s="251" t="s">
        <v>178</v>
      </c>
      <c r="E158" s="252" t="s">
        <v>1</v>
      </c>
      <c r="F158" s="253" t="s">
        <v>2557</v>
      </c>
      <c r="G158" s="250"/>
      <c r="H158" s="254">
        <v>100</v>
      </c>
      <c r="I158" s="255"/>
      <c r="J158" s="250"/>
      <c r="K158" s="250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178</v>
      </c>
      <c r="AU158" s="260" t="s">
        <v>85</v>
      </c>
      <c r="AV158" s="13" t="s">
        <v>85</v>
      </c>
      <c r="AW158" s="13" t="s">
        <v>32</v>
      </c>
      <c r="AX158" s="13" t="s">
        <v>83</v>
      </c>
      <c r="AY158" s="260" t="s">
        <v>163</v>
      </c>
    </row>
    <row r="159" s="2" customFormat="1" ht="33" customHeight="1">
      <c r="A159" s="38"/>
      <c r="B159" s="39"/>
      <c r="C159" s="226" t="s">
        <v>235</v>
      </c>
      <c r="D159" s="226" t="s">
        <v>165</v>
      </c>
      <c r="E159" s="227" t="s">
        <v>2558</v>
      </c>
      <c r="F159" s="228" t="s">
        <v>2559</v>
      </c>
      <c r="G159" s="229" t="s">
        <v>294</v>
      </c>
      <c r="H159" s="230">
        <v>50</v>
      </c>
      <c r="I159" s="231"/>
      <c r="J159" s="232">
        <f>ROUND(I159*H159,2)</f>
        <v>0</v>
      </c>
      <c r="K159" s="228" t="s">
        <v>169</v>
      </c>
      <c r="L159" s="44"/>
      <c r="M159" s="233" t="s">
        <v>1</v>
      </c>
      <c r="N159" s="234" t="s">
        <v>41</v>
      </c>
      <c r="O159" s="91"/>
      <c r="P159" s="235">
        <f>O159*H159</f>
        <v>0</v>
      </c>
      <c r="Q159" s="235">
        <v>1.0000000000000001E-05</v>
      </c>
      <c r="R159" s="235">
        <f>Q159*H159</f>
        <v>0.00050000000000000001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170</v>
      </c>
      <c r="AT159" s="237" t="s">
        <v>165</v>
      </c>
      <c r="AU159" s="237" t="s">
        <v>85</v>
      </c>
      <c r="AY159" s="17" t="s">
        <v>163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170</v>
      </c>
      <c r="BM159" s="237" t="s">
        <v>2560</v>
      </c>
    </row>
    <row r="160" s="2" customFormat="1" ht="24.15" customHeight="1">
      <c r="A160" s="38"/>
      <c r="B160" s="39"/>
      <c r="C160" s="239" t="s">
        <v>240</v>
      </c>
      <c r="D160" s="239" t="s">
        <v>172</v>
      </c>
      <c r="E160" s="240" t="s">
        <v>2561</v>
      </c>
      <c r="F160" s="241" t="s">
        <v>2562</v>
      </c>
      <c r="G160" s="242" t="s">
        <v>294</v>
      </c>
      <c r="H160" s="243">
        <v>50</v>
      </c>
      <c r="I160" s="244"/>
      <c r="J160" s="245">
        <f>ROUND(I160*H160,2)</f>
        <v>0</v>
      </c>
      <c r="K160" s="241" t="s">
        <v>169</v>
      </c>
      <c r="L160" s="246"/>
      <c r="M160" s="247" t="s">
        <v>1</v>
      </c>
      <c r="N160" s="248" t="s">
        <v>41</v>
      </c>
      <c r="O160" s="91"/>
      <c r="P160" s="235">
        <f>O160*H160</f>
        <v>0</v>
      </c>
      <c r="Q160" s="235">
        <v>0.0028999999999999998</v>
      </c>
      <c r="R160" s="235">
        <f>Q160*H160</f>
        <v>0.14499999999999999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176</v>
      </c>
      <c r="AT160" s="237" t="s">
        <v>172</v>
      </c>
      <c r="AU160" s="237" t="s">
        <v>85</v>
      </c>
      <c r="AY160" s="17" t="s">
        <v>163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170</v>
      </c>
      <c r="BM160" s="237" t="s">
        <v>2563</v>
      </c>
    </row>
    <row r="161" s="2" customFormat="1" ht="33" customHeight="1">
      <c r="A161" s="38"/>
      <c r="B161" s="39"/>
      <c r="C161" s="226" t="s">
        <v>244</v>
      </c>
      <c r="D161" s="226" t="s">
        <v>165</v>
      </c>
      <c r="E161" s="227" t="s">
        <v>2564</v>
      </c>
      <c r="F161" s="228" t="s">
        <v>2565</v>
      </c>
      <c r="G161" s="229" t="s">
        <v>294</v>
      </c>
      <c r="H161" s="230">
        <v>200</v>
      </c>
      <c r="I161" s="231"/>
      <c r="J161" s="232">
        <f>ROUND(I161*H161,2)</f>
        <v>0</v>
      </c>
      <c r="K161" s="228" t="s">
        <v>169</v>
      </c>
      <c r="L161" s="44"/>
      <c r="M161" s="233" t="s">
        <v>1</v>
      </c>
      <c r="N161" s="234" t="s">
        <v>41</v>
      </c>
      <c r="O161" s="91"/>
      <c r="P161" s="235">
        <f>O161*H161</f>
        <v>0</v>
      </c>
      <c r="Q161" s="235">
        <v>1.0000000000000001E-05</v>
      </c>
      <c r="R161" s="235">
        <f>Q161*H161</f>
        <v>0.002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170</v>
      </c>
      <c r="AT161" s="237" t="s">
        <v>165</v>
      </c>
      <c r="AU161" s="237" t="s">
        <v>85</v>
      </c>
      <c r="AY161" s="17" t="s">
        <v>163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170</v>
      </c>
      <c r="BM161" s="237" t="s">
        <v>2566</v>
      </c>
    </row>
    <row r="162" s="2" customFormat="1" ht="24.15" customHeight="1">
      <c r="A162" s="38"/>
      <c r="B162" s="39"/>
      <c r="C162" s="239" t="s">
        <v>248</v>
      </c>
      <c r="D162" s="239" t="s">
        <v>172</v>
      </c>
      <c r="E162" s="240" t="s">
        <v>2567</v>
      </c>
      <c r="F162" s="241" t="s">
        <v>2568</v>
      </c>
      <c r="G162" s="242" t="s">
        <v>294</v>
      </c>
      <c r="H162" s="243">
        <v>200</v>
      </c>
      <c r="I162" s="244"/>
      <c r="J162" s="245">
        <f>ROUND(I162*H162,2)</f>
        <v>0</v>
      </c>
      <c r="K162" s="241" t="s">
        <v>169</v>
      </c>
      <c r="L162" s="246"/>
      <c r="M162" s="247" t="s">
        <v>1</v>
      </c>
      <c r="N162" s="248" t="s">
        <v>41</v>
      </c>
      <c r="O162" s="91"/>
      <c r="P162" s="235">
        <f>O162*H162</f>
        <v>0</v>
      </c>
      <c r="Q162" s="235">
        <v>0.0025999999999999999</v>
      </c>
      <c r="R162" s="235">
        <f>Q162*H162</f>
        <v>0.52000000000000002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176</v>
      </c>
      <c r="AT162" s="237" t="s">
        <v>172</v>
      </c>
      <c r="AU162" s="237" t="s">
        <v>85</v>
      </c>
      <c r="AY162" s="17" t="s">
        <v>163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170</v>
      </c>
      <c r="BM162" s="237" t="s">
        <v>2569</v>
      </c>
    </row>
    <row r="163" s="2" customFormat="1" ht="24.15" customHeight="1">
      <c r="A163" s="38"/>
      <c r="B163" s="39"/>
      <c r="C163" s="226" t="s">
        <v>254</v>
      </c>
      <c r="D163" s="226" t="s">
        <v>165</v>
      </c>
      <c r="E163" s="227" t="s">
        <v>2570</v>
      </c>
      <c r="F163" s="228" t="s">
        <v>2571</v>
      </c>
      <c r="G163" s="229" t="s">
        <v>233</v>
      </c>
      <c r="H163" s="230">
        <v>1</v>
      </c>
      <c r="I163" s="231"/>
      <c r="J163" s="232">
        <f>ROUND(I163*H163,2)</f>
        <v>0</v>
      </c>
      <c r="K163" s="228" t="s">
        <v>169</v>
      </c>
      <c r="L163" s="44"/>
      <c r="M163" s="233" t="s">
        <v>1</v>
      </c>
      <c r="N163" s="234" t="s">
        <v>41</v>
      </c>
      <c r="O163" s="91"/>
      <c r="P163" s="235">
        <f>O163*H163</f>
        <v>0</v>
      </c>
      <c r="Q163" s="235">
        <v>0.00072000000000000005</v>
      </c>
      <c r="R163" s="235">
        <f>Q163*H163</f>
        <v>0.00072000000000000005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170</v>
      </c>
      <c r="AT163" s="237" t="s">
        <v>165</v>
      </c>
      <c r="AU163" s="237" t="s">
        <v>85</v>
      </c>
      <c r="AY163" s="17" t="s">
        <v>163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170</v>
      </c>
      <c r="BM163" s="237" t="s">
        <v>2572</v>
      </c>
    </row>
    <row r="164" s="2" customFormat="1" ht="24.15" customHeight="1">
      <c r="A164" s="38"/>
      <c r="B164" s="39"/>
      <c r="C164" s="226" t="s">
        <v>260</v>
      </c>
      <c r="D164" s="226" t="s">
        <v>165</v>
      </c>
      <c r="E164" s="227" t="s">
        <v>2573</v>
      </c>
      <c r="F164" s="228" t="s">
        <v>2574</v>
      </c>
      <c r="G164" s="229" t="s">
        <v>233</v>
      </c>
      <c r="H164" s="230">
        <v>1</v>
      </c>
      <c r="I164" s="231"/>
      <c r="J164" s="232">
        <f>ROUND(I164*H164,2)</f>
        <v>0</v>
      </c>
      <c r="K164" s="228" t="s">
        <v>1</v>
      </c>
      <c r="L164" s="44"/>
      <c r="M164" s="233" t="s">
        <v>1</v>
      </c>
      <c r="N164" s="234" t="s">
        <v>41</v>
      </c>
      <c r="O164" s="91"/>
      <c r="P164" s="235">
        <f>O164*H164</f>
        <v>0</v>
      </c>
      <c r="Q164" s="235">
        <v>0.00072000000000000005</v>
      </c>
      <c r="R164" s="235">
        <f>Q164*H164</f>
        <v>0.00072000000000000005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170</v>
      </c>
      <c r="AT164" s="237" t="s">
        <v>165</v>
      </c>
      <c r="AU164" s="237" t="s">
        <v>85</v>
      </c>
      <c r="AY164" s="17" t="s">
        <v>163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170</v>
      </c>
      <c r="BM164" s="237" t="s">
        <v>2575</v>
      </c>
    </row>
    <row r="165" s="2" customFormat="1" ht="24.15" customHeight="1">
      <c r="A165" s="38"/>
      <c r="B165" s="39"/>
      <c r="C165" s="226" t="s">
        <v>276</v>
      </c>
      <c r="D165" s="226" t="s">
        <v>165</v>
      </c>
      <c r="E165" s="227" t="s">
        <v>2576</v>
      </c>
      <c r="F165" s="228" t="s">
        <v>2577</v>
      </c>
      <c r="G165" s="229" t="s">
        <v>233</v>
      </c>
      <c r="H165" s="230">
        <v>1</v>
      </c>
      <c r="I165" s="231"/>
      <c r="J165" s="232">
        <f>ROUND(I165*H165,2)</f>
        <v>0</v>
      </c>
      <c r="K165" s="228" t="s">
        <v>169</v>
      </c>
      <c r="L165" s="44"/>
      <c r="M165" s="233" t="s">
        <v>1</v>
      </c>
      <c r="N165" s="234" t="s">
        <v>41</v>
      </c>
      <c r="O165" s="91"/>
      <c r="P165" s="235">
        <f>O165*H165</f>
        <v>0</v>
      </c>
      <c r="Q165" s="235">
        <v>0.00067000000000000002</v>
      </c>
      <c r="R165" s="235">
        <f>Q165*H165</f>
        <v>0.00067000000000000002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170</v>
      </c>
      <c r="AT165" s="237" t="s">
        <v>165</v>
      </c>
      <c r="AU165" s="237" t="s">
        <v>85</v>
      </c>
      <c r="AY165" s="17" t="s">
        <v>163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170</v>
      </c>
      <c r="BM165" s="237" t="s">
        <v>2578</v>
      </c>
    </row>
    <row r="166" s="2" customFormat="1" ht="24.15" customHeight="1">
      <c r="A166" s="38"/>
      <c r="B166" s="39"/>
      <c r="C166" s="239" t="s">
        <v>280</v>
      </c>
      <c r="D166" s="239" t="s">
        <v>172</v>
      </c>
      <c r="E166" s="240" t="s">
        <v>2579</v>
      </c>
      <c r="F166" s="241" t="s">
        <v>2580</v>
      </c>
      <c r="G166" s="242" t="s">
        <v>233</v>
      </c>
      <c r="H166" s="243">
        <v>1</v>
      </c>
      <c r="I166" s="244"/>
      <c r="J166" s="245">
        <f>ROUND(I166*H166,2)</f>
        <v>0</v>
      </c>
      <c r="K166" s="241" t="s">
        <v>1</v>
      </c>
      <c r="L166" s="246"/>
      <c r="M166" s="247" t="s">
        <v>1</v>
      </c>
      <c r="N166" s="248" t="s">
        <v>41</v>
      </c>
      <c r="O166" s="91"/>
      <c r="P166" s="235">
        <f>O166*H166</f>
        <v>0</v>
      </c>
      <c r="Q166" s="235">
        <v>0.0025000000000000001</v>
      </c>
      <c r="R166" s="235">
        <f>Q166*H166</f>
        <v>0.0025000000000000001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176</v>
      </c>
      <c r="AT166" s="237" t="s">
        <v>172</v>
      </c>
      <c r="AU166" s="237" t="s">
        <v>85</v>
      </c>
      <c r="AY166" s="17" t="s">
        <v>163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170</v>
      </c>
      <c r="BM166" s="237" t="s">
        <v>2581</v>
      </c>
    </row>
    <row r="167" s="2" customFormat="1" ht="24.15" customHeight="1">
      <c r="A167" s="38"/>
      <c r="B167" s="39"/>
      <c r="C167" s="239" t="s">
        <v>7</v>
      </c>
      <c r="D167" s="239" t="s">
        <v>172</v>
      </c>
      <c r="E167" s="240" t="s">
        <v>2582</v>
      </c>
      <c r="F167" s="241" t="s">
        <v>2583</v>
      </c>
      <c r="G167" s="242" t="s">
        <v>233</v>
      </c>
      <c r="H167" s="243">
        <v>1</v>
      </c>
      <c r="I167" s="244"/>
      <c r="J167" s="245">
        <f>ROUND(I167*H167,2)</f>
        <v>0</v>
      </c>
      <c r="K167" s="241" t="s">
        <v>1</v>
      </c>
      <c r="L167" s="246"/>
      <c r="M167" s="247" t="s">
        <v>1</v>
      </c>
      <c r="N167" s="248" t="s">
        <v>41</v>
      </c>
      <c r="O167" s="91"/>
      <c r="P167" s="235">
        <f>O167*H167</f>
        <v>0</v>
      </c>
      <c r="Q167" s="235">
        <v>0.002</v>
      </c>
      <c r="R167" s="235">
        <f>Q167*H167</f>
        <v>0.002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176</v>
      </c>
      <c r="AT167" s="237" t="s">
        <v>172</v>
      </c>
      <c r="AU167" s="237" t="s">
        <v>85</v>
      </c>
      <c r="AY167" s="17" t="s">
        <v>163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170</v>
      </c>
      <c r="BM167" s="237" t="s">
        <v>2584</v>
      </c>
    </row>
    <row r="168" s="2" customFormat="1" ht="24.15" customHeight="1">
      <c r="A168" s="38"/>
      <c r="B168" s="39"/>
      <c r="C168" s="239" t="s">
        <v>291</v>
      </c>
      <c r="D168" s="239" t="s">
        <v>172</v>
      </c>
      <c r="E168" s="240" t="s">
        <v>2585</v>
      </c>
      <c r="F168" s="241" t="s">
        <v>2586</v>
      </c>
      <c r="G168" s="242" t="s">
        <v>233</v>
      </c>
      <c r="H168" s="243">
        <v>1</v>
      </c>
      <c r="I168" s="244"/>
      <c r="J168" s="245">
        <f>ROUND(I168*H168,2)</f>
        <v>0</v>
      </c>
      <c r="K168" s="241" t="s">
        <v>1</v>
      </c>
      <c r="L168" s="246"/>
      <c r="M168" s="247" t="s">
        <v>1</v>
      </c>
      <c r="N168" s="248" t="s">
        <v>41</v>
      </c>
      <c r="O168" s="91"/>
      <c r="P168" s="235">
        <f>O168*H168</f>
        <v>0</v>
      </c>
      <c r="Q168" s="235">
        <v>0.0050000000000000001</v>
      </c>
      <c r="R168" s="235">
        <f>Q168*H168</f>
        <v>0.0050000000000000001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176</v>
      </c>
      <c r="AT168" s="237" t="s">
        <v>172</v>
      </c>
      <c r="AU168" s="237" t="s">
        <v>85</v>
      </c>
      <c r="AY168" s="17" t="s">
        <v>163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170</v>
      </c>
      <c r="BM168" s="237" t="s">
        <v>2587</v>
      </c>
    </row>
    <row r="169" s="2" customFormat="1" ht="16.5" customHeight="1">
      <c r="A169" s="38"/>
      <c r="B169" s="39"/>
      <c r="C169" s="239" t="s">
        <v>296</v>
      </c>
      <c r="D169" s="239" t="s">
        <v>172</v>
      </c>
      <c r="E169" s="240" t="s">
        <v>2588</v>
      </c>
      <c r="F169" s="241" t="s">
        <v>2589</v>
      </c>
      <c r="G169" s="242" t="s">
        <v>233</v>
      </c>
      <c r="H169" s="243">
        <v>1</v>
      </c>
      <c r="I169" s="244"/>
      <c r="J169" s="245">
        <f>ROUND(I169*H169,2)</f>
        <v>0</v>
      </c>
      <c r="K169" s="241" t="s">
        <v>1</v>
      </c>
      <c r="L169" s="246"/>
      <c r="M169" s="247" t="s">
        <v>1</v>
      </c>
      <c r="N169" s="248" t="s">
        <v>41</v>
      </c>
      <c r="O169" s="91"/>
      <c r="P169" s="235">
        <f>O169*H169</f>
        <v>0</v>
      </c>
      <c r="Q169" s="235">
        <v>0.001</v>
      </c>
      <c r="R169" s="235">
        <f>Q169*H169</f>
        <v>0.001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176</v>
      </c>
      <c r="AT169" s="237" t="s">
        <v>172</v>
      </c>
      <c r="AU169" s="237" t="s">
        <v>85</v>
      </c>
      <c r="AY169" s="17" t="s">
        <v>163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170</v>
      </c>
      <c r="BM169" s="237" t="s">
        <v>2590</v>
      </c>
    </row>
    <row r="170" s="2" customFormat="1" ht="16.5" customHeight="1">
      <c r="A170" s="38"/>
      <c r="B170" s="39"/>
      <c r="C170" s="239" t="s">
        <v>301</v>
      </c>
      <c r="D170" s="239" t="s">
        <v>172</v>
      </c>
      <c r="E170" s="240" t="s">
        <v>2591</v>
      </c>
      <c r="F170" s="241" t="s">
        <v>2592</v>
      </c>
      <c r="G170" s="242" t="s">
        <v>233</v>
      </c>
      <c r="H170" s="243">
        <v>1</v>
      </c>
      <c r="I170" s="244"/>
      <c r="J170" s="245">
        <f>ROUND(I170*H170,2)</f>
        <v>0</v>
      </c>
      <c r="K170" s="241" t="s">
        <v>1</v>
      </c>
      <c r="L170" s="246"/>
      <c r="M170" s="247" t="s">
        <v>1</v>
      </c>
      <c r="N170" s="248" t="s">
        <v>41</v>
      </c>
      <c r="O170" s="91"/>
      <c r="P170" s="235">
        <f>O170*H170</f>
        <v>0</v>
      </c>
      <c r="Q170" s="235">
        <v>0.012</v>
      </c>
      <c r="R170" s="235">
        <f>Q170*H170</f>
        <v>0.012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176</v>
      </c>
      <c r="AT170" s="237" t="s">
        <v>172</v>
      </c>
      <c r="AU170" s="237" t="s">
        <v>85</v>
      </c>
      <c r="AY170" s="17" t="s">
        <v>163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83</v>
      </c>
      <c r="BK170" s="238">
        <f>ROUND(I170*H170,2)</f>
        <v>0</v>
      </c>
      <c r="BL170" s="17" t="s">
        <v>170</v>
      </c>
      <c r="BM170" s="237" t="s">
        <v>2593</v>
      </c>
    </row>
    <row r="171" s="2" customFormat="1" ht="24.15" customHeight="1">
      <c r="A171" s="38"/>
      <c r="B171" s="39"/>
      <c r="C171" s="226" t="s">
        <v>305</v>
      </c>
      <c r="D171" s="226" t="s">
        <v>165</v>
      </c>
      <c r="E171" s="227" t="s">
        <v>2594</v>
      </c>
      <c r="F171" s="228" t="s">
        <v>2595</v>
      </c>
      <c r="G171" s="229" t="s">
        <v>294</v>
      </c>
      <c r="H171" s="230">
        <v>100</v>
      </c>
      <c r="I171" s="231"/>
      <c r="J171" s="232">
        <f>ROUND(I171*H171,2)</f>
        <v>0</v>
      </c>
      <c r="K171" s="228" t="s">
        <v>169</v>
      </c>
      <c r="L171" s="44"/>
      <c r="M171" s="233" t="s">
        <v>1</v>
      </c>
      <c r="N171" s="234" t="s">
        <v>41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170</v>
      </c>
      <c r="AT171" s="237" t="s">
        <v>165</v>
      </c>
      <c r="AU171" s="237" t="s">
        <v>85</v>
      </c>
      <c r="AY171" s="17" t="s">
        <v>163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170</v>
      </c>
      <c r="BM171" s="237" t="s">
        <v>2596</v>
      </c>
    </row>
    <row r="172" s="2" customFormat="1" ht="24.15" customHeight="1">
      <c r="A172" s="38"/>
      <c r="B172" s="39"/>
      <c r="C172" s="226" t="s">
        <v>309</v>
      </c>
      <c r="D172" s="226" t="s">
        <v>165</v>
      </c>
      <c r="E172" s="227" t="s">
        <v>2597</v>
      </c>
      <c r="F172" s="228" t="s">
        <v>2598</v>
      </c>
      <c r="G172" s="229" t="s">
        <v>294</v>
      </c>
      <c r="H172" s="230">
        <v>100</v>
      </c>
      <c r="I172" s="231"/>
      <c r="J172" s="232">
        <f>ROUND(I172*H172,2)</f>
        <v>0</v>
      </c>
      <c r="K172" s="228" t="s">
        <v>169</v>
      </c>
      <c r="L172" s="44"/>
      <c r="M172" s="233" t="s">
        <v>1</v>
      </c>
      <c r="N172" s="234" t="s">
        <v>41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170</v>
      </c>
      <c r="AT172" s="237" t="s">
        <v>165</v>
      </c>
      <c r="AU172" s="237" t="s">
        <v>85</v>
      </c>
      <c r="AY172" s="17" t="s">
        <v>163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83</v>
      </c>
      <c r="BK172" s="238">
        <f>ROUND(I172*H172,2)</f>
        <v>0</v>
      </c>
      <c r="BL172" s="17" t="s">
        <v>170</v>
      </c>
      <c r="BM172" s="237" t="s">
        <v>2599</v>
      </c>
    </row>
    <row r="173" s="2" customFormat="1" ht="37.8" customHeight="1">
      <c r="A173" s="38"/>
      <c r="B173" s="39"/>
      <c r="C173" s="226" t="s">
        <v>313</v>
      </c>
      <c r="D173" s="226" t="s">
        <v>165</v>
      </c>
      <c r="E173" s="227" t="s">
        <v>2600</v>
      </c>
      <c r="F173" s="228" t="s">
        <v>2601</v>
      </c>
      <c r="G173" s="229" t="s">
        <v>233</v>
      </c>
      <c r="H173" s="230">
        <v>1</v>
      </c>
      <c r="I173" s="231"/>
      <c r="J173" s="232">
        <f>ROUND(I173*H173,2)</f>
        <v>0</v>
      </c>
      <c r="K173" s="228" t="s">
        <v>169</v>
      </c>
      <c r="L173" s="44"/>
      <c r="M173" s="233" t="s">
        <v>1</v>
      </c>
      <c r="N173" s="234" t="s">
        <v>41</v>
      </c>
      <c r="O173" s="91"/>
      <c r="P173" s="235">
        <f>O173*H173</f>
        <v>0</v>
      </c>
      <c r="Q173" s="235">
        <v>0.040050000000000002</v>
      </c>
      <c r="R173" s="235">
        <f>Q173*H173</f>
        <v>0.040050000000000002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170</v>
      </c>
      <c r="AT173" s="237" t="s">
        <v>165</v>
      </c>
      <c r="AU173" s="237" t="s">
        <v>85</v>
      </c>
      <c r="AY173" s="17" t="s">
        <v>163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170</v>
      </c>
      <c r="BM173" s="237" t="s">
        <v>2602</v>
      </c>
    </row>
    <row r="174" s="2" customFormat="1" ht="44.25" customHeight="1">
      <c r="A174" s="38"/>
      <c r="B174" s="39"/>
      <c r="C174" s="226" t="s">
        <v>318</v>
      </c>
      <c r="D174" s="226" t="s">
        <v>165</v>
      </c>
      <c r="E174" s="227" t="s">
        <v>2603</v>
      </c>
      <c r="F174" s="228" t="s">
        <v>2604</v>
      </c>
      <c r="G174" s="229" t="s">
        <v>233</v>
      </c>
      <c r="H174" s="230">
        <v>2</v>
      </c>
      <c r="I174" s="231"/>
      <c r="J174" s="232">
        <f>ROUND(I174*H174,2)</f>
        <v>0</v>
      </c>
      <c r="K174" s="228" t="s">
        <v>169</v>
      </c>
      <c r="L174" s="44"/>
      <c r="M174" s="233" t="s">
        <v>1</v>
      </c>
      <c r="N174" s="234" t="s">
        <v>41</v>
      </c>
      <c r="O174" s="91"/>
      <c r="P174" s="235">
        <f>O174*H174</f>
        <v>0</v>
      </c>
      <c r="Q174" s="235">
        <v>0.064049999999999996</v>
      </c>
      <c r="R174" s="235">
        <f>Q174*H174</f>
        <v>0.12809999999999999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170</v>
      </c>
      <c r="AT174" s="237" t="s">
        <v>165</v>
      </c>
      <c r="AU174" s="237" t="s">
        <v>85</v>
      </c>
      <c r="AY174" s="17" t="s">
        <v>163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83</v>
      </c>
      <c r="BK174" s="238">
        <f>ROUND(I174*H174,2)</f>
        <v>0</v>
      </c>
      <c r="BL174" s="17" t="s">
        <v>170</v>
      </c>
      <c r="BM174" s="237" t="s">
        <v>2605</v>
      </c>
    </row>
    <row r="175" s="2" customFormat="1" ht="37.8" customHeight="1">
      <c r="A175" s="38"/>
      <c r="B175" s="39"/>
      <c r="C175" s="226" t="s">
        <v>325</v>
      </c>
      <c r="D175" s="226" t="s">
        <v>165</v>
      </c>
      <c r="E175" s="227" t="s">
        <v>2606</v>
      </c>
      <c r="F175" s="228" t="s">
        <v>2607</v>
      </c>
      <c r="G175" s="229" t="s">
        <v>233</v>
      </c>
      <c r="H175" s="230">
        <v>3</v>
      </c>
      <c r="I175" s="231"/>
      <c r="J175" s="232">
        <f>ROUND(I175*H175,2)</f>
        <v>0</v>
      </c>
      <c r="K175" s="228" t="s">
        <v>169</v>
      </c>
      <c r="L175" s="44"/>
      <c r="M175" s="233" t="s">
        <v>1</v>
      </c>
      <c r="N175" s="234" t="s">
        <v>41</v>
      </c>
      <c r="O175" s="91"/>
      <c r="P175" s="235">
        <f>O175*H175</f>
        <v>0</v>
      </c>
      <c r="Q175" s="235">
        <v>0.0059800000000000001</v>
      </c>
      <c r="R175" s="235">
        <f>Q175*H175</f>
        <v>0.017940000000000001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170</v>
      </c>
      <c r="AT175" s="237" t="s">
        <v>165</v>
      </c>
      <c r="AU175" s="237" t="s">
        <v>85</v>
      </c>
      <c r="AY175" s="17" t="s">
        <v>163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83</v>
      </c>
      <c r="BK175" s="238">
        <f>ROUND(I175*H175,2)</f>
        <v>0</v>
      </c>
      <c r="BL175" s="17" t="s">
        <v>170</v>
      </c>
      <c r="BM175" s="237" t="s">
        <v>2608</v>
      </c>
    </row>
    <row r="176" s="2" customFormat="1" ht="44.25" customHeight="1">
      <c r="A176" s="38"/>
      <c r="B176" s="39"/>
      <c r="C176" s="226" t="s">
        <v>331</v>
      </c>
      <c r="D176" s="226" t="s">
        <v>165</v>
      </c>
      <c r="E176" s="227" t="s">
        <v>2609</v>
      </c>
      <c r="F176" s="228" t="s">
        <v>2610</v>
      </c>
      <c r="G176" s="229" t="s">
        <v>233</v>
      </c>
      <c r="H176" s="230">
        <v>3</v>
      </c>
      <c r="I176" s="231"/>
      <c r="J176" s="232">
        <f>ROUND(I176*H176,2)</f>
        <v>0</v>
      </c>
      <c r="K176" s="228" t="s">
        <v>169</v>
      </c>
      <c r="L176" s="44"/>
      <c r="M176" s="233" t="s">
        <v>1</v>
      </c>
      <c r="N176" s="234" t="s">
        <v>41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170</v>
      </c>
      <c r="AT176" s="237" t="s">
        <v>165</v>
      </c>
      <c r="AU176" s="237" t="s">
        <v>85</v>
      </c>
      <c r="AY176" s="17" t="s">
        <v>163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83</v>
      </c>
      <c r="BK176" s="238">
        <f>ROUND(I176*H176,2)</f>
        <v>0</v>
      </c>
      <c r="BL176" s="17" t="s">
        <v>170</v>
      </c>
      <c r="BM176" s="237" t="s">
        <v>2611</v>
      </c>
    </row>
    <row r="177" s="2" customFormat="1" ht="37.8" customHeight="1">
      <c r="A177" s="38"/>
      <c r="B177" s="39"/>
      <c r="C177" s="226" t="s">
        <v>336</v>
      </c>
      <c r="D177" s="226" t="s">
        <v>165</v>
      </c>
      <c r="E177" s="227" t="s">
        <v>2612</v>
      </c>
      <c r="F177" s="228" t="s">
        <v>2613</v>
      </c>
      <c r="G177" s="229" t="s">
        <v>233</v>
      </c>
      <c r="H177" s="230">
        <v>3</v>
      </c>
      <c r="I177" s="231"/>
      <c r="J177" s="232">
        <f>ROUND(I177*H177,2)</f>
        <v>0</v>
      </c>
      <c r="K177" s="228" t="s">
        <v>169</v>
      </c>
      <c r="L177" s="44"/>
      <c r="M177" s="233" t="s">
        <v>1</v>
      </c>
      <c r="N177" s="234" t="s">
        <v>41</v>
      </c>
      <c r="O177" s="91"/>
      <c r="P177" s="235">
        <f>O177*H177</f>
        <v>0</v>
      </c>
      <c r="Q177" s="235">
        <v>0.037249999999999998</v>
      </c>
      <c r="R177" s="235">
        <f>Q177*H177</f>
        <v>0.11174999999999999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170</v>
      </c>
      <c r="AT177" s="237" t="s">
        <v>165</v>
      </c>
      <c r="AU177" s="237" t="s">
        <v>85</v>
      </c>
      <c r="AY177" s="17" t="s">
        <v>163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83</v>
      </c>
      <c r="BK177" s="238">
        <f>ROUND(I177*H177,2)</f>
        <v>0</v>
      </c>
      <c r="BL177" s="17" t="s">
        <v>170</v>
      </c>
      <c r="BM177" s="237" t="s">
        <v>2614</v>
      </c>
    </row>
    <row r="178" s="2" customFormat="1" ht="33" customHeight="1">
      <c r="A178" s="38"/>
      <c r="B178" s="39"/>
      <c r="C178" s="226" t="s">
        <v>342</v>
      </c>
      <c r="D178" s="226" t="s">
        <v>165</v>
      </c>
      <c r="E178" s="227" t="s">
        <v>2615</v>
      </c>
      <c r="F178" s="228" t="s">
        <v>2616</v>
      </c>
      <c r="G178" s="229" t="s">
        <v>233</v>
      </c>
      <c r="H178" s="230">
        <v>2</v>
      </c>
      <c r="I178" s="231"/>
      <c r="J178" s="232">
        <f>ROUND(I178*H178,2)</f>
        <v>0</v>
      </c>
      <c r="K178" s="228" t="s">
        <v>169</v>
      </c>
      <c r="L178" s="44"/>
      <c r="M178" s="233" t="s">
        <v>1</v>
      </c>
      <c r="N178" s="234" t="s">
        <v>41</v>
      </c>
      <c r="O178" s="91"/>
      <c r="P178" s="235">
        <f>O178*H178</f>
        <v>0</v>
      </c>
      <c r="Q178" s="235">
        <v>0.00062</v>
      </c>
      <c r="R178" s="235">
        <f>Q178*H178</f>
        <v>0.00124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170</v>
      </c>
      <c r="AT178" s="237" t="s">
        <v>165</v>
      </c>
      <c r="AU178" s="237" t="s">
        <v>85</v>
      </c>
      <c r="AY178" s="17" t="s">
        <v>163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83</v>
      </c>
      <c r="BK178" s="238">
        <f>ROUND(I178*H178,2)</f>
        <v>0</v>
      </c>
      <c r="BL178" s="17" t="s">
        <v>170</v>
      </c>
      <c r="BM178" s="237" t="s">
        <v>2617</v>
      </c>
    </row>
    <row r="179" s="12" customFormat="1" ht="25.92" customHeight="1">
      <c r="A179" s="12"/>
      <c r="B179" s="210"/>
      <c r="C179" s="211"/>
      <c r="D179" s="212" t="s">
        <v>75</v>
      </c>
      <c r="E179" s="213" t="s">
        <v>613</v>
      </c>
      <c r="F179" s="213" t="s">
        <v>614</v>
      </c>
      <c r="G179" s="211"/>
      <c r="H179" s="211"/>
      <c r="I179" s="214"/>
      <c r="J179" s="215">
        <f>BK179</f>
        <v>0</v>
      </c>
      <c r="K179" s="211"/>
      <c r="L179" s="216"/>
      <c r="M179" s="217"/>
      <c r="N179" s="218"/>
      <c r="O179" s="218"/>
      <c r="P179" s="219">
        <f>P180</f>
        <v>0</v>
      </c>
      <c r="Q179" s="218"/>
      <c r="R179" s="219">
        <f>R180</f>
        <v>0.0090000000000000011</v>
      </c>
      <c r="S179" s="218"/>
      <c r="T179" s="220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1" t="s">
        <v>85</v>
      </c>
      <c r="AT179" s="222" t="s">
        <v>75</v>
      </c>
      <c r="AU179" s="222" t="s">
        <v>76</v>
      </c>
      <c r="AY179" s="221" t="s">
        <v>163</v>
      </c>
      <c r="BK179" s="223">
        <f>BK180</f>
        <v>0</v>
      </c>
    </row>
    <row r="180" s="12" customFormat="1" ht="22.8" customHeight="1">
      <c r="A180" s="12"/>
      <c r="B180" s="210"/>
      <c r="C180" s="211"/>
      <c r="D180" s="212" t="s">
        <v>75</v>
      </c>
      <c r="E180" s="224" t="s">
        <v>1228</v>
      </c>
      <c r="F180" s="224" t="s">
        <v>1229</v>
      </c>
      <c r="G180" s="211"/>
      <c r="H180" s="211"/>
      <c r="I180" s="214"/>
      <c r="J180" s="225">
        <f>BK180</f>
        <v>0</v>
      </c>
      <c r="K180" s="211"/>
      <c r="L180" s="216"/>
      <c r="M180" s="217"/>
      <c r="N180" s="218"/>
      <c r="O180" s="218"/>
      <c r="P180" s="219">
        <f>SUM(P181:P182)</f>
        <v>0</v>
      </c>
      <c r="Q180" s="218"/>
      <c r="R180" s="219">
        <f>SUM(R181:R182)</f>
        <v>0.0090000000000000011</v>
      </c>
      <c r="S180" s="218"/>
      <c r="T180" s="220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1" t="s">
        <v>85</v>
      </c>
      <c r="AT180" s="222" t="s">
        <v>75</v>
      </c>
      <c r="AU180" s="222" t="s">
        <v>83</v>
      </c>
      <c r="AY180" s="221" t="s">
        <v>163</v>
      </c>
      <c r="BK180" s="223">
        <f>SUM(BK181:BK182)</f>
        <v>0</v>
      </c>
    </row>
    <row r="181" s="2" customFormat="1" ht="24.15" customHeight="1">
      <c r="A181" s="38"/>
      <c r="B181" s="39"/>
      <c r="C181" s="226" t="s">
        <v>346</v>
      </c>
      <c r="D181" s="226" t="s">
        <v>165</v>
      </c>
      <c r="E181" s="227" t="s">
        <v>2618</v>
      </c>
      <c r="F181" s="228" t="s">
        <v>2619</v>
      </c>
      <c r="G181" s="229" t="s">
        <v>233</v>
      </c>
      <c r="H181" s="230">
        <v>6</v>
      </c>
      <c r="I181" s="231"/>
      <c r="J181" s="232">
        <f>ROUND(I181*H181,2)</f>
        <v>0</v>
      </c>
      <c r="K181" s="228" t="s">
        <v>169</v>
      </c>
      <c r="L181" s="44"/>
      <c r="M181" s="233" t="s">
        <v>1</v>
      </c>
      <c r="N181" s="234" t="s">
        <v>41</v>
      </c>
      <c r="O181" s="91"/>
      <c r="P181" s="235">
        <f>O181*H181</f>
        <v>0</v>
      </c>
      <c r="Q181" s="235">
        <v>0.0015</v>
      </c>
      <c r="R181" s="235">
        <f>Q181*H181</f>
        <v>0.0090000000000000011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248</v>
      </c>
      <c r="AT181" s="237" t="s">
        <v>165</v>
      </c>
      <c r="AU181" s="237" t="s">
        <v>85</v>
      </c>
      <c r="AY181" s="17" t="s">
        <v>163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83</v>
      </c>
      <c r="BK181" s="238">
        <f>ROUND(I181*H181,2)</f>
        <v>0</v>
      </c>
      <c r="BL181" s="17" t="s">
        <v>248</v>
      </c>
      <c r="BM181" s="237" t="s">
        <v>2620</v>
      </c>
    </row>
    <row r="182" s="2" customFormat="1" ht="16.5" customHeight="1">
      <c r="A182" s="38"/>
      <c r="B182" s="39"/>
      <c r="C182" s="226" t="s">
        <v>352</v>
      </c>
      <c r="D182" s="226" t="s">
        <v>165</v>
      </c>
      <c r="E182" s="227" t="s">
        <v>2621</v>
      </c>
      <c r="F182" s="228" t="s">
        <v>2622</v>
      </c>
      <c r="G182" s="229" t="s">
        <v>294</v>
      </c>
      <c r="H182" s="230">
        <v>10</v>
      </c>
      <c r="I182" s="231"/>
      <c r="J182" s="232">
        <f>ROUND(I182*H182,2)</f>
        <v>0</v>
      </c>
      <c r="K182" s="228" t="s">
        <v>169</v>
      </c>
      <c r="L182" s="44"/>
      <c r="M182" s="233" t="s">
        <v>1</v>
      </c>
      <c r="N182" s="234" t="s">
        <v>41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248</v>
      </c>
      <c r="AT182" s="237" t="s">
        <v>165</v>
      </c>
      <c r="AU182" s="237" t="s">
        <v>85</v>
      </c>
      <c r="AY182" s="17" t="s">
        <v>163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83</v>
      </c>
      <c r="BK182" s="238">
        <f>ROUND(I182*H182,2)</f>
        <v>0</v>
      </c>
      <c r="BL182" s="17" t="s">
        <v>248</v>
      </c>
      <c r="BM182" s="237" t="s">
        <v>2623</v>
      </c>
    </row>
    <row r="183" s="12" customFormat="1" ht="25.92" customHeight="1">
      <c r="A183" s="12"/>
      <c r="B183" s="210"/>
      <c r="C183" s="211"/>
      <c r="D183" s="212" t="s">
        <v>75</v>
      </c>
      <c r="E183" s="213" t="s">
        <v>1212</v>
      </c>
      <c r="F183" s="213" t="s">
        <v>1213</v>
      </c>
      <c r="G183" s="211"/>
      <c r="H183" s="211"/>
      <c r="I183" s="214"/>
      <c r="J183" s="215">
        <f>BK183</f>
        <v>0</v>
      </c>
      <c r="K183" s="211"/>
      <c r="L183" s="216"/>
      <c r="M183" s="217"/>
      <c r="N183" s="218"/>
      <c r="O183" s="218"/>
      <c r="P183" s="219">
        <f>P184</f>
        <v>0</v>
      </c>
      <c r="Q183" s="218"/>
      <c r="R183" s="219">
        <f>R184</f>
        <v>0</v>
      </c>
      <c r="S183" s="218"/>
      <c r="T183" s="220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1" t="s">
        <v>170</v>
      </c>
      <c r="AT183" s="222" t="s">
        <v>75</v>
      </c>
      <c r="AU183" s="222" t="s">
        <v>76</v>
      </c>
      <c r="AY183" s="221" t="s">
        <v>163</v>
      </c>
      <c r="BK183" s="223">
        <f>BK184</f>
        <v>0</v>
      </c>
    </row>
    <row r="184" s="2" customFormat="1" ht="24.15" customHeight="1">
      <c r="A184" s="38"/>
      <c r="B184" s="39"/>
      <c r="C184" s="226" t="s">
        <v>357</v>
      </c>
      <c r="D184" s="226" t="s">
        <v>165</v>
      </c>
      <c r="E184" s="227" t="s">
        <v>1452</v>
      </c>
      <c r="F184" s="228" t="s">
        <v>1453</v>
      </c>
      <c r="G184" s="229" t="s">
        <v>1217</v>
      </c>
      <c r="H184" s="230">
        <v>10</v>
      </c>
      <c r="I184" s="231"/>
      <c r="J184" s="232">
        <f>ROUND(I184*H184,2)</f>
        <v>0</v>
      </c>
      <c r="K184" s="228" t="s">
        <v>169</v>
      </c>
      <c r="L184" s="44"/>
      <c r="M184" s="290" t="s">
        <v>1</v>
      </c>
      <c r="N184" s="291" t="s">
        <v>41</v>
      </c>
      <c r="O184" s="292"/>
      <c r="P184" s="293">
        <f>O184*H184</f>
        <v>0</v>
      </c>
      <c r="Q184" s="293">
        <v>0</v>
      </c>
      <c r="R184" s="293">
        <f>Q184*H184</f>
        <v>0</v>
      </c>
      <c r="S184" s="293">
        <v>0</v>
      </c>
      <c r="T184" s="29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1218</v>
      </c>
      <c r="AT184" s="237" t="s">
        <v>165</v>
      </c>
      <c r="AU184" s="237" t="s">
        <v>83</v>
      </c>
      <c r="AY184" s="17" t="s">
        <v>163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83</v>
      </c>
      <c r="BK184" s="238">
        <f>ROUND(I184*H184,2)</f>
        <v>0</v>
      </c>
      <c r="BL184" s="17" t="s">
        <v>1218</v>
      </c>
      <c r="BM184" s="237" t="s">
        <v>2624</v>
      </c>
    </row>
    <row r="185" s="2" customFormat="1" ht="6.96" customHeight="1">
      <c r="A185" s="38"/>
      <c r="B185" s="66"/>
      <c r="C185" s="67"/>
      <c r="D185" s="67"/>
      <c r="E185" s="67"/>
      <c r="F185" s="67"/>
      <c r="G185" s="67"/>
      <c r="H185" s="67"/>
      <c r="I185" s="67"/>
      <c r="J185" s="67"/>
      <c r="K185" s="67"/>
      <c r="L185" s="44"/>
      <c r="M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</row>
  </sheetData>
  <sheetProtection sheet="1" autoFilter="0" formatColumns="0" formatRows="0" objects="1" scenarios="1" spinCount="100000" saltValue="5lOBYdqtmUxN+6eSiZlJAiIm031rWjlU6sGpRq2VQyPFXRUbHKU+ScPC0XI+wX0opCgBMqMWqLKBf+7U2Tsb4w==" hashValue="zz3Dv0WApHg6/XlCehFn04oDY7Mo0159HhgOOMnpDxp4KMFvr1n2cJUySBrIst1mr6v/IxaaIWB4VJrgLDEPAw==" algorithmName="SHA-512" password="CC35"/>
  <autoFilter ref="C123:K18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JN rozpočty</dc:creator>
  <cp:lastModifiedBy>JN rozpočty</cp:lastModifiedBy>
  <dcterms:created xsi:type="dcterms:W3CDTF">2024-02-21T08:07:30Z</dcterms:created>
  <dcterms:modified xsi:type="dcterms:W3CDTF">2024-02-21T08:07:54Z</dcterms:modified>
</cp:coreProperties>
</file>