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A1 - Stavební část - m.č.530" sheetId="2" r:id="rId2"/>
    <sheet name="A2 - ZAŘÍZENÍ ZTI - m.č. 530" sheetId="3" r:id="rId3"/>
    <sheet name="A3 - ZAŘÍZENÍ PRO VYTÁPĚN..." sheetId="4" r:id="rId4"/>
    <sheet name="A4 - ZAŘÍZENÍ VZDUCHOTECH..." sheetId="5" r:id="rId5"/>
    <sheet name="B1 - Stavební část - m.č.411" sheetId="6" r:id="rId6"/>
    <sheet name="B2 - ZAŘÍZENÍ ZTI - m.č.411" sheetId="7" r:id="rId7"/>
    <sheet name="B3 - ZAŘÍZENÍ PRO VYTÁPĚN..." sheetId="8" r:id="rId8"/>
    <sheet name="B4 - ZAŘÍZENÍ VZDUCHOTECH..." sheetId="9" r:id="rId9"/>
    <sheet name="AB - Elektroinstalace - m..." sheetId="10" r:id="rId10"/>
    <sheet name="VON - Vedlejší a ostatní ..." sheetId="11" r:id="rId11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'A1 - Stavební část - m.č.530'!$C$136:$K$272</definedName>
    <definedName name="_xlnm.Print_Area" localSheetId="1">'A1 - Stavební část - m.č.530'!$C$4:$J$76,'A1 - Stavební část - m.č.530'!$C$82:$J$116,'A1 - Stavební část - m.č.530'!$C$122:$K$272</definedName>
    <definedName name="_xlnm.Print_Titles" localSheetId="1">'A1 - Stavební část - m.č.530'!$136:$136</definedName>
    <definedName name="_xlnm._FilterDatabase" localSheetId="2" hidden="1">'A2 - ZAŘÍZENÍ ZTI - m.č. 530'!$C$127:$K$185</definedName>
    <definedName name="_xlnm.Print_Area" localSheetId="2">'A2 - ZAŘÍZENÍ ZTI - m.č. 530'!$C$4:$J$76,'A2 - ZAŘÍZENÍ ZTI - m.č. 530'!$C$82:$J$107,'A2 - ZAŘÍZENÍ ZTI - m.č. 530'!$C$113:$K$185</definedName>
    <definedName name="_xlnm.Print_Titles" localSheetId="2">'A2 - ZAŘÍZENÍ ZTI - m.č. 530'!$127:$127</definedName>
    <definedName name="_xlnm._FilterDatabase" localSheetId="3" hidden="1">'A3 - ZAŘÍZENÍ PRO VYTÁPĚN...'!$C$125:$K$151</definedName>
    <definedName name="_xlnm.Print_Area" localSheetId="3">'A3 - ZAŘÍZENÍ PRO VYTÁPĚN...'!$C$4:$J$76,'A3 - ZAŘÍZENÍ PRO VYTÁPĚN...'!$C$82:$J$105,'A3 - ZAŘÍZENÍ PRO VYTÁPĚN...'!$C$111:$K$151</definedName>
    <definedName name="_xlnm.Print_Titles" localSheetId="3">'A3 - ZAŘÍZENÍ PRO VYTÁPĚN...'!$125:$125</definedName>
    <definedName name="_xlnm._FilterDatabase" localSheetId="4" hidden="1">'A4 - ZAŘÍZENÍ VZDUCHOTECH...'!$C$123:$K$136</definedName>
    <definedName name="_xlnm.Print_Area" localSheetId="4">'A4 - ZAŘÍZENÍ VZDUCHOTECH...'!$C$4:$J$76,'A4 - ZAŘÍZENÍ VZDUCHOTECH...'!$C$82:$J$103,'A4 - ZAŘÍZENÍ VZDUCHOTECH...'!$C$109:$K$136</definedName>
    <definedName name="_xlnm.Print_Titles" localSheetId="4">'A4 - ZAŘÍZENÍ VZDUCHOTECH...'!$123:$123</definedName>
    <definedName name="_xlnm._FilterDatabase" localSheetId="5" hidden="1">'B1 - Stavební část - m.č.411'!$C$135:$K$266</definedName>
    <definedName name="_xlnm.Print_Area" localSheetId="5">'B1 - Stavební část - m.č.411'!$C$4:$J$76,'B1 - Stavební část - m.č.411'!$C$82:$J$115,'B1 - Stavební část - m.č.411'!$C$121:$K$266</definedName>
    <definedName name="_xlnm.Print_Titles" localSheetId="5">'B1 - Stavební část - m.č.411'!$135:$135</definedName>
    <definedName name="_xlnm._FilterDatabase" localSheetId="6" hidden="1">'B2 - ZAŘÍZENÍ ZTI - m.č.411'!$C$127:$K$174</definedName>
    <definedName name="_xlnm.Print_Area" localSheetId="6">'B2 - ZAŘÍZENÍ ZTI - m.č.411'!$C$4:$J$76,'B2 - ZAŘÍZENÍ ZTI - m.č.411'!$C$82:$J$107,'B2 - ZAŘÍZENÍ ZTI - m.č.411'!$C$113:$K$174</definedName>
    <definedName name="_xlnm.Print_Titles" localSheetId="6">'B2 - ZAŘÍZENÍ ZTI - m.č.411'!$127:$127</definedName>
    <definedName name="_xlnm._FilterDatabase" localSheetId="7" hidden="1">'B3 - ZAŘÍZENÍ PRO VYTÁPĚN...'!$C$125:$K$152</definedName>
    <definedName name="_xlnm.Print_Area" localSheetId="7">'B3 - ZAŘÍZENÍ PRO VYTÁPĚN...'!$C$4:$J$76,'B3 - ZAŘÍZENÍ PRO VYTÁPĚN...'!$C$82:$J$105,'B3 - ZAŘÍZENÍ PRO VYTÁPĚN...'!$C$111:$K$152</definedName>
    <definedName name="_xlnm.Print_Titles" localSheetId="7">'B3 - ZAŘÍZENÍ PRO VYTÁPĚN...'!$125:$125</definedName>
    <definedName name="_xlnm._FilterDatabase" localSheetId="8" hidden="1">'B4 - ZAŘÍZENÍ VZDUCHOTECH...'!$C$123:$K$135</definedName>
    <definedName name="_xlnm.Print_Area" localSheetId="8">'B4 - ZAŘÍZENÍ VZDUCHOTECH...'!$C$4:$J$76,'B4 - ZAŘÍZENÍ VZDUCHOTECH...'!$C$82:$J$103,'B4 - ZAŘÍZENÍ VZDUCHOTECH...'!$C$109:$K$135</definedName>
    <definedName name="_xlnm.Print_Titles" localSheetId="8">'B4 - ZAŘÍZENÍ VZDUCHOTECH...'!$123:$123</definedName>
    <definedName name="_xlnm._FilterDatabase" localSheetId="9" hidden="1">'AB - Elektroinstalace - m...'!$C$122:$K$174</definedName>
    <definedName name="_xlnm.Print_Area" localSheetId="9">'AB - Elektroinstalace - m...'!$C$4:$J$76,'AB - Elektroinstalace - m...'!$C$82:$J$104,'AB - Elektroinstalace - m...'!$C$110:$K$174</definedName>
    <definedName name="_xlnm.Print_Titles" localSheetId="9">'AB - Elektroinstalace - m...'!$122:$122</definedName>
    <definedName name="_xlnm._FilterDatabase" localSheetId="10" hidden="1">'VON - Vedlejší a ostatní ...'!$C$121:$K$133</definedName>
    <definedName name="_xlnm.Print_Area" localSheetId="10">'VON - Vedlejší a ostatní ...'!$C$4:$J$76,'VON - Vedlejší a ostatní ...'!$C$82:$J$103,'VON - Vedlejší a ostatní ...'!$C$109:$K$133</definedName>
    <definedName name="_xlnm.Print_Titles" localSheetId="10">'VON - Vedlejší a ostatní ...'!$121:$121</definedName>
  </definedNames>
  <calcPr/>
</workbook>
</file>

<file path=xl/calcChain.xml><?xml version="1.0" encoding="utf-8"?>
<calcChain xmlns="http://schemas.openxmlformats.org/spreadsheetml/2006/main">
  <c i="11" l="1" r="J37"/>
  <c r="J36"/>
  <c i="1" r="AY106"/>
  <c i="11" r="J35"/>
  <c i="1" r="AX106"/>
  <c i="11" r="BI133"/>
  <c r="BH133"/>
  <c r="BG133"/>
  <c r="BE133"/>
  <c r="T133"/>
  <c r="T132"/>
  <c r="R133"/>
  <c r="R132"/>
  <c r="P133"/>
  <c r="P132"/>
  <c r="BI131"/>
  <c r="BH131"/>
  <c r="BG131"/>
  <c r="BE131"/>
  <c r="T131"/>
  <c r="T130"/>
  <c r="R131"/>
  <c r="R130"/>
  <c r="P131"/>
  <c r="P130"/>
  <c r="BI129"/>
  <c r="BH129"/>
  <c r="BG129"/>
  <c r="BE129"/>
  <c r="T129"/>
  <c r="T128"/>
  <c r="R129"/>
  <c r="R128"/>
  <c r="P129"/>
  <c r="P128"/>
  <c r="BI127"/>
  <c r="BH127"/>
  <c r="BG127"/>
  <c r="BE127"/>
  <c r="T127"/>
  <c r="T126"/>
  <c r="R127"/>
  <c r="R126"/>
  <c r="P127"/>
  <c r="P126"/>
  <c r="BI125"/>
  <c r="BH125"/>
  <c r="BG125"/>
  <c r="BE125"/>
  <c r="T125"/>
  <c r="T124"/>
  <c r="T123"/>
  <c r="T122"/>
  <c r="R125"/>
  <c r="R124"/>
  <c r="R123"/>
  <c r="R122"/>
  <c r="P125"/>
  <c r="P124"/>
  <c r="P123"/>
  <c r="P122"/>
  <c i="1" r="AU106"/>
  <c i="11" r="J118"/>
  <c r="F118"/>
  <c r="F116"/>
  <c r="E114"/>
  <c r="J91"/>
  <c r="F91"/>
  <c r="F89"/>
  <c r="E87"/>
  <c r="J24"/>
  <c r="E24"/>
  <c r="J119"/>
  <c r="J23"/>
  <c r="J18"/>
  <c r="E18"/>
  <c r="F92"/>
  <c r="J17"/>
  <c r="J12"/>
  <c r="J89"/>
  <c r="E7"/>
  <c r="E112"/>
  <c i="10" r="J37"/>
  <c r="J36"/>
  <c i="1" r="AY105"/>
  <c i="10" r="J35"/>
  <c i="1" r="AX105"/>
  <c i="10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6"/>
  <c r="BH126"/>
  <c r="BG126"/>
  <c r="BE126"/>
  <c r="T126"/>
  <c r="R126"/>
  <c r="P126"/>
  <c r="BI125"/>
  <c r="BH125"/>
  <c r="BG125"/>
  <c r="BE125"/>
  <c r="T125"/>
  <c r="R125"/>
  <c r="P125"/>
  <c r="F119"/>
  <c r="F117"/>
  <c r="E115"/>
  <c r="F91"/>
  <c r="F89"/>
  <c r="E87"/>
  <c r="J24"/>
  <c r="E24"/>
  <c r="J92"/>
  <c r="J23"/>
  <c r="J21"/>
  <c r="E21"/>
  <c r="J91"/>
  <c r="J20"/>
  <c r="J18"/>
  <c r="E18"/>
  <c r="F92"/>
  <c r="J17"/>
  <c r="J12"/>
  <c r="J89"/>
  <c r="E7"/>
  <c r="E85"/>
  <c i="9" r="J39"/>
  <c r="J38"/>
  <c i="1" r="AY104"/>
  <c i="9" r="J37"/>
  <c i="1" r="AX104"/>
  <c i="9"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T126"/>
  <c r="T125"/>
  <c r="R127"/>
  <c r="R126"/>
  <c r="R125"/>
  <c r="P127"/>
  <c r="P126"/>
  <c r="P125"/>
  <c r="F120"/>
  <c r="F118"/>
  <c r="E116"/>
  <c r="F93"/>
  <c r="F91"/>
  <c r="E89"/>
  <c r="J26"/>
  <c r="E26"/>
  <c r="J121"/>
  <c r="J25"/>
  <c r="J23"/>
  <c r="E23"/>
  <c r="J93"/>
  <c r="J22"/>
  <c r="J20"/>
  <c r="E20"/>
  <c r="F121"/>
  <c r="J19"/>
  <c r="J14"/>
  <c r="J118"/>
  <c r="E7"/>
  <c r="E85"/>
  <c i="8" r="J39"/>
  <c r="J38"/>
  <c i="1" r="AY103"/>
  <c i="8" r="J37"/>
  <c i="1" r="AX103"/>
  <c i="8"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T128"/>
  <c r="T127"/>
  <c r="R129"/>
  <c r="R128"/>
  <c r="R127"/>
  <c r="P129"/>
  <c r="P128"/>
  <c r="P127"/>
  <c r="F122"/>
  <c r="F120"/>
  <c r="E118"/>
  <c r="F93"/>
  <c r="F91"/>
  <c r="E89"/>
  <c r="J26"/>
  <c r="E26"/>
  <c r="J123"/>
  <c r="J25"/>
  <c r="J23"/>
  <c r="E23"/>
  <c r="J93"/>
  <c r="J22"/>
  <c r="J20"/>
  <c r="E20"/>
  <c r="F94"/>
  <c r="J19"/>
  <c r="J14"/>
  <c r="J91"/>
  <c r="E7"/>
  <c r="E114"/>
  <c i="7" r="J39"/>
  <c r="J38"/>
  <c i="1" r="AY102"/>
  <c i="7" r="J37"/>
  <c i="1" r="AX102"/>
  <c i="7"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T129"/>
  <c r="R131"/>
  <c r="R130"/>
  <c r="R129"/>
  <c r="P131"/>
  <c r="P130"/>
  <c r="P129"/>
  <c r="F124"/>
  <c r="F122"/>
  <c r="E120"/>
  <c r="F93"/>
  <c r="F91"/>
  <c r="E89"/>
  <c r="J26"/>
  <c r="E26"/>
  <c r="J125"/>
  <c r="J25"/>
  <c r="J23"/>
  <c r="E23"/>
  <c r="J124"/>
  <c r="J22"/>
  <c r="J20"/>
  <c r="E20"/>
  <c r="F94"/>
  <c r="J19"/>
  <c r="J14"/>
  <c r="J122"/>
  <c r="E7"/>
  <c r="E116"/>
  <c i="6" r="J39"/>
  <c r="J38"/>
  <c i="1" r="AY101"/>
  <c i="6" r="J37"/>
  <c i="1" r="AX101"/>
  <c i="6" r="BI265"/>
  <c r="BH265"/>
  <c r="BG265"/>
  <c r="BE265"/>
  <c r="T265"/>
  <c r="T264"/>
  <c r="R265"/>
  <c r="R264"/>
  <c r="P265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6"/>
  <c r="BH256"/>
  <c r="BG256"/>
  <c r="BE256"/>
  <c r="T256"/>
  <c r="R256"/>
  <c r="P256"/>
  <c r="BI251"/>
  <c r="BH251"/>
  <c r="BG251"/>
  <c r="BE251"/>
  <c r="T251"/>
  <c r="R251"/>
  <c r="P251"/>
  <c r="BI249"/>
  <c r="BH249"/>
  <c r="BG249"/>
  <c r="BE249"/>
  <c r="T249"/>
  <c r="R249"/>
  <c r="P249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0"/>
  <c r="BH220"/>
  <c r="BG220"/>
  <c r="BE220"/>
  <c r="T220"/>
  <c r="R220"/>
  <c r="P220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T189"/>
  <c r="R190"/>
  <c r="R189"/>
  <c r="P190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0"/>
  <c r="BH160"/>
  <c r="BG160"/>
  <c r="BE160"/>
  <c r="T160"/>
  <c r="R160"/>
  <c r="P160"/>
  <c r="BI158"/>
  <c r="BH158"/>
  <c r="BG158"/>
  <c r="BE158"/>
  <c r="T158"/>
  <c r="R158"/>
  <c r="P158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R148"/>
  <c r="P148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J132"/>
  <c r="F132"/>
  <c r="F130"/>
  <c r="E128"/>
  <c r="J93"/>
  <c r="F93"/>
  <c r="F91"/>
  <c r="E89"/>
  <c r="J26"/>
  <c r="E26"/>
  <c r="J133"/>
  <c r="J25"/>
  <c r="J20"/>
  <c r="E20"/>
  <c r="F94"/>
  <c r="J19"/>
  <c r="J14"/>
  <c r="J91"/>
  <c r="E7"/>
  <c r="E124"/>
  <c i="5" r="J39"/>
  <c r="J38"/>
  <c i="1" r="AY99"/>
  <c i="5" r="J37"/>
  <c i="1" r="AX99"/>
  <c i="5"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7"/>
  <c r="BH127"/>
  <c r="BG127"/>
  <c r="BE127"/>
  <c r="T127"/>
  <c r="T126"/>
  <c r="T125"/>
  <c r="R127"/>
  <c r="R126"/>
  <c r="R125"/>
  <c r="P127"/>
  <c r="P126"/>
  <c r="P125"/>
  <c r="F120"/>
  <c r="F118"/>
  <c r="E116"/>
  <c r="F93"/>
  <c r="F91"/>
  <c r="E89"/>
  <c r="J26"/>
  <c r="E26"/>
  <c r="J121"/>
  <c r="J25"/>
  <c r="J23"/>
  <c r="E23"/>
  <c r="J93"/>
  <c r="J22"/>
  <c r="J20"/>
  <c r="E20"/>
  <c r="F121"/>
  <c r="J19"/>
  <c r="J14"/>
  <c r="J118"/>
  <c r="E7"/>
  <c r="E112"/>
  <c i="4" r="J39"/>
  <c r="J38"/>
  <c i="1" r="AY98"/>
  <c i="4" r="J37"/>
  <c i="1" r="AX98"/>
  <c i="4"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T128"/>
  <c r="T127"/>
  <c r="R129"/>
  <c r="R128"/>
  <c r="R127"/>
  <c r="P129"/>
  <c r="P128"/>
  <c r="P127"/>
  <c r="F122"/>
  <c r="F120"/>
  <c r="E118"/>
  <c r="F93"/>
  <c r="F91"/>
  <c r="E89"/>
  <c r="J26"/>
  <c r="E26"/>
  <c r="J123"/>
  <c r="J25"/>
  <c r="J23"/>
  <c r="E23"/>
  <c r="J93"/>
  <c r="J22"/>
  <c r="J20"/>
  <c r="E20"/>
  <c r="F94"/>
  <c r="J19"/>
  <c r="J14"/>
  <c r="J120"/>
  <c r="E7"/>
  <c r="E114"/>
  <c i="3" r="J39"/>
  <c r="J38"/>
  <c i="1" r="AY97"/>
  <c i="3" r="J37"/>
  <c i="1" r="AX97"/>
  <c i="3"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1"/>
  <c r="BH131"/>
  <c r="BG131"/>
  <c r="BE131"/>
  <c r="T131"/>
  <c r="T130"/>
  <c r="T129"/>
  <c r="R131"/>
  <c r="R130"/>
  <c r="R129"/>
  <c r="P131"/>
  <c r="P130"/>
  <c r="P129"/>
  <c r="F124"/>
  <c r="F122"/>
  <c r="E120"/>
  <c r="F93"/>
  <c r="F91"/>
  <c r="E89"/>
  <c r="J26"/>
  <c r="E26"/>
  <c r="J125"/>
  <c r="J25"/>
  <c r="J23"/>
  <c r="E23"/>
  <c r="J93"/>
  <c r="J22"/>
  <c r="J20"/>
  <c r="E20"/>
  <c r="F125"/>
  <c r="J19"/>
  <c r="J14"/>
  <c r="J91"/>
  <c r="E7"/>
  <c r="E85"/>
  <c i="2" r="J39"/>
  <c r="J38"/>
  <c i="1" r="AY96"/>
  <c i="2" r="J37"/>
  <c i="1" r="AX96"/>
  <c i="2" r="BI271"/>
  <c r="BH271"/>
  <c r="BG271"/>
  <c r="BE271"/>
  <c r="T271"/>
  <c r="T270"/>
  <c r="R271"/>
  <c r="R270"/>
  <c r="P271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4"/>
  <c r="BH264"/>
  <c r="BG264"/>
  <c r="BE264"/>
  <c r="T264"/>
  <c r="R264"/>
  <c r="P264"/>
  <c r="BI263"/>
  <c r="BH263"/>
  <c r="BG263"/>
  <c r="BE263"/>
  <c r="T263"/>
  <c r="R263"/>
  <c r="P263"/>
  <c r="BI261"/>
  <c r="BH261"/>
  <c r="BG261"/>
  <c r="BE261"/>
  <c r="T261"/>
  <c r="R261"/>
  <c r="P261"/>
  <c r="BI256"/>
  <c r="BH256"/>
  <c r="BG256"/>
  <c r="BE256"/>
  <c r="T256"/>
  <c r="R256"/>
  <c r="P256"/>
  <c r="BI254"/>
  <c r="BH254"/>
  <c r="BG254"/>
  <c r="BE254"/>
  <c r="T254"/>
  <c r="R254"/>
  <c r="P254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0"/>
  <c r="BH240"/>
  <c r="BG240"/>
  <c r="BE240"/>
  <c r="T240"/>
  <c r="R240"/>
  <c r="P240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8"/>
  <c r="BH228"/>
  <c r="BG228"/>
  <c r="BE228"/>
  <c r="T228"/>
  <c r="R228"/>
  <c r="P228"/>
  <c r="BI224"/>
  <c r="BH224"/>
  <c r="BG224"/>
  <c r="BE224"/>
  <c r="T224"/>
  <c r="R224"/>
  <c r="P224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7"/>
  <c r="BH217"/>
  <c r="BG217"/>
  <c r="BE217"/>
  <c r="T217"/>
  <c r="R217"/>
  <c r="P217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T189"/>
  <c r="R190"/>
  <c r="R189"/>
  <c r="P190"/>
  <c r="P189"/>
  <c r="BI188"/>
  <c r="BH188"/>
  <c r="BG188"/>
  <c r="BE188"/>
  <c r="T188"/>
  <c r="R188"/>
  <c r="P188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7"/>
  <c r="BH147"/>
  <c r="BG147"/>
  <c r="BE147"/>
  <c r="T147"/>
  <c r="R147"/>
  <c r="P147"/>
  <c r="BI145"/>
  <c r="BH145"/>
  <c r="BG145"/>
  <c r="BE145"/>
  <c r="T145"/>
  <c r="R145"/>
  <c r="P145"/>
  <c r="BI143"/>
  <c r="BH143"/>
  <c r="BG143"/>
  <c r="BE143"/>
  <c r="T143"/>
  <c r="R143"/>
  <c r="P143"/>
  <c r="BI140"/>
  <c r="BH140"/>
  <c r="BG140"/>
  <c r="BE140"/>
  <c r="T140"/>
  <c r="T139"/>
  <c r="R140"/>
  <c r="R139"/>
  <c r="P140"/>
  <c r="P139"/>
  <c r="J133"/>
  <c r="F133"/>
  <c r="F131"/>
  <c r="E129"/>
  <c r="J93"/>
  <c r="F93"/>
  <c r="F91"/>
  <c r="E89"/>
  <c r="J26"/>
  <c r="E26"/>
  <c r="J134"/>
  <c r="J25"/>
  <c r="J20"/>
  <c r="E20"/>
  <c r="F94"/>
  <c r="J19"/>
  <c r="J14"/>
  <c r="J91"/>
  <c r="E7"/>
  <c r="E85"/>
  <c i="1" r="L90"/>
  <c r="AM90"/>
  <c r="AM89"/>
  <c r="L89"/>
  <c r="AM87"/>
  <c r="L87"/>
  <c r="L85"/>
  <c r="L84"/>
  <c i="2" r="BK254"/>
  <c r="BK232"/>
  <c r="J215"/>
  <c r="BK206"/>
  <c r="J166"/>
  <c r="J266"/>
  <c r="BK252"/>
  <c r="BK224"/>
  <c r="J200"/>
  <c r="BK151"/>
  <c r="J263"/>
  <c r="BK250"/>
  <c r="BK235"/>
  <c r="BK212"/>
  <c r="BK185"/>
  <c r="BK157"/>
  <c r="J219"/>
  <c r="J165"/>
  <c r="J228"/>
  <c r="J210"/>
  <c r="BK174"/>
  <c r="BK140"/>
  <c r="J197"/>
  <c r="BK182"/>
  <c r="J163"/>
  <c i="3" r="J166"/>
  <c r="J140"/>
  <c r="J148"/>
  <c r="J131"/>
  <c r="BK181"/>
  <c r="J162"/>
  <c r="BK143"/>
  <c r="BK176"/>
  <c r="BK161"/>
  <c r="J139"/>
  <c r="BK178"/>
  <c r="J155"/>
  <c r="BK146"/>
  <c r="BK172"/>
  <c r="BK140"/>
  <c i="4" r="J149"/>
  <c r="J147"/>
  <c r="BK133"/>
  <c r="J136"/>
  <c r="J143"/>
  <c r="BK147"/>
  <c r="J135"/>
  <c i="5" r="J134"/>
  <c r="BK133"/>
  <c r="BK131"/>
  <c i="6" r="J245"/>
  <c r="BK226"/>
  <c r="BK209"/>
  <c r="BK178"/>
  <c r="J210"/>
  <c r="BK174"/>
  <c r="BK142"/>
  <c r="BK227"/>
  <c r="BK211"/>
  <c r="BK195"/>
  <c r="BK170"/>
  <c r="BK261"/>
  <c r="J240"/>
  <c r="BK206"/>
  <c r="J186"/>
  <c r="BK158"/>
  <c r="BK265"/>
  <c r="BK230"/>
  <c r="J204"/>
  <c r="J174"/>
  <c r="J139"/>
  <c r="BK229"/>
  <c r="BK204"/>
  <c r="BK172"/>
  <c r="J141"/>
  <c i="7" r="J164"/>
  <c r="J147"/>
  <c r="BK134"/>
  <c r="J169"/>
  <c r="BK152"/>
  <c r="BK173"/>
  <c r="BK153"/>
  <c r="BK144"/>
  <c r="BK160"/>
  <c r="J144"/>
  <c r="J162"/>
  <c r="BK140"/>
  <c i="8" r="BK139"/>
  <c r="J129"/>
  <c r="J141"/>
  <c r="BK133"/>
  <c r="BK144"/>
  <c r="BK136"/>
  <c r="J149"/>
  <c i="9" r="J131"/>
  <c r="J133"/>
  <c i="10" r="J168"/>
  <c r="J151"/>
  <c r="J129"/>
  <c r="BK159"/>
  <c r="J125"/>
  <c r="J143"/>
  <c r="J174"/>
  <c r="J162"/>
  <c r="BK174"/>
  <c r="BK170"/>
  <c r="BK146"/>
  <c r="BK160"/>
  <c r="BK141"/>
  <c i="11" r="J131"/>
  <c r="J129"/>
  <c i="2" r="J268"/>
  <c r="J242"/>
  <c r="BK222"/>
  <c r="J208"/>
  <c r="J172"/>
  <c r="BK147"/>
  <c r="BK263"/>
  <c r="J244"/>
  <c r="BK207"/>
  <c r="J193"/>
  <c r="J143"/>
  <c r="BK266"/>
  <c r="J249"/>
  <c r="J234"/>
  <c r="J209"/>
  <c r="J182"/>
  <c r="BK242"/>
  <c r="BK217"/>
  <c r="J170"/>
  <c r="BK143"/>
  <c r="BK215"/>
  <c r="J186"/>
  <c r="J206"/>
  <c r="J184"/>
  <c r="BK168"/>
  <c i="3" r="J174"/>
  <c r="BK147"/>
  <c r="BK166"/>
  <c r="J146"/>
  <c r="J183"/>
  <c r="BK167"/>
  <c r="BK156"/>
  <c r="BK141"/>
  <c r="J172"/>
  <c r="BK163"/>
  <c r="J143"/>
  <c r="J181"/>
  <c r="BK169"/>
  <c r="J152"/>
  <c r="BK139"/>
  <c r="BK177"/>
  <c r="J149"/>
  <c r="J134"/>
  <c i="4" r="J129"/>
  <c r="BK145"/>
  <c r="J133"/>
  <c r="J145"/>
  <c r="BK151"/>
  <c r="J134"/>
  <c i="5" r="BK134"/>
  <c r="J132"/>
  <c r="J136"/>
  <c i="6" r="BK251"/>
  <c r="J229"/>
  <c r="J211"/>
  <c r="J205"/>
  <c r="J176"/>
  <c r="J146"/>
  <c r="BK176"/>
  <c r="BK249"/>
  <c r="J237"/>
  <c r="BK205"/>
  <c r="BK177"/>
  <c r="BK156"/>
  <c r="J259"/>
  <c r="J241"/>
  <c r="BK210"/>
  <c r="BK200"/>
  <c r="J168"/>
  <c r="BK146"/>
  <c r="BK237"/>
  <c r="BK208"/>
  <c r="J177"/>
  <c r="BK168"/>
  <c r="BK256"/>
  <c r="BK220"/>
  <c r="BK190"/>
  <c r="J160"/>
  <c i="7" r="J171"/>
  <c r="BK162"/>
  <c r="J156"/>
  <c r="J139"/>
  <c r="BK159"/>
  <c r="BK148"/>
  <c r="J170"/>
  <c r="BK151"/>
  <c r="BK164"/>
  <c r="J148"/>
  <c r="BK131"/>
  <c r="J160"/>
  <c r="J131"/>
  <c i="8" r="BK152"/>
  <c r="J134"/>
  <c r="BK151"/>
  <c r="BK129"/>
  <c r="J148"/>
  <c i="9" r="BK132"/>
  <c r="J132"/>
  <c r="BK134"/>
  <c i="10" r="BK162"/>
  <c r="BK153"/>
  <c r="BK137"/>
  <c r="J169"/>
  <c r="J147"/>
  <c r="BK164"/>
  <c r="J146"/>
  <c r="J170"/>
  <c r="J156"/>
  <c r="J134"/>
  <c r="BK166"/>
  <c r="BK151"/>
  <c r="J131"/>
  <c r="J149"/>
  <c r="J136"/>
  <c i="11" r="BK133"/>
  <c i="2" r="J250"/>
  <c r="BK230"/>
  <c r="J207"/>
  <c r="BK197"/>
  <c r="BK153"/>
  <c r="J261"/>
  <c r="BK240"/>
  <c r="J211"/>
  <c r="J174"/>
  <c r="BK271"/>
  <c r="BK256"/>
  <c r="J247"/>
  <c r="BK198"/>
  <c r="BK175"/>
  <c r="J153"/>
  <c r="J235"/>
  <c r="J203"/>
  <c r="J175"/>
  <c r="BK161"/>
  <c r="J224"/>
  <c r="BK203"/>
  <c r="BK177"/>
  <c r="J149"/>
  <c r="J212"/>
  <c r="BK190"/>
  <c r="J171"/>
  <c r="BK155"/>
  <c i="3" r="J156"/>
  <c r="BK180"/>
  <c r="BK152"/>
  <c r="J141"/>
  <c r="BK184"/>
  <c r="J163"/>
  <c r="J153"/>
  <c r="BK174"/>
  <c r="BK165"/>
  <c r="BK148"/>
  <c r="BK183"/>
  <c r="BK160"/>
  <c r="BK150"/>
  <c r="J138"/>
  <c r="J168"/>
  <c r="J147"/>
  <c i="4" r="BK150"/>
  <c r="J141"/>
  <c r="BK144"/>
  <c r="J150"/>
  <c r="BK129"/>
  <c r="BK132"/>
  <c i="5" r="J127"/>
  <c r="BK136"/>
  <c i="6" r="BK263"/>
  <c r="BK239"/>
  <c r="BK212"/>
  <c r="BK197"/>
  <c r="BK164"/>
  <c r="BK139"/>
  <c r="J170"/>
  <c r="BK154"/>
  <c r="J242"/>
  <c r="J224"/>
  <c r="J198"/>
  <c r="J173"/>
  <c r="BK150"/>
  <c r="J249"/>
  <c r="BK216"/>
  <c r="BK182"/>
  <c r="BK160"/>
  <c r="BK259"/>
  <c r="BK235"/>
  <c r="J216"/>
  <c r="J185"/>
  <c r="BK148"/>
  <c r="BK240"/>
  <c r="J203"/>
  <c r="BK167"/>
  <c r="J142"/>
  <c i="7" r="J168"/>
  <c r="BK157"/>
  <c r="J140"/>
  <c r="BK170"/>
  <c r="J158"/>
  <c r="BK165"/>
  <c r="J149"/>
  <c r="BK171"/>
  <c r="BK149"/>
  <c r="J136"/>
  <c r="J172"/>
  <c r="BK156"/>
  <c r="BK137"/>
  <c i="8" r="BK148"/>
  <c r="J150"/>
  <c r="J135"/>
  <c r="BK149"/>
  <c r="BK132"/>
  <c r="BK138"/>
  <c i="9" r="BK130"/>
  <c r="J130"/>
  <c r="BK127"/>
  <c i="10" r="J160"/>
  <c r="J141"/>
  <c r="BK125"/>
  <c r="BK150"/>
  <c r="J133"/>
  <c r="BK157"/>
  <c r="BK136"/>
  <c r="J172"/>
  <c r="BK161"/>
  <c r="J150"/>
  <c r="J173"/>
  <c r="BK156"/>
  <c r="J135"/>
  <c r="J153"/>
  <c r="BK133"/>
  <c i="11" r="J133"/>
  <c r="BK129"/>
  <c i="2" r="J267"/>
  <c r="BK249"/>
  <c r="BK228"/>
  <c r="BK213"/>
  <c r="BK171"/>
  <c i="1" r="AS100"/>
  <c i="2" r="BK205"/>
  <c r="J185"/>
  <c r="BK149"/>
  <c r="BK261"/>
  <c r="J245"/>
  <c r="J213"/>
  <c r="BK188"/>
  <c r="BK158"/>
  <c r="J240"/>
  <c r="J230"/>
  <c r="J198"/>
  <c r="J168"/>
  <c r="BK145"/>
  <c r="BK208"/>
  <c r="BK184"/>
  <c r="J151"/>
  <c r="J217"/>
  <c r="BK195"/>
  <c r="BK176"/>
  <c r="BK160"/>
  <c i="3" r="BK162"/>
  <c r="BK182"/>
  <c r="BK155"/>
  <c r="J135"/>
  <c r="J182"/>
  <c r="J158"/>
  <c r="J137"/>
  <c r="J170"/>
  <c r="BK158"/>
  <c r="BK137"/>
  <c r="J180"/>
  <c r="J157"/>
  <c r="BK144"/>
  <c r="J179"/>
  <c r="J167"/>
  <c r="BK142"/>
  <c r="BK131"/>
  <c i="4" r="J148"/>
  <c r="BK141"/>
  <c r="J132"/>
  <c r="J139"/>
  <c r="BK148"/>
  <c r="BK138"/>
  <c i="5" r="J133"/>
  <c r="J131"/>
  <c r="BK132"/>
  <c i="6" r="J261"/>
  <c r="BK231"/>
  <c r="J214"/>
  <c r="BK198"/>
  <c r="J150"/>
  <c r="J207"/>
  <c r="J167"/>
  <c r="J244"/>
  <c r="J235"/>
  <c r="BK207"/>
  <c r="BK188"/>
  <c r="J165"/>
  <c r="J152"/>
  <c r="J256"/>
  <c r="J213"/>
  <c r="J172"/>
  <c r="BK141"/>
  <c r="J258"/>
  <c r="J227"/>
  <c r="BK173"/>
  <c r="BK244"/>
  <c r="BK214"/>
  <c r="BK184"/>
  <c r="BK144"/>
  <c i="7" r="J174"/>
  <c r="J165"/>
  <c r="J159"/>
  <c r="BK172"/>
  <c r="BK161"/>
  <c r="BK150"/>
  <c r="BK138"/>
  <c r="J152"/>
  <c r="BK136"/>
  <c r="J154"/>
  <c r="BK139"/>
  <c r="J163"/>
  <c r="J138"/>
  <c i="8" r="BK142"/>
  <c r="BK147"/>
  <c r="J145"/>
  <c r="J152"/>
  <c r="BK141"/>
  <c r="J144"/>
  <c r="BK145"/>
  <c r="BK135"/>
  <c i="9" r="J134"/>
  <c r="BK131"/>
  <c i="10" r="J157"/>
  <c r="BK134"/>
  <c r="J161"/>
  <c r="BK130"/>
  <c r="J159"/>
  <c r="J138"/>
  <c r="BK129"/>
  <c r="BK168"/>
  <c r="J137"/>
  <c r="BK172"/>
  <c r="BK155"/>
  <c r="BK140"/>
  <c r="BK163"/>
  <c r="J148"/>
  <c r="BK131"/>
  <c i="11" r="BK127"/>
  <c i="2" r="J264"/>
  <c r="BK247"/>
  <c r="BK211"/>
  <c r="BK200"/>
  <c r="J145"/>
  <c r="J246"/>
  <c r="BK234"/>
  <c r="J204"/>
  <c r="BK166"/>
  <c r="J271"/>
  <c r="BK264"/>
  <c r="J252"/>
  <c r="BK236"/>
  <c r="J222"/>
  <c r="J195"/>
  <c r="BK165"/>
  <c r="J140"/>
  <c r="J232"/>
  <c r="BK202"/>
  <c r="BK172"/>
  <c r="J160"/>
  <c r="BK219"/>
  <c r="J202"/>
  <c r="BK163"/>
  <c r="J147"/>
  <c r="BK210"/>
  <c r="BK186"/>
  <c r="BK162"/>
  <c i="3" r="BK173"/>
  <c r="J144"/>
  <c r="BK159"/>
  <c r="J142"/>
  <c r="BK185"/>
  <c r="J171"/>
  <c r="J161"/>
  <c r="J184"/>
  <c r="BK171"/>
  <c r="J159"/>
  <c r="J185"/>
  <c r="J173"/>
  <c r="J154"/>
  <c r="BK135"/>
  <c r="J160"/>
  <c r="BK138"/>
  <c i="4" r="J142"/>
  <c r="J138"/>
  <c r="J151"/>
  <c r="J137"/>
  <c r="BK143"/>
  <c r="BK137"/>
  <c i="5" r="BK135"/>
  <c r="J130"/>
  <c r="BK130"/>
  <c i="6" r="BK247"/>
  <c r="BK224"/>
  <c r="J208"/>
  <c r="BK193"/>
  <c r="J154"/>
  <c r="BK186"/>
  <c r="BK162"/>
  <c r="J239"/>
  <c r="J220"/>
  <c r="J202"/>
  <c r="BK185"/>
  <c r="BK163"/>
  <c r="J265"/>
  <c r="BK245"/>
  <c r="J218"/>
  <c r="BK202"/>
  <c r="J178"/>
  <c r="BK152"/>
  <c r="J247"/>
  <c r="BK218"/>
  <c r="J193"/>
  <c r="J144"/>
  <c r="J226"/>
  <c r="J197"/>
  <c r="J164"/>
  <c i="7" r="J145"/>
  <c r="J173"/>
  <c r="BK167"/>
  <c r="BK154"/>
  <c r="BK168"/>
  <c r="J150"/>
  <c r="J153"/>
  <c r="J141"/>
  <c r="BK174"/>
  <c r="BK158"/>
  <c r="J135"/>
  <c i="8" r="BK137"/>
  <c r="J142"/>
  <c r="J147"/>
  <c r="J132"/>
  <c r="BK143"/>
  <c r="J151"/>
  <c r="J139"/>
  <c i="9" r="BK135"/>
  <c r="J135"/>
  <c i="10" r="BK173"/>
  <c r="BK158"/>
  <c r="J140"/>
  <c r="J164"/>
  <c r="J166"/>
  <c r="BK145"/>
  <c r="BK132"/>
  <c r="J163"/>
  <c r="J154"/>
  <c r="BK126"/>
  <c r="BK171"/>
  <c r="BK143"/>
  <c r="BK167"/>
  <c r="BK147"/>
  <c r="J126"/>
  <c i="11" r="J127"/>
  <c r="BK125"/>
  <c i="2" r="J256"/>
  <c r="BK244"/>
  <c r="J221"/>
  <c r="J205"/>
  <c r="J158"/>
  <c r="BK267"/>
  <c r="BK245"/>
  <c r="BK231"/>
  <c r="J188"/>
  <c r="J162"/>
  <c r="BK268"/>
  <c r="J254"/>
  <c r="BK246"/>
  <c r="J231"/>
  <c r="BK193"/>
  <c r="J177"/>
  <c r="J157"/>
  <c r="J236"/>
  <c r="BK204"/>
  <c r="J176"/>
  <c r="J155"/>
  <c r="BK221"/>
  <c r="BK209"/>
  <c r="J190"/>
  <c r="J161"/>
  <c i="1" r="AS95"/>
  <c i="2" r="BK170"/>
  <c i="3" r="J176"/>
  <c r="J165"/>
  <c r="BK179"/>
  <c r="BK149"/>
  <c r="BK134"/>
  <c r="BK168"/>
  <c r="J150"/>
  <c r="J178"/>
  <c r="J169"/>
  <c r="BK154"/>
  <c r="J177"/>
  <c r="BK153"/>
  <c r="J136"/>
  <c r="BK170"/>
  <c r="BK157"/>
  <c r="BK136"/>
  <c i="4" r="J144"/>
  <c r="BK142"/>
  <c r="BK136"/>
  <c r="BK139"/>
  <c r="BK149"/>
  <c r="BK134"/>
  <c r="BK135"/>
  <c i="5" r="J135"/>
  <c r="BK127"/>
  <c i="6" r="BK262"/>
  <c r="BK241"/>
  <c r="J217"/>
  <c r="J206"/>
  <c r="J190"/>
  <c r="J148"/>
  <c r="BK203"/>
  <c r="BK165"/>
  <c r="J251"/>
  <c r="BK213"/>
  <c r="J200"/>
  <c r="J182"/>
  <c r="J158"/>
  <c r="J263"/>
  <c r="BK258"/>
  <c r="J231"/>
  <c r="J209"/>
  <c r="J195"/>
  <c r="J163"/>
  <c r="J262"/>
  <c r="BK242"/>
  <c r="BK217"/>
  <c r="J184"/>
  <c r="J156"/>
  <c r="J230"/>
  <c r="J212"/>
  <c r="J188"/>
  <c r="J162"/>
  <c i="7" r="J167"/>
  <c r="J161"/>
  <c r="BK142"/>
  <c r="J137"/>
  <c r="BK163"/>
  <c r="J151"/>
  <c r="J142"/>
  <c r="J157"/>
  <c r="BK147"/>
  <c r="J134"/>
  <c r="BK145"/>
  <c r="BK135"/>
  <c r="BK169"/>
  <c r="BK141"/>
  <c i="8" r="BK150"/>
  <c r="J133"/>
  <c r="J136"/>
  <c r="J137"/>
  <c r="J138"/>
  <c r="J143"/>
  <c r="BK134"/>
  <c i="9" r="BK133"/>
  <c r="J127"/>
  <c i="10" r="J167"/>
  <c r="BK149"/>
  <c r="J130"/>
  <c r="J152"/>
  <c r="BK138"/>
  <c r="BK152"/>
  <c r="BK135"/>
  <c r="BK169"/>
  <c r="J155"/>
  <c r="J132"/>
  <c r="J158"/>
  <c r="BK148"/>
  <c r="J171"/>
  <c r="BK154"/>
  <c r="J145"/>
  <c i="11" r="J125"/>
  <c r="BK131"/>
  <c i="2" l="1" r="BK142"/>
  <c r="J142"/>
  <c r="J101"/>
  <c r="P169"/>
  <c r="T183"/>
  <c r="P196"/>
  <c r="T201"/>
  <c r="BK223"/>
  <c r="J223"/>
  <c r="J111"/>
  <c r="T233"/>
  <c r="BK265"/>
  <c r="J265"/>
  <c r="J114"/>
  <c i="3" r="P133"/>
  <c r="BK151"/>
  <c r="J151"/>
  <c r="J104"/>
  <c r="P175"/>
  <c i="4" r="R131"/>
  <c r="R146"/>
  <c i="6" r="T138"/>
  <c r="P192"/>
  <c r="T196"/>
  <c r="BK215"/>
  <c r="J215"/>
  <c r="J109"/>
  <c r="P228"/>
  <c r="T248"/>
  <c i="7" r="P143"/>
  <c r="R155"/>
  <c i="8" r="R131"/>
  <c r="R146"/>
  <c i="9" r="R129"/>
  <c r="R128"/>
  <c r="R124"/>
  <c i="2" r="R169"/>
  <c r="P192"/>
  <c r="P201"/>
  <c r="T214"/>
  <c r="P223"/>
  <c r="R233"/>
  <c r="P265"/>
  <c i="3" r="T133"/>
  <c r="R145"/>
  <c r="BK164"/>
  <c r="J164"/>
  <c r="J105"/>
  <c r="T175"/>
  <c i="4" r="BK131"/>
  <c r="J131"/>
  <c r="J102"/>
  <c r="P140"/>
  <c r="P146"/>
  <c i="5" r="R129"/>
  <c r="R128"/>
  <c r="R124"/>
  <c i="6" r="R143"/>
  <c r="T171"/>
  <c r="BK196"/>
  <c r="J196"/>
  <c r="J107"/>
  <c r="R201"/>
  <c r="BK228"/>
  <c r="J228"/>
  <c r="J111"/>
  <c r="R248"/>
  <c i="7" r="BK143"/>
  <c r="J143"/>
  <c r="J103"/>
  <c r="P146"/>
  <c r="T155"/>
  <c i="8" r="P131"/>
  <c r="P146"/>
  <c i="9" r="P129"/>
  <c r="P128"/>
  <c i="2" r="T142"/>
  <c r="T138"/>
  <c r="BK183"/>
  <c r="J183"/>
  <c r="J103"/>
  <c r="T192"/>
  <c r="R196"/>
  <c r="P214"/>
  <c r="R220"/>
  <c r="T223"/>
  <c r="R253"/>
  <c i="3" r="R133"/>
  <c r="P151"/>
  <c r="BK175"/>
  <c r="J175"/>
  <c r="J106"/>
  <c i="4" r="P131"/>
  <c r="P130"/>
  <c r="P126"/>
  <c i="1" r="AU98"/>
  <c i="4" r="T140"/>
  <c i="5" r="P129"/>
  <c r="P128"/>
  <c r="P124"/>
  <c i="1" r="AU99"/>
  <c i="6" r="BK143"/>
  <c r="J143"/>
  <c r="J101"/>
  <c r="P171"/>
  <c r="R183"/>
  <c r="BK192"/>
  <c r="J192"/>
  <c r="J106"/>
  <c r="BK201"/>
  <c r="J201"/>
  <c r="J108"/>
  <c r="R215"/>
  <c r="R219"/>
  <c r="BK248"/>
  <c r="J248"/>
  <c r="J112"/>
  <c r="T260"/>
  <c i="7" r="BK133"/>
  <c r="J133"/>
  <c r="J102"/>
  <c r="BK146"/>
  <c r="J146"/>
  <c r="J104"/>
  <c r="T146"/>
  <c r="P166"/>
  <c i="8" r="T131"/>
  <c r="T140"/>
  <c i="9" r="BK129"/>
  <c r="J129"/>
  <c r="J102"/>
  <c i="10" r="P124"/>
  <c r="P128"/>
  <c r="BK139"/>
  <c r="J139"/>
  <c r="J100"/>
  <c r="T144"/>
  <c r="T165"/>
  <c i="2" r="R142"/>
  <c r="R138"/>
  <c r="R183"/>
  <c r="BK192"/>
  <c r="J192"/>
  <c r="J106"/>
  <c r="BK201"/>
  <c r="J201"/>
  <c r="J108"/>
  <c r="R214"/>
  <c r="BK220"/>
  <c r="J220"/>
  <c r="J110"/>
  <c r="BK233"/>
  <c r="J233"/>
  <c r="J112"/>
  <c r="P253"/>
  <c r="R265"/>
  <c i="3" r="BK133"/>
  <c r="J133"/>
  <c r="J102"/>
  <c r="T145"/>
  <c r="P164"/>
  <c r="T164"/>
  <c i="4" r="T131"/>
  <c r="BK146"/>
  <c r="J146"/>
  <c r="J104"/>
  <c i="5" r="BK129"/>
  <c r="BK128"/>
  <c i="6" r="BK138"/>
  <c r="J138"/>
  <c r="J100"/>
  <c r="P138"/>
  <c r="R138"/>
  <c r="BK171"/>
  <c r="J171"/>
  <c r="J102"/>
  <c r="BK183"/>
  <c r="J183"/>
  <c r="J103"/>
  <c r="P196"/>
  <c r="T201"/>
  <c r="BK219"/>
  <c r="J219"/>
  <c r="J110"/>
  <c r="T228"/>
  <c r="R260"/>
  <c i="7" r="T133"/>
  <c r="R146"/>
  <c r="BK166"/>
  <c r="J166"/>
  <c r="J106"/>
  <c i="8" r="BK131"/>
  <c r="J131"/>
  <c r="J102"/>
  <c r="R140"/>
  <c i="10" r="BK124"/>
  <c r="J124"/>
  <c r="J97"/>
  <c r="BK128"/>
  <c r="J128"/>
  <c r="J99"/>
  <c r="P139"/>
  <c r="BK144"/>
  <c r="J144"/>
  <c r="J102"/>
  <c r="BK165"/>
  <c r="J165"/>
  <c r="J103"/>
  <c i="2" r="P142"/>
  <c r="P138"/>
  <c r="T169"/>
  <c r="R192"/>
  <c r="T196"/>
  <c r="BK214"/>
  <c r="J214"/>
  <c r="J109"/>
  <c r="T220"/>
  <c r="P233"/>
  <c r="T253"/>
  <c i="3" r="BK145"/>
  <c r="J145"/>
  <c r="J103"/>
  <c r="R151"/>
  <c r="R164"/>
  <c i="4" r="R140"/>
  <c i="6" r="T143"/>
  <c r="P183"/>
  <c r="R192"/>
  <c r="R196"/>
  <c r="P215"/>
  <c r="P219"/>
  <c r="R228"/>
  <c r="BK260"/>
  <c r="J260"/>
  <c r="J113"/>
  <c i="7" r="P133"/>
  <c r="P132"/>
  <c r="P128"/>
  <c i="1" r="AU102"/>
  <c i="7" r="T143"/>
  <c r="P155"/>
  <c r="T166"/>
  <c i="8" r="P140"/>
  <c r="T146"/>
  <c i="10" r="T124"/>
  <c r="T128"/>
  <c r="T127"/>
  <c r="T123"/>
  <c r="T139"/>
  <c r="R144"/>
  <c r="R165"/>
  <c i="2" r="BK169"/>
  <c r="J169"/>
  <c r="J102"/>
  <c r="P183"/>
  <c r="BK196"/>
  <c r="J196"/>
  <c r="J107"/>
  <c r="R201"/>
  <c r="P220"/>
  <c r="R223"/>
  <c r="BK253"/>
  <c r="J253"/>
  <c r="J113"/>
  <c r="T265"/>
  <c i="3" r="P145"/>
  <c r="T151"/>
  <c r="R175"/>
  <c i="4" r="BK140"/>
  <c r="J140"/>
  <c r="J103"/>
  <c r="T146"/>
  <c i="5" r="T129"/>
  <c r="T128"/>
  <c r="T124"/>
  <c i="6" r="P143"/>
  <c r="R171"/>
  <c r="T183"/>
  <c r="T192"/>
  <c r="P201"/>
  <c r="T215"/>
  <c r="T219"/>
  <c r="P248"/>
  <c r="P260"/>
  <c i="7" r="R133"/>
  <c r="R132"/>
  <c r="R128"/>
  <c r="R143"/>
  <c r="BK155"/>
  <c r="J155"/>
  <c r="J105"/>
  <c r="R166"/>
  <c i="8" r="BK140"/>
  <c r="J140"/>
  <c r="J103"/>
  <c r="BK146"/>
  <c r="J146"/>
  <c r="J104"/>
  <c i="9" r="T129"/>
  <c r="T128"/>
  <c r="T124"/>
  <c i="10" r="R124"/>
  <c r="R128"/>
  <c r="R127"/>
  <c r="R123"/>
  <c r="R139"/>
  <c r="P144"/>
  <c r="P165"/>
  <c i="5" r="BK126"/>
  <c r="J126"/>
  <c r="J100"/>
  <c i="4" r="BK128"/>
  <c r="J128"/>
  <c r="J100"/>
  <c i="6" r="BK264"/>
  <c r="J264"/>
  <c r="J114"/>
  <c i="2" r="BK189"/>
  <c r="J189"/>
  <c r="J104"/>
  <c r="BK270"/>
  <c r="J270"/>
  <c r="J115"/>
  <c i="10" r="BK142"/>
  <c r="J142"/>
  <c r="J101"/>
  <c i="6" r="BK189"/>
  <c r="J189"/>
  <c r="J104"/>
  <c i="11" r="BK126"/>
  <c r="J126"/>
  <c r="J99"/>
  <c r="BK124"/>
  <c r="BK128"/>
  <c r="J128"/>
  <c r="J100"/>
  <c i="2" r="BK139"/>
  <c r="J139"/>
  <c r="J100"/>
  <c i="3" r="BK130"/>
  <c r="J130"/>
  <c r="J100"/>
  <c i="7" r="BK130"/>
  <c r="J130"/>
  <c r="J100"/>
  <c i="8" r="BK128"/>
  <c r="J128"/>
  <c r="J100"/>
  <c i="9" r="BK126"/>
  <c r="BK125"/>
  <c i="11" r="BK130"/>
  <c r="J130"/>
  <c r="J101"/>
  <c r="BK132"/>
  <c r="J132"/>
  <c r="J102"/>
  <c r="J92"/>
  <c i="10" r="BK127"/>
  <c r="J127"/>
  <c r="J98"/>
  <c i="11" r="J116"/>
  <c r="F119"/>
  <c r="BF127"/>
  <c r="BF133"/>
  <c r="E85"/>
  <c r="BF125"/>
  <c r="BF129"/>
  <c r="BF131"/>
  <c i="9" r="P124"/>
  <c i="1" r="AU104"/>
  <c i="10" r="E113"/>
  <c r="J119"/>
  <c r="J120"/>
  <c r="BF129"/>
  <c r="BF130"/>
  <c r="BF138"/>
  <c r="BF140"/>
  <c r="BF156"/>
  <c r="BF161"/>
  <c r="BF168"/>
  <c r="BF169"/>
  <c r="BF174"/>
  <c i="9" r="J125"/>
  <c r="J99"/>
  <c r="J126"/>
  <c r="J100"/>
  <c r="BK128"/>
  <c r="J128"/>
  <c r="J101"/>
  <c i="10" r="F120"/>
  <c r="BF126"/>
  <c r="BF133"/>
  <c r="BF146"/>
  <c r="BF163"/>
  <c r="J117"/>
  <c r="BF137"/>
  <c r="BF148"/>
  <c r="BF149"/>
  <c r="BF152"/>
  <c r="BF159"/>
  <c r="BF160"/>
  <c r="BF164"/>
  <c r="BF171"/>
  <c r="BF125"/>
  <c r="BF134"/>
  <c r="BF147"/>
  <c r="BF151"/>
  <c r="BF162"/>
  <c r="BF167"/>
  <c r="BF173"/>
  <c r="BF132"/>
  <c r="BF135"/>
  <c r="BF141"/>
  <c r="BF150"/>
  <c r="BF153"/>
  <c r="BF157"/>
  <c r="BF158"/>
  <c r="BF166"/>
  <c r="BF170"/>
  <c r="BF172"/>
  <c r="BF131"/>
  <c r="BF136"/>
  <c r="BF143"/>
  <c r="BF145"/>
  <c r="BF154"/>
  <c r="BF155"/>
  <c i="9" r="J94"/>
  <c r="BF130"/>
  <c r="BF131"/>
  <c r="BF132"/>
  <c r="BF133"/>
  <c r="BF135"/>
  <c r="J91"/>
  <c r="F94"/>
  <c r="BF134"/>
  <c r="E112"/>
  <c r="J120"/>
  <c r="BF127"/>
  <c i="8" r="E85"/>
  <c r="J122"/>
  <c r="BF134"/>
  <c r="BF136"/>
  <c r="BF141"/>
  <c r="BF144"/>
  <c r="F123"/>
  <c r="BF135"/>
  <c r="BF149"/>
  <c r="BF152"/>
  <c r="BF138"/>
  <c r="BF148"/>
  <c r="BF150"/>
  <c r="J94"/>
  <c r="J120"/>
  <c r="BF137"/>
  <c r="BF143"/>
  <c r="BF129"/>
  <c r="BF132"/>
  <c r="BF139"/>
  <c r="BF142"/>
  <c r="BF145"/>
  <c r="BF133"/>
  <c r="BF147"/>
  <c r="BF151"/>
  <c i="7" r="E85"/>
  <c r="J94"/>
  <c r="BF134"/>
  <c r="BF136"/>
  <c r="BF150"/>
  <c r="BF154"/>
  <c r="BF157"/>
  <c r="BF168"/>
  <c r="J93"/>
  <c r="F125"/>
  <c r="BF131"/>
  <c r="BF135"/>
  <c r="BF138"/>
  <c r="BF140"/>
  <c r="BF142"/>
  <c r="BF144"/>
  <c r="BF147"/>
  <c r="BF148"/>
  <c r="BF159"/>
  <c r="BF163"/>
  <c r="BF170"/>
  <c r="J91"/>
  <c r="BF152"/>
  <c r="BF169"/>
  <c r="BF137"/>
  <c r="BF141"/>
  <c r="BF149"/>
  <c r="BF151"/>
  <c r="BF153"/>
  <c r="BF158"/>
  <c r="BF162"/>
  <c r="BF167"/>
  <c r="BF172"/>
  <c r="BF173"/>
  <c r="BF139"/>
  <c r="BF145"/>
  <c r="BF156"/>
  <c r="BF160"/>
  <c r="BF161"/>
  <c r="BF164"/>
  <c r="BF165"/>
  <c r="BF171"/>
  <c r="BF174"/>
  <c i="5" r="J129"/>
  <c r="J102"/>
  <c i="6" r="E85"/>
  <c r="J130"/>
  <c r="BF150"/>
  <c r="BF165"/>
  <c r="BF168"/>
  <c r="BF172"/>
  <c r="BF182"/>
  <c r="BF185"/>
  <c r="BF198"/>
  <c r="BF203"/>
  <c r="BF209"/>
  <c r="BF211"/>
  <c r="BF212"/>
  <c r="BF239"/>
  <c r="BF259"/>
  <c i="5" r="J128"/>
  <c r="J101"/>
  <c i="6" r="F133"/>
  <c r="BF142"/>
  <c r="BF162"/>
  <c r="BF174"/>
  <c r="BF204"/>
  <c r="BF235"/>
  <c r="BF245"/>
  <c r="BF261"/>
  <c r="BF263"/>
  <c r="J94"/>
  <c r="BF163"/>
  <c r="BF164"/>
  <c r="BF167"/>
  <c r="BF186"/>
  <c r="BF188"/>
  <c r="BF197"/>
  <c r="BF205"/>
  <c r="BF207"/>
  <c r="BF224"/>
  <c r="BF229"/>
  <c r="BF231"/>
  <c r="BF242"/>
  <c r="BF249"/>
  <c r="BF251"/>
  <c r="BF265"/>
  <c r="BF141"/>
  <c r="BF146"/>
  <c r="BF148"/>
  <c r="BF158"/>
  <c r="BF173"/>
  <c r="BF176"/>
  <c r="BF184"/>
  <c r="BF190"/>
  <c r="BF200"/>
  <c r="BF214"/>
  <c r="BF226"/>
  <c r="BF237"/>
  <c r="BF241"/>
  <c r="BF247"/>
  <c r="BF258"/>
  <c r="BF156"/>
  <c r="BF160"/>
  <c r="BF177"/>
  <c r="BF193"/>
  <c r="BF208"/>
  <c r="BF210"/>
  <c r="BF216"/>
  <c r="BF217"/>
  <c r="BF218"/>
  <c r="BF220"/>
  <c r="BF139"/>
  <c r="BF144"/>
  <c r="BF152"/>
  <c r="BF154"/>
  <c r="BF170"/>
  <c r="BF178"/>
  <c r="BF195"/>
  <c r="BF202"/>
  <c r="BF206"/>
  <c r="BF213"/>
  <c r="BF227"/>
  <c r="BF230"/>
  <c r="BF240"/>
  <c r="BF244"/>
  <c r="BF256"/>
  <c r="BF262"/>
  <c i="5" r="J91"/>
  <c r="F94"/>
  <c r="J120"/>
  <c r="BF134"/>
  <c r="BF135"/>
  <c r="BF136"/>
  <c i="4" r="BK130"/>
  <c r="J130"/>
  <c r="J101"/>
  <c i="5" r="J94"/>
  <c r="BF127"/>
  <c r="BF130"/>
  <c r="BF133"/>
  <c r="E85"/>
  <c r="BF131"/>
  <c r="BF132"/>
  <c i="3" r="BK132"/>
  <c r="J132"/>
  <c r="J101"/>
  <c i="4" r="J94"/>
  <c r="J122"/>
  <c r="BF129"/>
  <c r="BF134"/>
  <c r="BF135"/>
  <c r="BF136"/>
  <c r="BF139"/>
  <c r="J91"/>
  <c r="BF142"/>
  <c r="BF150"/>
  <c r="E85"/>
  <c r="F123"/>
  <c r="BF133"/>
  <c r="BF138"/>
  <c r="BF143"/>
  <c r="BF144"/>
  <c r="BF149"/>
  <c r="BF132"/>
  <c r="BF137"/>
  <c r="BF145"/>
  <c r="BF147"/>
  <c r="BF141"/>
  <c r="BF148"/>
  <c r="BF151"/>
  <c i="3" r="F94"/>
  <c r="J124"/>
  <c r="BF138"/>
  <c r="BF147"/>
  <c r="BF150"/>
  <c r="BF153"/>
  <c r="BF162"/>
  <c r="BF174"/>
  <c r="J94"/>
  <c r="BF134"/>
  <c r="BF136"/>
  <c r="BF139"/>
  <c r="BF148"/>
  <c r="BF149"/>
  <c r="BF161"/>
  <c r="BF165"/>
  <c r="BF168"/>
  <c r="BF170"/>
  <c r="BF171"/>
  <c r="BF184"/>
  <c r="BF141"/>
  <c r="BF143"/>
  <c r="BF144"/>
  <c r="BF146"/>
  <c r="BF152"/>
  <c r="BF155"/>
  <c r="BF159"/>
  <c r="BF160"/>
  <c r="BF166"/>
  <c r="BF167"/>
  <c r="BF173"/>
  <c r="BF180"/>
  <c r="BF183"/>
  <c r="E116"/>
  <c r="BF131"/>
  <c r="BF177"/>
  <c r="BF179"/>
  <c r="BF182"/>
  <c r="J122"/>
  <c r="BF135"/>
  <c r="BF142"/>
  <c r="BF157"/>
  <c r="BF158"/>
  <c r="BF176"/>
  <c r="BF178"/>
  <c r="BF181"/>
  <c r="BF137"/>
  <c r="BF140"/>
  <c r="BF154"/>
  <c r="BF156"/>
  <c r="BF163"/>
  <c r="BF169"/>
  <c r="BF172"/>
  <c r="BF185"/>
  <c i="2" r="BF149"/>
  <c r="BF160"/>
  <c r="BF163"/>
  <c r="BF165"/>
  <c r="BF171"/>
  <c r="BF188"/>
  <c r="BF198"/>
  <c r="BF264"/>
  <c r="J94"/>
  <c r="BF140"/>
  <c r="BF143"/>
  <c r="BF157"/>
  <c r="BF170"/>
  <c r="BF176"/>
  <c r="BF195"/>
  <c r="BF197"/>
  <c r="BF200"/>
  <c r="BF213"/>
  <c r="BF219"/>
  <c r="BF236"/>
  <c r="E125"/>
  <c r="F134"/>
  <c r="BF147"/>
  <c r="BF151"/>
  <c r="BF162"/>
  <c r="BF184"/>
  <c r="BF186"/>
  <c r="BF206"/>
  <c r="BF228"/>
  <c r="BF234"/>
  <c r="BF244"/>
  <c r="J131"/>
  <c r="BF145"/>
  <c r="BF155"/>
  <c r="BF161"/>
  <c r="BF166"/>
  <c r="BF168"/>
  <c r="BF172"/>
  <c r="BF175"/>
  <c r="BF185"/>
  <c r="BF205"/>
  <c r="BF208"/>
  <c r="BF210"/>
  <c r="BF217"/>
  <c r="BF231"/>
  <c r="BF232"/>
  <c r="BF250"/>
  <c r="BF263"/>
  <c r="BF267"/>
  <c r="BF271"/>
  <c r="BF182"/>
  <c r="BF193"/>
  <c r="BF202"/>
  <c r="BF204"/>
  <c r="BF211"/>
  <c r="BF230"/>
  <c r="BF240"/>
  <c r="BF242"/>
  <c r="BF246"/>
  <c r="BF247"/>
  <c r="BF249"/>
  <c r="BF268"/>
  <c r="BF153"/>
  <c r="BF158"/>
  <c r="BF174"/>
  <c r="BF177"/>
  <c r="BF190"/>
  <c r="BF203"/>
  <c r="BF207"/>
  <c r="BF209"/>
  <c r="BF212"/>
  <c r="BF215"/>
  <c r="BF221"/>
  <c r="BF222"/>
  <c r="BF224"/>
  <c r="BF235"/>
  <c r="BF245"/>
  <c r="BF252"/>
  <c r="BF254"/>
  <c r="BF256"/>
  <c r="BF261"/>
  <c r="BF266"/>
  <c r="F39"/>
  <c i="1" r="BD96"/>
  <c i="4" r="F35"/>
  <c i="1" r="AZ98"/>
  <c i="5" r="F35"/>
  <c i="1" r="AZ99"/>
  <c i="6" r="F37"/>
  <c i="1" r="BB101"/>
  <c i="8" r="F38"/>
  <c i="1" r="BC103"/>
  <c i="9" r="F38"/>
  <c i="1" r="BC104"/>
  <c i="10" r="F35"/>
  <c i="1" r="BB105"/>
  <c i="11" r="F35"/>
  <c i="1" r="BB106"/>
  <c i="2" r="F38"/>
  <c i="1" r="BC96"/>
  <c i="3" r="F35"/>
  <c i="1" r="AZ97"/>
  <c i="4" r="F38"/>
  <c i="1" r="BC98"/>
  <c i="5" r="F38"/>
  <c i="1" r="BC99"/>
  <c i="6" r="F38"/>
  <c i="1" r="BC101"/>
  <c i="7" r="F38"/>
  <c i="1" r="BC102"/>
  <c i="9" r="F35"/>
  <c i="1" r="AZ104"/>
  <c i="11" r="F37"/>
  <c i="1" r="BD106"/>
  <c i="11" r="F33"/>
  <c i="1" r="AZ106"/>
  <c i="11" r="J33"/>
  <c i="1" r="AV106"/>
  <c i="11" r="F36"/>
  <c i="1" r="BC106"/>
  <c i="2" r="F37"/>
  <c i="1" r="BB96"/>
  <c i="4" r="F37"/>
  <c i="1" r="BB98"/>
  <c i="5" r="F37"/>
  <c i="1" r="BB99"/>
  <c i="6" r="J35"/>
  <c i="1" r="AV101"/>
  <c i="8" r="J35"/>
  <c i="1" r="AV103"/>
  <c i="9" r="J35"/>
  <c i="1" r="AV104"/>
  <c i="10" r="J33"/>
  <c i="1" r="AV105"/>
  <c r="AS94"/>
  <c i="3" r="J35"/>
  <c i="1" r="AV97"/>
  <c i="3" r="F39"/>
  <c i="1" r="BD97"/>
  <c i="4" r="F39"/>
  <c i="1" r="BD98"/>
  <c i="4" r="J35"/>
  <c i="1" r="AV98"/>
  <c i="5" r="F39"/>
  <c i="1" r="BD99"/>
  <c i="7" r="F35"/>
  <c i="1" r="AZ102"/>
  <c i="7" r="J35"/>
  <c i="1" r="AV102"/>
  <c i="7" r="F39"/>
  <c i="1" r="BD102"/>
  <c i="8" r="F39"/>
  <c i="1" r="BD103"/>
  <c i="8" r="F35"/>
  <c i="1" r="AZ103"/>
  <c i="10" r="F36"/>
  <c i="1" r="BC105"/>
  <c i="2" r="F35"/>
  <c i="1" r="AZ96"/>
  <c i="3" r="F37"/>
  <c i="1" r="BB97"/>
  <c i="5" r="J35"/>
  <c i="1" r="AV99"/>
  <c i="6" r="F39"/>
  <c i="1" r="BD101"/>
  <c i="8" r="F37"/>
  <c i="1" r="BB103"/>
  <c i="9" r="F37"/>
  <c i="1" r="BB104"/>
  <c i="10" r="F37"/>
  <c i="1" r="BD105"/>
  <c i="2" r="J35"/>
  <c i="1" r="AV96"/>
  <c i="3" r="F38"/>
  <c i="1" r="BC97"/>
  <c i="6" r="F35"/>
  <c i="1" r="AZ101"/>
  <c i="7" r="F37"/>
  <c i="1" r="BB102"/>
  <c i="9" r="F39"/>
  <c i="1" r="BD104"/>
  <c i="10" r="F33"/>
  <c i="1" r="AZ105"/>
  <c i="3" l="1" r="R132"/>
  <c r="R128"/>
  <c i="8" r="P130"/>
  <c r="P126"/>
  <c i="1" r="AU103"/>
  <c i="2" r="R191"/>
  <c r="R137"/>
  <c i="6" r="R137"/>
  <c i="3" r="T132"/>
  <c r="T128"/>
  <c i="8" r="R130"/>
  <c r="R126"/>
  <c r="T130"/>
  <c r="T126"/>
  <c i="6" r="P137"/>
  <c i="4" r="T130"/>
  <c r="T126"/>
  <c i="3" r="P132"/>
  <c r="P128"/>
  <c i="1" r="AU97"/>
  <c i="7" r="T132"/>
  <c r="T128"/>
  <c i="10" r="P127"/>
  <c r="P123"/>
  <c i="1" r="AU105"/>
  <c i="2" r="T191"/>
  <c r="T137"/>
  <c i="6" r="T137"/>
  <c i="11" r="BK123"/>
  <c r="J123"/>
  <c r="J97"/>
  <c i="6" r="T191"/>
  <c r="R191"/>
  <c i="2" r="P191"/>
  <c r="P137"/>
  <c i="1" r="AU96"/>
  <c i="6" r="P191"/>
  <c i="4" r="R130"/>
  <c r="R126"/>
  <c r="BK127"/>
  <c r="J127"/>
  <c r="J99"/>
  <c i="5" r="BK125"/>
  <c r="J125"/>
  <c r="J99"/>
  <c i="8" r="BK127"/>
  <c r="J127"/>
  <c r="J99"/>
  <c i="6" r="BK137"/>
  <c r="J137"/>
  <c r="J99"/>
  <c i="7" r="BK132"/>
  <c r="J132"/>
  <c r="J101"/>
  <c i="2" r="BK138"/>
  <c r="J138"/>
  <c r="J99"/>
  <c r="BK191"/>
  <c r="J191"/>
  <c r="J105"/>
  <c i="6" r="BK191"/>
  <c r="J191"/>
  <c r="J105"/>
  <c i="11" r="J124"/>
  <c r="J98"/>
  <c i="3" r="BK129"/>
  <c r="J129"/>
  <c r="J99"/>
  <c i="7" r="BK129"/>
  <c r="J129"/>
  <c r="J99"/>
  <c i="8" r="BK130"/>
  <c r="J130"/>
  <c r="J101"/>
  <c i="10" r="BK123"/>
  <c r="J123"/>
  <c r="J96"/>
  <c i="9" r="BK124"/>
  <c r="J124"/>
  <c r="J98"/>
  <c i="4" r="BK126"/>
  <c r="J126"/>
  <c r="J98"/>
  <c i="3" r="BK128"/>
  <c r="J128"/>
  <c r="J98"/>
  <c r="F36"/>
  <c i="1" r="BA97"/>
  <c r="BB95"/>
  <c r="AX95"/>
  <c i="7" r="F36"/>
  <c i="1" r="BA102"/>
  <c i="9" r="F36"/>
  <c i="1" r="BA104"/>
  <c i="10" r="J34"/>
  <c i="1" r="AW105"/>
  <c r="AT105"/>
  <c i="2" r="J36"/>
  <c i="1" r="AW96"/>
  <c r="AT96"/>
  <c i="8" r="F36"/>
  <c i="1" r="BA103"/>
  <c i="9" r="J36"/>
  <c i="1" r="AW104"/>
  <c r="AT104"/>
  <c r="BD100"/>
  <c i="11" r="J34"/>
  <c i="1" r="AW106"/>
  <c r="AT106"/>
  <c i="2" r="F36"/>
  <c i="1" r="BA96"/>
  <c i="7" r="J36"/>
  <c i="1" r="AW102"/>
  <c r="AT102"/>
  <c r="BB100"/>
  <c r="AX100"/>
  <c i="10" r="F34"/>
  <c i="1" r="BA105"/>
  <c i="3" r="J36"/>
  <c i="1" r="AW97"/>
  <c r="AT97"/>
  <c r="BD95"/>
  <c i="8" r="J36"/>
  <c i="1" r="AW103"/>
  <c r="AT103"/>
  <c r="BC100"/>
  <c r="AY100"/>
  <c r="AZ100"/>
  <c r="AV100"/>
  <c i="11" r="F34"/>
  <c i="1" r="BA106"/>
  <c i="4" r="F36"/>
  <c i="1" r="BA98"/>
  <c i="5" r="F36"/>
  <c i="1" r="BA99"/>
  <c r="BC95"/>
  <c r="AY95"/>
  <c i="6" r="J36"/>
  <c i="1" r="AW101"/>
  <c r="AT101"/>
  <c i="4" r="J36"/>
  <c i="1" r="AW98"/>
  <c r="AT98"/>
  <c r="AZ95"/>
  <c r="AV95"/>
  <c i="5" r="J36"/>
  <c i="1" r="AW99"/>
  <c r="AT99"/>
  <c i="6" r="F36"/>
  <c i="1" r="BA101"/>
  <c i="6" l="1" r="P136"/>
  <c i="1" r="AU101"/>
  <c i="6" r="T136"/>
  <c r="R136"/>
  <c i="2" r="BK137"/>
  <c r="J137"/>
  <c r="J98"/>
  <c i="7" r="BK128"/>
  <c r="J128"/>
  <c i="5" r="BK124"/>
  <c r="J124"/>
  <c i="11" r="BK122"/>
  <c r="J122"/>
  <c i="6" r="BK136"/>
  <c r="J136"/>
  <c r="J98"/>
  <c i="8" r="BK126"/>
  <c r="J126"/>
  <c r="J98"/>
  <c i="1" r="AU100"/>
  <c i="5" r="J32"/>
  <c i="1" r="AG99"/>
  <c i="9" r="J32"/>
  <c i="1" r="AG104"/>
  <c r="BB94"/>
  <c r="W31"/>
  <c r="AU95"/>
  <c r="AU94"/>
  <c i="3" r="J32"/>
  <c i="1" r="AG97"/>
  <c r="BA95"/>
  <c r="AZ94"/>
  <c r="W29"/>
  <c i="7" r="J32"/>
  <c i="1" r="AG102"/>
  <c i="10" r="J30"/>
  <c i="1" r="AG105"/>
  <c r="AN105"/>
  <c i="11" r="J30"/>
  <c i="1" r="AG106"/>
  <c i="4" r="J32"/>
  <c i="1" r="AG98"/>
  <c r="AN98"/>
  <c r="BA100"/>
  <c r="AW100"/>
  <c r="AT100"/>
  <c r="BD94"/>
  <c r="W33"/>
  <c r="BC94"/>
  <c r="AY94"/>
  <c i="11" l="1" r="J39"/>
  <c i="5" r="J41"/>
  <c i="7" r="J41"/>
  <c r="J98"/>
  <c i="11" r="J96"/>
  <c i="5" r="J98"/>
  <c i="10" r="J39"/>
  <c i="9" r="J41"/>
  <c i="1" r="AN104"/>
  <c i="4" r="J41"/>
  <c i="3" r="J41"/>
  <c i="1" r="AN97"/>
  <c r="AN106"/>
  <c r="AN102"/>
  <c r="AN99"/>
  <c i="2" r="J32"/>
  <c i="1" r="AG96"/>
  <c r="AG95"/>
  <c i="6" r="J32"/>
  <c i="1" r="AG101"/>
  <c r="AW95"/>
  <c r="AT95"/>
  <c r="BA94"/>
  <c r="AW94"/>
  <c r="AK30"/>
  <c i="8" r="J32"/>
  <c i="1" r="AG103"/>
  <c r="W32"/>
  <c r="AV94"/>
  <c r="AK29"/>
  <c r="AX94"/>
  <c i="8" l="1" r="J41"/>
  <c i="2" r="J41"/>
  <c i="6" r="J41"/>
  <c i="1" r="AN95"/>
  <c r="AN96"/>
  <c r="AN103"/>
  <c r="AN101"/>
  <c r="AG100"/>
  <c r="AG94"/>
  <c r="AK26"/>
  <c r="AK35"/>
  <c r="W30"/>
  <c r="AT94"/>
  <c r="AN94"/>
  <c l="1" r="AN100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<sst xmlns="http://schemas.openxmlformats.org/spreadsheetml/2006/main">
  <si>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</si>
  <si>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</si>
  <si>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</si>
  <si>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</si>
  <si>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</si>
  <si>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{790e929c-b99e-4f55-99cc-3b531f45fe99}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</si>
  <si>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</si>
  <si>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</si>
  <si>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</si>
  <si>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</si>
  <si>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</si>
  <si>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</si>
  <si>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</si>
  <si>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</si>
  <si>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PR10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</si>
  <si>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</si>
  <si>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</si>
  <si>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u Biřičky - rekonstrukce koupelen</t>
  </si>
  <si>
    <t>KSO:</t>
  </si>
  <si>
    <t>CC-CZ:</t>
  </si>
  <si>
    <t>Místo:</t>
  </si>
  <si>
    <t>K Biřičce 1240, HK</t>
  </si>
  <si>
    <t>Datum:</t>
  </si>
  <si>
    <t>24. 9. 2024</t>
  </si>
  <si>
    <t>Zadavatel:</t>
  </si>
  <si>
    <t>IČ:</t>
  </si>
  <si>
    <t>Domov u Biřičky</t>
  </si>
  <si>
    <t>DIČ:</t>
  </si>
  <si>
    <t>Uchazeč:</t>
  </si>
  <si>
    <t>Vyplň údaj</t>
  </si>
  <si>
    <t>Projektant:</t>
  </si>
  <si>
    <t>PRIDOS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</si>
  <si>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</si>
  <si>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</si>
  <si>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</si>
  <si>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</si>
  <si>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</si>
  <si>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</si>
  <si>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</si>
  <si>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</si>
  <si>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</si>
  <si>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</si>
  <si>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</si>
  <si>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</si>
  <si>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</si>
  <si>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</si>
  <si>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</si>
  <si>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</si>
  <si>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</si>
  <si>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</si>
  <si>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</si>
  <si>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</si>
  <si>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</si>
  <si>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</si>
  <si>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</si>
  <si>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</si>
  <si>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</si>
  <si>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</si>
  <si>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</si>
  <si>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</si>
  <si>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</si>
  <si>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</si>
  <si>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</si>
  <si>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</si>
  <si>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</si>
  <si>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</si>
  <si>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</si>
  <si>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</si>
  <si>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</si>
  <si>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</si>
  <si>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</si>
  <si>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</si>
  <si>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</si>
  <si>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</si>
  <si>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</si>
  <si>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</si>
  <si>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</si>
  <si>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</si>
  <si>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</si>
  <si>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</si>
  <si>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A</t>
  </si>
  <si>
    <t>Rekonstrukce koupelny A - m.č. 530</t>
  </si>
  <si>
    <t>STA</t>
  </si>
  <si>
    <t>1</t>
  </si>
  <si>
    <t>{ab704143-30b8-457f-b9f7-73f3fc5e9ea4}</t>
  </si>
  <si>
    <t>/</t>
  </si>
  <si>
    <t>A1</t>
  </si>
  <si>
    <t>Stavební část - m.č.530</t>
  </si>
  <si>
    <t>Soupis</t>
  </si>
  <si>
    <t>2</t>
  </si>
  <si>
    <t>{212961c1-1fcf-4317-9b34-4bcf62eac8be}</t>
  </si>
  <si>
    <t>A2</t>
  </si>
  <si>
    <t>ZAŘÍZENÍ ZTI - m.č. 530</t>
  </si>
  <si>
    <t>{b3fb5669-b3f0-4b57-8f0a-9923b61568dc}</t>
  </si>
  <si>
    <t>A3</t>
  </si>
  <si>
    <t>ZAŘÍZENÍ PRO VYTÁPĚNÍ STAVEB - m.č.530</t>
  </si>
  <si>
    <t>{e0543a97-f3d9-46f0-9bff-dbe67b4cbd20}</t>
  </si>
  <si>
    <t>A4</t>
  </si>
  <si>
    <t>ZAŘÍZENÍ VZDUCHOTECHNIKY - m.č.530</t>
  </si>
  <si>
    <t>{42f661af-a72f-44c5-ae00-54c47861d979}</t>
  </si>
  <si>
    <t>B</t>
  </si>
  <si>
    <t>Rekonstrukce koupelny B - m.č. 411</t>
  </si>
  <si>
    <t>{9a5f843a-e90d-41e5-bcf2-01df5cbdcd39}</t>
  </si>
  <si>
    <t>B1</t>
  </si>
  <si>
    <t>Stavební část - m.č.411</t>
  </si>
  <si>
    <t>{8b940d48-7997-41d6-abbf-50faf04b2ae1}</t>
  </si>
  <si>
    <t>B2</t>
  </si>
  <si>
    <t>ZAŘÍZENÍ ZTI - m.č.411</t>
  </si>
  <si>
    <t>{3bc9529f-cbf5-4c4d-8027-bac4c8a64dd7}</t>
  </si>
  <si>
    <t>B3</t>
  </si>
  <si>
    <t>ZAŘÍZENÍ PRO VYTÁPĚNÍ STAVEB - m.č.411</t>
  </si>
  <si>
    <t>{4cd14b2c-36c0-4cce-829f-ff0e63946782}</t>
  </si>
  <si>
    <t>B4</t>
  </si>
  <si>
    <t>ZAŘÍZENÍ VZDUCHOTECHNIKY - m.č.411</t>
  </si>
  <si>
    <t>{a439e1f0-4c75-4c76-9305-8e8305242893}</t>
  </si>
  <si>
    <t>AB</t>
  </si>
  <si>
    <t>Elektroinstalace - m.č.411 + 530</t>
  </si>
  <si>
    <t>{95047bb8-e78f-473a-a8ff-e9dc8255b1b4}</t>
  </si>
  <si>
    <t>VON</t>
  </si>
  <si>
    <t>Vedlejší a ostatní náklady</t>
  </si>
  <si>
    <t>{893edbf1-9439-4b64-a859-d0d8830f3db0}</t>
  </si>
  <si>
    <t>KRYCÍ LIST SOUPISU PRACÍ</t>
  </si>
  <si>
    <t>Objekt:</t>
  </si>
  <si>
    <t>A - Rekonstrukce koupelny A - m.č. 530</t>
  </si>
  <si>
    <t>Soupis:</t>
  </si>
  <si>
    <t>A1 - Stavební část - m.č.530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</si>
  <si>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</si>
  <si>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</si>
  <si>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</si>
  <si>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</si>
  <si>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</si>
  <si>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</si>
  <si>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</si>
  <si>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</si>
  <si>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</si>
  <si>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</si>
  <si>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</si>
  <si>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</si>
  <si>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</si>
  <si>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</si>
  <si>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</si>
  <si>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</si>
  <si>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</si>
  <si>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</si>
  <si>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</si>
  <si>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</si>
  <si>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</si>
  <si>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</si>
  <si>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</si>
  <si>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</si>
  <si>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</si>
  <si>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</si>
  <si>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</si>
  <si>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</si>
  <si>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</si>
  <si>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</si>
  <si>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</si>
  <si>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</si>
  <si>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</si>
  <si>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</si>
  <si>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</si>
  <si>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</si>
  <si>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</si>
  <si>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</si>
  <si>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</si>
  <si>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</si>
  <si>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</si>
  <si>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3402710.1</t>
  </si>
  <si>
    <t>Oprava a doplnění stávající pórobetonové přizdívky tl 150 mm</t>
  </si>
  <si>
    <t>m2</t>
  </si>
  <si>
    <t>4</t>
  </si>
  <si>
    <t>-242951604</t>
  </si>
  <si>
    <t>VV</t>
  </si>
  <si>
    <t>3,9*1,25</t>
  </si>
  <si>
    <t>6</t>
  </si>
  <si>
    <t>Úpravy povrchů, podlahy a osazování výplní</t>
  </si>
  <si>
    <t>612131121</t>
  </si>
  <si>
    <t>Penetrační disperzní nátěr vnitřních stěn nanášený ručně</t>
  </si>
  <si>
    <t>CS ÚRS 2024 02</t>
  </si>
  <si>
    <t>38396755</t>
  </si>
  <si>
    <t>42,057+20,365</t>
  </si>
  <si>
    <t>612135001</t>
  </si>
  <si>
    <t>Vyrovnání podkladu vnitřních stěn maltou vápenocementovou tl do 10 mm</t>
  </si>
  <si>
    <t>324696328</t>
  </si>
  <si>
    <t>"pod obklad"42,057</t>
  </si>
  <si>
    <t>612135091</t>
  </si>
  <si>
    <t>Příplatek k vyrovnání vnitřních stěn maltou vápenocementovou za každých dalších 5 mm tloušťky</t>
  </si>
  <si>
    <t>953905992</t>
  </si>
  <si>
    <t>42,057*2</t>
  </si>
  <si>
    <t>5</t>
  </si>
  <si>
    <t>612135101</t>
  </si>
  <si>
    <t>Hrubá výplň rýh ve stěnách maltou jakékoli šířky rýhy</t>
  </si>
  <si>
    <t>-784633683</t>
  </si>
  <si>
    <t>"1"(0,125*0,5*4+0,10*1,0*2)</t>
  </si>
  <si>
    <t>612142001</t>
  </si>
  <si>
    <t>Pletivo sklovláknité vnitřních stěn vtlačené do tmelu</t>
  </si>
  <si>
    <t>714855150</t>
  </si>
  <si>
    <t>"1"0,60</t>
  </si>
  <si>
    <t>7</t>
  </si>
  <si>
    <t>612321141</t>
  </si>
  <si>
    <t>Vápenocementová omítka štuková dvouvrstvá vnitřních stěn nanášená ručně</t>
  </si>
  <si>
    <t>1211593861</t>
  </si>
  <si>
    <t>"nad obkladem"(4,85+1,777+1,286+2,454+1,226+1,566+4,55)*1,15</t>
  </si>
  <si>
    <t>8</t>
  </si>
  <si>
    <t>612325111</t>
  </si>
  <si>
    <t>Vápenocementová hladká omítka rýh ve stěnách š do 150 mm</t>
  </si>
  <si>
    <t>629516796</t>
  </si>
  <si>
    <t>"1"(0,125*0,5+0,10*1,0)*1,1</t>
  </si>
  <si>
    <t>9</t>
  </si>
  <si>
    <t>629991011</t>
  </si>
  <si>
    <t>Zakrytí výplní otvorů a svislých ploch fólií přilepenou lepící páskou</t>
  </si>
  <si>
    <t>-1726557099</t>
  </si>
  <si>
    <t>10</t>
  </si>
  <si>
    <t>631311115</t>
  </si>
  <si>
    <t>Mazanina tl přes 50 do 80 mm z betonu prostého bez zvýšených nároků na prostředí tř. C 20/25</t>
  </si>
  <si>
    <t>m3</t>
  </si>
  <si>
    <t>-1371222170</t>
  </si>
  <si>
    <t>14,95*0,078</t>
  </si>
  <si>
    <t>11</t>
  </si>
  <si>
    <t>631319011</t>
  </si>
  <si>
    <t>Příplatek k mazanině tl přes 50 do 80 mm za přehlazení povrchu</t>
  </si>
  <si>
    <t>-1229413496</t>
  </si>
  <si>
    <t>631319111</t>
  </si>
  <si>
    <t>Příplatek k mazanině za provedení odtokového žlábku do 200x100 mm</t>
  </si>
  <si>
    <t>m</t>
  </si>
  <si>
    <t>-1933089945</t>
  </si>
  <si>
    <t>13</t>
  </si>
  <si>
    <t>631319171</t>
  </si>
  <si>
    <t>Příplatek k mazanině tl přes 50 do 80 mm za stržení povrchu spodní vrstvy před vložením výztuže</t>
  </si>
  <si>
    <t>-1803280359</t>
  </si>
  <si>
    <t>14</t>
  </si>
  <si>
    <t>631351101</t>
  </si>
  <si>
    <t>Zřízení bednění rýh a hran v podlahách</t>
  </si>
  <si>
    <t>-438679650</t>
  </si>
  <si>
    <t>(1,0+0,1+0,9+0,1*2)*0,1</t>
  </si>
  <si>
    <t>15</t>
  </si>
  <si>
    <t>631351102</t>
  </si>
  <si>
    <t>Odstranění bednění rýh a hran v podlahách</t>
  </si>
  <si>
    <t>-663513510</t>
  </si>
  <si>
    <t>16</t>
  </si>
  <si>
    <t>631362021</t>
  </si>
  <si>
    <t>Výztuž mazanin svařovanými sítěmi Kari</t>
  </si>
  <si>
    <t>t</t>
  </si>
  <si>
    <t>1464702672</t>
  </si>
  <si>
    <t>14,95*1,25*4,44*0,001</t>
  </si>
  <si>
    <t>17</t>
  </si>
  <si>
    <t>632481213</t>
  </si>
  <si>
    <t>Separační vrstva z PE fólie</t>
  </si>
  <si>
    <t>-95383672</t>
  </si>
  <si>
    <t>Ostatní konstrukce a práce, bourání</t>
  </si>
  <si>
    <t>18</t>
  </si>
  <si>
    <t>949101111</t>
  </si>
  <si>
    <t>Lešení pomocné pro objekty pozemních staveb s lešeňovou podlahou v do 1,9 m zatížení do 150 kg/m2</t>
  </si>
  <si>
    <t>1781893070</t>
  </si>
  <si>
    <t>19</t>
  </si>
  <si>
    <t>952901111</t>
  </si>
  <si>
    <t>Vyčištění budov bytové a občanské výstavby při výšce podlaží do 4 m</t>
  </si>
  <si>
    <t>-1167514145</t>
  </si>
  <si>
    <t>20</t>
  </si>
  <si>
    <t>965042141</t>
  </si>
  <si>
    <t>Bourání podkladů pod dlažby nebo mazanin betonových tl do 100 mm pl přes 4 m2</t>
  </si>
  <si>
    <t>1073790633</t>
  </si>
  <si>
    <t>14,95*0,10</t>
  </si>
  <si>
    <t>965049111</t>
  </si>
  <si>
    <t>Příplatek k bourání betonových mazanin za bourání mazanin se svařovanou sítí tl do 100 mm</t>
  </si>
  <si>
    <t>1547859924</t>
  </si>
  <si>
    <t>22</t>
  </si>
  <si>
    <t>97009.530</t>
  </si>
  <si>
    <t xml:space="preserve">Demontáž zař. předmětů (sprchová tyč, madlo pro zpětnou montáž, dezinfekce, regál, držák toal. papíru, sušák na ruce, nábytek cca 10ks) </t>
  </si>
  <si>
    <t>soubor</t>
  </si>
  <si>
    <t>1834621211</t>
  </si>
  <si>
    <t>23</t>
  </si>
  <si>
    <t>978013191</t>
  </si>
  <si>
    <t>Otlučení (osekání) vnitřní vápenné nebo vápenocementové omítky stěn v rozsahu přes 50 do 100 %</t>
  </si>
  <si>
    <t>-639552832</t>
  </si>
  <si>
    <t>24</t>
  </si>
  <si>
    <t>978059541</t>
  </si>
  <si>
    <t>Odsekání a odebrání obkladů stěn z vnitřních obkládaček plochy přes 1 m2</t>
  </si>
  <si>
    <t>-319505398</t>
  </si>
  <si>
    <t>(4,85+1,777+1,286+2,454+1,226+1,566+4,55)*3,65-0,9*1,97*2</t>
  </si>
  <si>
    <t>1,0*0,3</t>
  </si>
  <si>
    <t>4,55*0,2</t>
  </si>
  <si>
    <t>Součet</t>
  </si>
  <si>
    <t>25</t>
  </si>
  <si>
    <t>985131311</t>
  </si>
  <si>
    <t>Ruční dočištění ploch stěn, rubu kleneb a podlah ocelovými kartáči</t>
  </si>
  <si>
    <t>1596562731</t>
  </si>
  <si>
    <t>997</t>
  </si>
  <si>
    <t>Přesun sutě</t>
  </si>
  <si>
    <t>26</t>
  </si>
  <si>
    <t>997013154</t>
  </si>
  <si>
    <t>Vnitrostaveništní doprava suti a vybouraných hmot pro budovy v přes 12 do 15 m s omezením mechanizace</t>
  </si>
  <si>
    <t>-1629838712</t>
  </si>
  <si>
    <t>27</t>
  </si>
  <si>
    <t>997013501</t>
  </si>
  <si>
    <t>Odvoz suti a vybouraných hmot na skládku nebo meziskládku do 1 km se složením</t>
  </si>
  <si>
    <t>-122929377</t>
  </si>
  <si>
    <t>28</t>
  </si>
  <si>
    <t>997013509</t>
  </si>
  <si>
    <t>Příplatek k odvozu suti a vybouraných hmot na skládku ZKD 1 km přes 1 km</t>
  </si>
  <si>
    <t>-1116854292</t>
  </si>
  <si>
    <t>8,906*8 'Přepočtené koeficientem množství</t>
  </si>
  <si>
    <t>29</t>
  </si>
  <si>
    <t>997013631</t>
  </si>
  <si>
    <t>Poplatek za uložení na skládce (skládkovné) stavebního odpadu směsného kód odpadu 17 09 04</t>
  </si>
  <si>
    <t>-776679544</t>
  </si>
  <si>
    <t>998</t>
  </si>
  <si>
    <t>Přesun hmot</t>
  </si>
  <si>
    <t>30</t>
  </si>
  <si>
    <t>998011010</t>
  </si>
  <si>
    <t>Přesun hmot pro budovy zděné s omezením mechanizace pro budovy v přes 12 do 24 m</t>
  </si>
  <si>
    <t>-1304142392</t>
  </si>
  <si>
    <t>PSV</t>
  </si>
  <si>
    <t>Práce a dodávky PSV</t>
  </si>
  <si>
    <t>711</t>
  </si>
  <si>
    <t>Izolace proti vodě, vlhkosti a plynům</t>
  </si>
  <si>
    <t>31</t>
  </si>
  <si>
    <t>711413111</t>
  </si>
  <si>
    <t>Izolace proti vodě za studena vodorovná těsnicí hmotou dvousložkovou na bázi polymery modifikované živičné emulze</t>
  </si>
  <si>
    <t>-1143255571</t>
  </si>
  <si>
    <t>14,95*1,2</t>
  </si>
  <si>
    <t>32</t>
  </si>
  <si>
    <t>998711213</t>
  </si>
  <si>
    <t>Přesun hmot procentní pro izolace proti vodě, vlhkosti a plynům s omezením mechanizace v objektech v přes 12 do 60 m</t>
  </si>
  <si>
    <t>%</t>
  </si>
  <si>
    <t>1229337755</t>
  </si>
  <si>
    <t>713</t>
  </si>
  <si>
    <t>Izolace tepelné</t>
  </si>
  <si>
    <t>33</t>
  </si>
  <si>
    <t>713121111</t>
  </si>
  <si>
    <t>Montáž izolace tepelné podlah volně kladenými rohožemi, pásy, dílci, deskami 1 vrstva</t>
  </si>
  <si>
    <t>578637154</t>
  </si>
  <si>
    <t>34</t>
  </si>
  <si>
    <t>M</t>
  </si>
  <si>
    <t>28376551</t>
  </si>
  <si>
    <t>deska polystyrénová pro snížení kročejového hluku (max. zatížení 4 kN/m2) tl 20mm</t>
  </si>
  <si>
    <t>-683310391</t>
  </si>
  <si>
    <t>14,95*1,1 'Přepočtené koeficientem množství</t>
  </si>
  <si>
    <t>35</t>
  </si>
  <si>
    <t>998713213</t>
  </si>
  <si>
    <t>Přesun hmot procentní pro izolace tepelné s omezením mechanizace v objektech v přes 12 do 24 m</t>
  </si>
  <si>
    <t>-500912455</t>
  </si>
  <si>
    <t>725</t>
  </si>
  <si>
    <t>Zdravotechnika - zařizovací předměty</t>
  </si>
  <si>
    <t>36</t>
  </si>
  <si>
    <t>72529.DD01</t>
  </si>
  <si>
    <t>M+D pevné nerez madlo dl. 500mm</t>
  </si>
  <si>
    <t>kus</t>
  </si>
  <si>
    <t>-1130825407</t>
  </si>
  <si>
    <t>37</t>
  </si>
  <si>
    <t>72529.DD02A</t>
  </si>
  <si>
    <t>M+D uzamykatelná závěsná skříň 1800x300mm v.600mm - bílá</t>
  </si>
  <si>
    <t>43558351</t>
  </si>
  <si>
    <t>38</t>
  </si>
  <si>
    <t>72529.DD03</t>
  </si>
  <si>
    <t>M+D směšovač na dezinfekci</t>
  </si>
  <si>
    <t>-599404827</t>
  </si>
  <si>
    <t>39</t>
  </si>
  <si>
    <t>72529.DD04</t>
  </si>
  <si>
    <t>M+D zásobník na mýdlo</t>
  </si>
  <si>
    <t>454334485</t>
  </si>
  <si>
    <t>40</t>
  </si>
  <si>
    <t>72529.DD05</t>
  </si>
  <si>
    <t>M+D nástěnná polička nerez kce + plast.misky</t>
  </si>
  <si>
    <t>1401085748</t>
  </si>
  <si>
    <t>41</t>
  </si>
  <si>
    <t>72529.DD06</t>
  </si>
  <si>
    <t>M+D zásobník papírových ručníků, nerez</t>
  </si>
  <si>
    <t>-1201184553</t>
  </si>
  <si>
    <t>42</t>
  </si>
  <si>
    <t>72529.DD09</t>
  </si>
  <si>
    <t>M+D nerez polička dl. 400mm</t>
  </si>
  <si>
    <t>-1137173331</t>
  </si>
  <si>
    <t>43</t>
  </si>
  <si>
    <t>72529.DD12</t>
  </si>
  <si>
    <t>M+D odpadkový koš (nášlapný s víkem) nerez</t>
  </si>
  <si>
    <t>1034852247</t>
  </si>
  <si>
    <t>44</t>
  </si>
  <si>
    <t>72529.DD14</t>
  </si>
  <si>
    <t>Úprava a montáž stávajícího madla - dl. 1800mm</t>
  </si>
  <si>
    <t>-1611440487</t>
  </si>
  <si>
    <t>45</t>
  </si>
  <si>
    <t>72529.DD15</t>
  </si>
  <si>
    <t>M+D dřevěná police nad lehátkem š.300mm dl.1700mm</t>
  </si>
  <si>
    <t>1917420804</t>
  </si>
  <si>
    <t>46</t>
  </si>
  <si>
    <t>72529.DD16</t>
  </si>
  <si>
    <t>M+D lavice ocelová polstrovaná š.400mm dl.1800mm</t>
  </si>
  <si>
    <t>-444018601</t>
  </si>
  <si>
    <t>47</t>
  </si>
  <si>
    <t>998725213</t>
  </si>
  <si>
    <t>Přesun hmot procentní pro zařizovací předměty s omezením mechanizace v objektech v přes 12 do 24 m</t>
  </si>
  <si>
    <t>-2131453781</t>
  </si>
  <si>
    <t>763</t>
  </si>
  <si>
    <t>Konstrukce suché výstavby</t>
  </si>
  <si>
    <t>48</t>
  </si>
  <si>
    <t>763121456</t>
  </si>
  <si>
    <t>SDK stěna předsazená tl 62,5 mm profil CW+UW 50 deska s vysokou mechanickou odolností 1xDFRIH2 12,5 s izolací EI 30 Rw do 15 dB</t>
  </si>
  <si>
    <t>-2145433033</t>
  </si>
  <si>
    <t>1,177*3,65</t>
  </si>
  <si>
    <t>49</t>
  </si>
  <si>
    <t>763121822</t>
  </si>
  <si>
    <t>Demontáž SDK předsazené/šachtové stěny s nosnou kcí se zdvojeným CW profilem opláštění dvojité</t>
  </si>
  <si>
    <t>-1082566840</t>
  </si>
  <si>
    <t>0,65*(1,225+0,20)</t>
  </si>
  <si>
    <t>50</t>
  </si>
  <si>
    <t>998763413</t>
  </si>
  <si>
    <t>Přesun hmot procentní pro konstrukce montované z desek s omezením mechanizace v objektech v přes 12 do 24 m</t>
  </si>
  <si>
    <t>-1038194436</t>
  </si>
  <si>
    <t>766</t>
  </si>
  <si>
    <t>Konstrukce truhlářské</t>
  </si>
  <si>
    <t>51</t>
  </si>
  <si>
    <t>766691914</t>
  </si>
  <si>
    <t>Vyvěšení nebo zavěšení dřevěných křídel dveří pl do 2 m2</t>
  </si>
  <si>
    <t>1476997975</t>
  </si>
  <si>
    <t>52</t>
  </si>
  <si>
    <t>998766213</t>
  </si>
  <si>
    <t>Přesun hmot procentní pro kce truhlářské s omezením mechanizace v objektech v přes 12 do 24 m</t>
  </si>
  <si>
    <t>-1848349984</t>
  </si>
  <si>
    <t>771</t>
  </si>
  <si>
    <t>Podlahy z dlaždic</t>
  </si>
  <si>
    <t>53</t>
  </si>
  <si>
    <t>771591112</t>
  </si>
  <si>
    <t>Izolace pod podlahovou krytinu nátěrem nebo stěrkou ve dvou vrstvách</t>
  </si>
  <si>
    <t>-257646203</t>
  </si>
  <si>
    <t>14,95</t>
  </si>
  <si>
    <t>16,109*0,15</t>
  </si>
  <si>
    <t>54</t>
  </si>
  <si>
    <t>771591264</t>
  </si>
  <si>
    <t>Izolace těsnícími pásy mezi podlahou a stěnou</t>
  </si>
  <si>
    <t>-1889535112</t>
  </si>
  <si>
    <t>16,109</t>
  </si>
  <si>
    <t>55</t>
  </si>
  <si>
    <t>771591415</t>
  </si>
  <si>
    <t>Liniové odvodnění v úrovni podlahy s H nebo V odtokem s rámem a roštem délky 900 mm</t>
  </si>
  <si>
    <t>406901758</t>
  </si>
  <si>
    <t>56</t>
  </si>
  <si>
    <t>771591416</t>
  </si>
  <si>
    <t>Liniové odvodnění v úrovni podlahy s H nebo V odtokem s rámem a roštem délky 1000 mm</t>
  </si>
  <si>
    <t>1825124531</t>
  </si>
  <si>
    <t>57</t>
  </si>
  <si>
    <t>998771213</t>
  </si>
  <si>
    <t>Přesun hmot procentní pro podlahy z dlaždic s omezením mechanizace v objektech v přes 12 do 24 m</t>
  </si>
  <si>
    <t>157698236</t>
  </si>
  <si>
    <t>776</t>
  </si>
  <si>
    <t>Podlahy povlakové</t>
  </si>
  <si>
    <t>58</t>
  </si>
  <si>
    <t>776201812</t>
  </si>
  <si>
    <t>Demontáž lepených povlakových podlah s podložkou ručně</t>
  </si>
  <si>
    <t>1540156161</t>
  </si>
  <si>
    <t>59</t>
  </si>
  <si>
    <t>776222111</t>
  </si>
  <si>
    <t>Lepení pásů z PVC 2-složkovým lepidlem</t>
  </si>
  <si>
    <t>726489849</t>
  </si>
  <si>
    <t>60</t>
  </si>
  <si>
    <t>28411145</t>
  </si>
  <si>
    <t>PVC vinyl homogenní protiskluzná tl. 3,00mm se vsypem, protiskluznost R12, vysoká zátěž - určená pro zdravotnická zařízení a koupelny - popis viz TZ</t>
  </si>
  <si>
    <t>178794881</t>
  </si>
  <si>
    <t>14,95*1,1</t>
  </si>
  <si>
    <t>16,109*0,10*1,25</t>
  </si>
  <si>
    <t>61</t>
  </si>
  <si>
    <t>776410811</t>
  </si>
  <si>
    <t>Odstranění soklíků a lišt pryžových nebo plastových</t>
  </si>
  <si>
    <t>1923549632</t>
  </si>
  <si>
    <t>(4,85+1,777+1,286+2,454+1,226+1,566+4,55)-0,9*2</t>
  </si>
  <si>
    <t>62</t>
  </si>
  <si>
    <t>776411211</t>
  </si>
  <si>
    <t>Montáž tahaných obvodových soklíků z PVC výšky do 80 mm</t>
  </si>
  <si>
    <t>665029520</t>
  </si>
  <si>
    <t>(4,85+1,777+1,286+2,454+1,226+1,566+4,55)-0,9*2+0,2</t>
  </si>
  <si>
    <t>63</t>
  </si>
  <si>
    <t>776411213</t>
  </si>
  <si>
    <t>Montáž tahaných soklíků z PVC vnitřních rohů</t>
  </si>
  <si>
    <t>-1920723846</t>
  </si>
  <si>
    <t>64</t>
  </si>
  <si>
    <t>776411214</t>
  </si>
  <si>
    <t>Montáž tahaných soklíků z PVC vnějších rohů</t>
  </si>
  <si>
    <t>-1351836945</t>
  </si>
  <si>
    <t>65</t>
  </si>
  <si>
    <t>776421111</t>
  </si>
  <si>
    <t>Montáž obvodových lišt lepením</t>
  </si>
  <si>
    <t>-1953396359</t>
  </si>
  <si>
    <t>66</t>
  </si>
  <si>
    <t>28342003</t>
  </si>
  <si>
    <t>lišta ukončovací z PVC 10mm</t>
  </si>
  <si>
    <t>-198684659</t>
  </si>
  <si>
    <t>16,109*1,05 'Přepočtené koeficientem množství</t>
  </si>
  <si>
    <t>67</t>
  </si>
  <si>
    <t>776421312</t>
  </si>
  <si>
    <t>Montáž přechodových šroubovaných lišt</t>
  </si>
  <si>
    <t>-1205967927</t>
  </si>
  <si>
    <t>68</t>
  </si>
  <si>
    <t>55343118</t>
  </si>
  <si>
    <t>profil přechodový Al 40mm</t>
  </si>
  <si>
    <t>183654534</t>
  </si>
  <si>
    <t>1,8*1,05 'Přepočtené koeficientem množství</t>
  </si>
  <si>
    <t>69</t>
  </si>
  <si>
    <t>998776213</t>
  </si>
  <si>
    <t>Přesun hmot procentní pro podlahy povlakové s omezením mechanizace v objektech v přes 12 do 24 m</t>
  </si>
  <si>
    <t>-1179269523</t>
  </si>
  <si>
    <t>781</t>
  </si>
  <si>
    <t>Dokončovací práce - obklady</t>
  </si>
  <si>
    <t>70</t>
  </si>
  <si>
    <t>781131112</t>
  </si>
  <si>
    <t>Izolace pod obklad nátěrem nebo stěrkou ve dvou vrstvách</t>
  </si>
  <si>
    <t>-1701994392</t>
  </si>
  <si>
    <t>(1,0+1,2)*2,1*1,1+1,0*0,2</t>
  </si>
  <si>
    <t>71</t>
  </si>
  <si>
    <t>781472215</t>
  </si>
  <si>
    <t>Montáž obkladů keramických hladkých lepených cementovým flexibilním lepidlem přes 6 do 9 ks/m2</t>
  </si>
  <si>
    <t>-758775292</t>
  </si>
  <si>
    <t>(4,85+1,777+1,286+2,454+1,226+1,566+4,55)*2,5-0,9*1,97*2</t>
  </si>
  <si>
    <t>1,0*0,3*2</t>
  </si>
  <si>
    <t>(3,9+1,25)*0,2</t>
  </si>
  <si>
    <t>72</t>
  </si>
  <si>
    <t>59761708</t>
  </si>
  <si>
    <t>obklad keramický nemrazuvzdorný povrch hladký/lesklý tl do 10mm přes 6 do 9ks/m2</t>
  </si>
  <si>
    <t>-337203823</t>
  </si>
  <si>
    <t>42,357*1,1 'Přepočtené koeficientem množství</t>
  </si>
  <si>
    <t>73</t>
  </si>
  <si>
    <t>781479193X3</t>
  </si>
  <si>
    <t>Příplatek k cenám za montáž a dodání všech doplňkových prvků a lišt apod. dle vybraného výrobce a úprav (proniků) v obkladech</t>
  </si>
  <si>
    <t>-71881441</t>
  </si>
  <si>
    <t>74</t>
  </si>
  <si>
    <t>998781213</t>
  </si>
  <si>
    <t>Přesun hmot procentní pro obklady keramické s omezením mechanizace v objektech v přes 12 do 24 m</t>
  </si>
  <si>
    <t>1574544779</t>
  </si>
  <si>
    <t>784</t>
  </si>
  <si>
    <t>Dokončovací práce - malby a tapety</t>
  </si>
  <si>
    <t>75</t>
  </si>
  <si>
    <t>784121001</t>
  </si>
  <si>
    <t>Oškrabání malby v místnostech v do 3,80 m</t>
  </si>
  <si>
    <t>490331116</t>
  </si>
  <si>
    <t>76</t>
  </si>
  <si>
    <t>784181101</t>
  </si>
  <si>
    <t>Základní akrylátová jednonásobná bezbarvá penetrace podkladu v místnostech v do 3,80 m</t>
  </si>
  <si>
    <t>1640414118</t>
  </si>
  <si>
    <t>77</t>
  </si>
  <si>
    <t>784211101</t>
  </si>
  <si>
    <t>Dvojnásobné bílé malby ze směsí za mokra výborně oděruvzdorných v místnostech v do 3,80 m</t>
  </si>
  <si>
    <t>-364615196</t>
  </si>
  <si>
    <t>14,95+20,365</t>
  </si>
  <si>
    <t>HZS</t>
  </si>
  <si>
    <t>Hodinové zúčtovací sazby</t>
  </si>
  <si>
    <t>78</t>
  </si>
  <si>
    <t>HZS1292</t>
  </si>
  <si>
    <t>Hodinová zúčtovací sazba stavební dělník</t>
  </si>
  <si>
    <t>hod</t>
  </si>
  <si>
    <t>512</t>
  </si>
  <si>
    <t>2096287530</t>
  </si>
  <si>
    <t>"neuvedené drobné práce, bourání, demontáže"100</t>
  </si>
  <si>
    <t>A2 - ZAŘÍZENÍ ZTI - m.č. 530</t>
  </si>
  <si>
    <t>NEDÍLNOU SOUČÁSTÍ VÝKAZU VÝMĚR / ROZPOČTU JE PROJEKTOVÁ DOKUMENTACE STAVBY.</t>
  </si>
  <si>
    <t xml:space="preserve">    1 - Bourací práce prostupy</t>
  </si>
  <si>
    <t xml:space="preserve">    2 - Trubní vedení - vnitřní připojovací a stoupací gravitační kanalizace</t>
  </si>
  <si>
    <t xml:space="preserve">    3 - Trubní vedení - kanalizace tvarovky, armatury, výpustky</t>
  </si>
  <si>
    <t xml:space="preserve">    4 - Zařizovací předměty a vybavení</t>
  </si>
  <si>
    <t xml:space="preserve">    5 - Trubní vedení - vnitřní rozvod studené vody, teplé vody a cirkulace</t>
  </si>
  <si>
    <t xml:space="preserve">    7 - Trubní vedení - vodovod armatury, zařízení</t>
  </si>
  <si>
    <t>Bourací práce prostupy</t>
  </si>
  <si>
    <t>Pol1</t>
  </si>
  <si>
    <t>Zajistí stavba dle požadavku profese</t>
  </si>
  <si>
    <t>Trubní vedení - vnitřní připojovací a stoupací gravitační kanalizace</t>
  </si>
  <si>
    <t>Pol2</t>
  </si>
  <si>
    <t>Demontáž a likvidace kanalizačního potrubí</t>
  </si>
  <si>
    <t>Pol3</t>
  </si>
  <si>
    <t>Potrubí kanalizační z PP hrdlové odpadní DN 50</t>
  </si>
  <si>
    <t>Pol4</t>
  </si>
  <si>
    <t>Potrubí kanalizační z PP hrdlové odpadní DN 75</t>
  </si>
  <si>
    <t>Pol5</t>
  </si>
  <si>
    <t>Potrubí kanalizační z PP hrdlové odpadní DN 75 zvukoizolační</t>
  </si>
  <si>
    <t>Pol37</t>
  </si>
  <si>
    <t>Potrubí kanalizační z PP hrdlové odpadní DN 100</t>
  </si>
  <si>
    <t>Pol38</t>
  </si>
  <si>
    <t>Potrubí kanalizační z PP hrdlové odpadní DN 100 zvukoizolační</t>
  </si>
  <si>
    <t>Pol6</t>
  </si>
  <si>
    <t>Nosný systém kanalizace</t>
  </si>
  <si>
    <t>kg</t>
  </si>
  <si>
    <t>Pol7</t>
  </si>
  <si>
    <t>Zkouška těsnosti potrubí kanalizace vodou</t>
  </si>
  <si>
    <t>Pol8</t>
  </si>
  <si>
    <t>Napojení na stávající rozvod včetně rozebrání SDK podhledu spodního patra a uvedení do původního stavu</t>
  </si>
  <si>
    <t>Pol9</t>
  </si>
  <si>
    <t>Jádrové vrtání do spodního patra DN100</t>
  </si>
  <si>
    <t>Pol10</t>
  </si>
  <si>
    <t>Přesun hmot pro rozvody potrubí v objektech v do 12 m</t>
  </si>
  <si>
    <t>Trubní vedení - kanalizace tvarovky, armatury, výpustky</t>
  </si>
  <si>
    <t>Pol11</t>
  </si>
  <si>
    <t>Vyvedení a upevnění odpadních výpustek DN 50</t>
  </si>
  <si>
    <t>Pol39</t>
  </si>
  <si>
    <t>Vyvedení a upevnění odpadních výpustek DN 100</t>
  </si>
  <si>
    <t>Pol40</t>
  </si>
  <si>
    <t>Čistící kus DN100 + dvířka plastová</t>
  </si>
  <si>
    <t>Pol41</t>
  </si>
  <si>
    <t>Přivzdušňovací ventil DN100</t>
  </si>
  <si>
    <t>Zařizovací předměty a vybavení</t>
  </si>
  <si>
    <t>Pol42</t>
  </si>
  <si>
    <t>Demontáž a zpětná montáž mycího stroje</t>
  </si>
  <si>
    <t>Pol12</t>
  </si>
  <si>
    <t>Demontáž a likvidace sprchového koutu vč. vpusti, sifonu a baterie</t>
  </si>
  <si>
    <t>Pol43</t>
  </si>
  <si>
    <t>Demontáž a likvidace výlevky a baterie</t>
  </si>
  <si>
    <t>Pol13</t>
  </si>
  <si>
    <t>D+M Umyvadlo keramické invalidní připevněné na stěnu šrouby bílé + madlo sklopné</t>
  </si>
  <si>
    <t>Pol14</t>
  </si>
  <si>
    <t>D+M Baterie umyvadlové stojánkové invalidní s výpustí a pákovým ovládáním (umyvadlo pro invalidy, h.h.800 mm)</t>
  </si>
  <si>
    <t>Pol15</t>
  </si>
  <si>
    <t>D+M Zápachová uzávěrka pro invalidní umyvadlo</t>
  </si>
  <si>
    <t>Pol44</t>
  </si>
  <si>
    <t xml:space="preserve">D+M Sprchový podlahový žlab z nerezové oceli s pevným límcem  ke stěně a s nerezovým roštem, délka 1000 mm nosnost do 300 kg vč. sifonu</t>
  </si>
  <si>
    <t>Pol17</t>
  </si>
  <si>
    <t>D+M Baterie nástěnná termoregulační sprchová s hadicí a sprchovou růžicí posuvnou na tyči + sprchová hlavice horní + sprchovací hadice</t>
  </si>
  <si>
    <t>Pol18</t>
  </si>
  <si>
    <t>D+M Sprchový závěs s tyčí</t>
  </si>
  <si>
    <t>Pol45</t>
  </si>
  <si>
    <t>D+M Sprchový a desinfekční panel s výlevkou (sprchovací panel s funkcí dezinfekce + výlevka se splachováním )</t>
  </si>
  <si>
    <t>Pol46</t>
  </si>
  <si>
    <t>D+M Podlahový žlab z nerezové oceli s pevným límcem ke stěně a s nerezovým roštem, délka 900 mm nosnost do 300 kg vč. sifonu</t>
  </si>
  <si>
    <t>Pol19</t>
  </si>
  <si>
    <t>Přesun hmot pro zařizovací předměty v objektech v do 12 m</t>
  </si>
  <si>
    <t>Trubní vedení - vnitřní rozvod studené vody, teplé vody a cirkulace</t>
  </si>
  <si>
    <t>Pol20</t>
  </si>
  <si>
    <t>Demontáž a likvidace vodovodního potrubí</t>
  </si>
  <si>
    <t>Pol21</t>
  </si>
  <si>
    <t>Rozvody vody z plastů svařované polyfuzně do D 20 mm PN16</t>
  </si>
  <si>
    <t>Pol22</t>
  </si>
  <si>
    <t>Rozvody vody z plastů svařované polyfuzně do D 25 mm PN16</t>
  </si>
  <si>
    <t>Pol23</t>
  </si>
  <si>
    <t>Rozvody vody z plastů svařované polyfuzně do D 32 mm PN16</t>
  </si>
  <si>
    <t>Pol24</t>
  </si>
  <si>
    <t>Napojení na stávající rozvod</t>
  </si>
  <si>
    <t>Pol25</t>
  </si>
  <si>
    <t>Vypuštění a napuštění rozvodu včetně odvzdušnění</t>
  </si>
  <si>
    <t>Pol26</t>
  </si>
  <si>
    <t>Ochrana vodovodních trubek izolačními trubicemi</t>
  </si>
  <si>
    <t>Pol27</t>
  </si>
  <si>
    <t>Zkouška těsnosti vodovodního potrubí</t>
  </si>
  <si>
    <t>Pol28</t>
  </si>
  <si>
    <t>Proplach a dezinfekce vodovodního potrubí</t>
  </si>
  <si>
    <t>Trubní vedení - vodovod armatury, zařízení</t>
  </si>
  <si>
    <t>Pol47</t>
  </si>
  <si>
    <t>D+M Kulový kohout KK20</t>
  </si>
  <si>
    <t>80</t>
  </si>
  <si>
    <t>Pol29</t>
  </si>
  <si>
    <t>D+M Kulový kohout KK25</t>
  </si>
  <si>
    <t>82</t>
  </si>
  <si>
    <t>Pol30</t>
  </si>
  <si>
    <t>D+M Ventil rohový RV15 s hadičkou</t>
  </si>
  <si>
    <t>84</t>
  </si>
  <si>
    <t>Pol31</t>
  </si>
  <si>
    <t>D+M Vypouštěcí kohout VK15</t>
  </si>
  <si>
    <t>86</t>
  </si>
  <si>
    <t>Pol48</t>
  </si>
  <si>
    <t>D+M Pračkový ventil DN15</t>
  </si>
  <si>
    <t>88</t>
  </si>
  <si>
    <t>Pol32</t>
  </si>
  <si>
    <t>D+M Dvířka 300x300</t>
  </si>
  <si>
    <t>90</t>
  </si>
  <si>
    <t>Pol33</t>
  </si>
  <si>
    <t>Vyvední výpustku</t>
  </si>
  <si>
    <t>92</t>
  </si>
  <si>
    <t>Pol34</t>
  </si>
  <si>
    <t>Nástěnka závitová K 247 pro baterii G 1/2 s jedním závitem</t>
  </si>
  <si>
    <t>pár</t>
  </si>
  <si>
    <t>94</t>
  </si>
  <si>
    <t>Pol35</t>
  </si>
  <si>
    <t>Nástěnka závitová K 247 pro ventil G 1/2 s jedním závitem</t>
  </si>
  <si>
    <t>96</t>
  </si>
  <si>
    <t>Pol36</t>
  </si>
  <si>
    <t>Přesun hmot pro armatury v objektech v do 12 m</t>
  </si>
  <si>
    <t>98</t>
  </si>
  <si>
    <t>A3 - ZAŘÍZENÍ PRO VYTÁPĚNÍ STAVEB - m.č.530</t>
  </si>
  <si>
    <t xml:space="preserve">    2 - Trubní vedení - vytápění</t>
  </si>
  <si>
    <t xml:space="preserve">    3 - Armatury</t>
  </si>
  <si>
    <t xml:space="preserve">    4 - Otopná tělesa</t>
  </si>
  <si>
    <t>Pol49</t>
  </si>
  <si>
    <t>Trubní vedení - vytápění</t>
  </si>
  <si>
    <t>Pol50</t>
  </si>
  <si>
    <t>Demontáž a likvidace potrubí ocel DN20</t>
  </si>
  <si>
    <t>Pol51</t>
  </si>
  <si>
    <t>Potrubí měděné polotvrdé spojované pájením D 15x1</t>
  </si>
  <si>
    <t>Pol52</t>
  </si>
  <si>
    <t>Potrubí měděné polotvrdé spojované pájením D 22x1</t>
  </si>
  <si>
    <t>Pol53</t>
  </si>
  <si>
    <t>Napojení na stávající vedení + přechodka ocel / Cu</t>
  </si>
  <si>
    <t>Pol54</t>
  </si>
  <si>
    <t>Ochrana trubek izolačními trubicemi</t>
  </si>
  <si>
    <t>Pol55</t>
  </si>
  <si>
    <t>Zkouška těsnosti potrubí</t>
  </si>
  <si>
    <t>Armatury</t>
  </si>
  <si>
    <t>Pol56</t>
  </si>
  <si>
    <t>Montáž armatury závitové s dvěma závity G 1/2</t>
  </si>
  <si>
    <t>Pol57</t>
  </si>
  <si>
    <t>Termostatická hlavice antivandal</t>
  </si>
  <si>
    <t>Pol58</t>
  </si>
  <si>
    <t>Svěrné šroubení</t>
  </si>
  <si>
    <t>Pol59</t>
  </si>
  <si>
    <t>Rohový vekolux vč. plastové bílé krytky</t>
  </si>
  <si>
    <t>Pol60</t>
  </si>
  <si>
    <t>Otopná tělesa</t>
  </si>
  <si>
    <t>Pol61</t>
  </si>
  <si>
    <t>Demontáž a likvidace stávajících otopných těles vč. hlavice</t>
  </si>
  <si>
    <t>Pol62</t>
  </si>
  <si>
    <t>Demotnáž a likvidace podstropního sálavého panelu</t>
  </si>
  <si>
    <t>Pol63</t>
  </si>
  <si>
    <t>Otopné těleso KORADO RADIK HYGIENE VK TYP 20, ROZMĚR 1600x500</t>
  </si>
  <si>
    <t>Pol64</t>
  </si>
  <si>
    <t>Montáž otopných těles panelových / žebříkových</t>
  </si>
  <si>
    <t>Pol65</t>
  </si>
  <si>
    <t>Přesun hmot pro otopná tělesa v objektech v do 12 m</t>
  </si>
  <si>
    <t>A4 - ZAŘÍZENÍ VZDUCHOTECHNIKY - m.č.530</t>
  </si>
  <si>
    <t xml:space="preserve">    2 - Trubní vedení - VZT</t>
  </si>
  <si>
    <t>Pol68</t>
  </si>
  <si>
    <t>Trubní vedení - VZT</t>
  </si>
  <si>
    <t>Pol69</t>
  </si>
  <si>
    <t>Demontáž likvidace podstropního ventilátoru</t>
  </si>
  <si>
    <t>Pol70</t>
  </si>
  <si>
    <t>Vyříznutí SDK podhledu, zapravení SDK podhledu v místě instalace ventilátoru</t>
  </si>
  <si>
    <t>Pol71</t>
  </si>
  <si>
    <t>D+M Podstropní axiální ventilátor 150m3/h, 70Pa, silent (kuličková ložiska, časový doběh, integrovaná zpětná klapka)</t>
  </si>
  <si>
    <t>Pol72</t>
  </si>
  <si>
    <t>Napojení na stávající rozvod VZT včetně redukce na stávající potrubí</t>
  </si>
  <si>
    <t>Pol73</t>
  </si>
  <si>
    <t>Zaregulování</t>
  </si>
  <si>
    <t>Pol74</t>
  </si>
  <si>
    <t>Zkouška</t>
  </si>
  <si>
    <t>Pol75</t>
  </si>
  <si>
    <t>Přesun hmot pro VZT v objektech v do 12 m</t>
  </si>
  <si>
    <t>B - Rekonstrukce koupelny B - m.č. 411</t>
  </si>
  <si>
    <t>B1 - Stavební část - m.č.411</t>
  </si>
  <si>
    <t>342271321</t>
  </si>
  <si>
    <t>Příčka z vápenopískových přesných plných tvárnic P7 do P15 tl 70 mm</t>
  </si>
  <si>
    <t>-989802812</t>
  </si>
  <si>
    <t>1,0*2,1</t>
  </si>
  <si>
    <t>342291121</t>
  </si>
  <si>
    <t>Ukotvení příček k cihelným konstrukcím plochými kotvami</t>
  </si>
  <si>
    <t>194593122</t>
  </si>
  <si>
    <t>342291141</t>
  </si>
  <si>
    <t>Ukotvení příček expanzní cementovou maltou tl příčky do 100 mm</t>
  </si>
  <si>
    <t>-50823591</t>
  </si>
  <si>
    <t>86052015</t>
  </si>
  <si>
    <t>27,02+4,51</t>
  </si>
  <si>
    <t>"po vybourání obkladu"27,02</t>
  </si>
  <si>
    <t>27,02*2</t>
  </si>
  <si>
    <t>"1"(0,10*2,5+0,07*0,7)</t>
  </si>
  <si>
    <t>"1"0,5</t>
  </si>
  <si>
    <t>612321121</t>
  </si>
  <si>
    <t>Vápenocementová omítka hladká jednovrstvá vnitřních stěn nanášená ručně</t>
  </si>
  <si>
    <t>-1233177972</t>
  </si>
  <si>
    <t>"nová příčka pod obklad"(1,0+0,1+1,0)*2,1+0,1*1,0</t>
  </si>
  <si>
    <t>"1"(0,10*2,5+0,07*0,7)*1,1</t>
  </si>
  <si>
    <t>0,71*0,71*2*1,2</t>
  </si>
  <si>
    <t>7,600*0,078</t>
  </si>
  <si>
    <t>-267136677</t>
  </si>
  <si>
    <t>952074234</t>
  </si>
  <si>
    <t>1,0*0,1</t>
  </si>
  <si>
    <t>794792176</t>
  </si>
  <si>
    <t>-32925036</t>
  </si>
  <si>
    <t>7,6*1,25*4,44*0,001</t>
  </si>
  <si>
    <t>-842045110</t>
  </si>
  <si>
    <t>7,6*0,10</t>
  </si>
  <si>
    <t>97009.411</t>
  </si>
  <si>
    <t xml:space="preserve">Demontáž zař. předmětů (sprchová zástěna+tyč, 2ks sklopné madlo, sklopné sedátko, sprchová tyč, dezinfekce, zrcadlo) </t>
  </si>
  <si>
    <t>551178614</t>
  </si>
  <si>
    <t>(2,556+2,975)*2*2,54-0,9*1,97-0,71*0,71*2</t>
  </si>
  <si>
    <t>0,71*4*0,3*2</t>
  </si>
  <si>
    <t>3,719*8 'Přepočtené koeficientem množství</t>
  </si>
  <si>
    <t>7,600*1,2</t>
  </si>
  <si>
    <t>7,6*1,1 'Přepočtené koeficientem množství</t>
  </si>
  <si>
    <t>M+D svislé pevné nerez madlo dl. 500mm</t>
  </si>
  <si>
    <t>-380631453</t>
  </si>
  <si>
    <t>72529.DD02</t>
  </si>
  <si>
    <t>M+D uzamykatelná závěsná skříň 350x300x1500mm - bílá</t>
  </si>
  <si>
    <t>-1889880474</t>
  </si>
  <si>
    <t>1329929168</t>
  </si>
  <si>
    <t>431696657</t>
  </si>
  <si>
    <t>2094231557</t>
  </si>
  <si>
    <t>951685591</t>
  </si>
  <si>
    <t>72529.DD07</t>
  </si>
  <si>
    <t>M+D věšák na oblečení, nerez</t>
  </si>
  <si>
    <t>510545083</t>
  </si>
  <si>
    <t>72529.DD08</t>
  </si>
  <si>
    <t>M+D sklopné zrcadlo bez ovládací páky</t>
  </si>
  <si>
    <t>-1527240331</t>
  </si>
  <si>
    <t>-351745906</t>
  </si>
  <si>
    <t>72529.DD10</t>
  </si>
  <si>
    <t>M+D sklopné sedátko do sprchy</t>
  </si>
  <si>
    <t>-720235234</t>
  </si>
  <si>
    <t>72529.DD11</t>
  </si>
  <si>
    <t>M+D sklopné nerez madlo dl. 600mm</t>
  </si>
  <si>
    <t>-359109632</t>
  </si>
  <si>
    <t>-1599440571</t>
  </si>
  <si>
    <t>-1744548641</t>
  </si>
  <si>
    <t>76669.1</t>
  </si>
  <si>
    <t>M+D síť proti hmyzu do oken vel. 710x710mm</t>
  </si>
  <si>
    <t>-1097551056</t>
  </si>
  <si>
    <t>7,6</t>
  </si>
  <si>
    <t>12,162*0,15</t>
  </si>
  <si>
    <t>12,162</t>
  </si>
  <si>
    <t>7,6*1,1</t>
  </si>
  <si>
    <t>12,162*0,10*1,25</t>
  </si>
  <si>
    <t>(2,556+2,975)*2-0,9</t>
  </si>
  <si>
    <t>(2,556+2,975+1,0)*2-0,9</t>
  </si>
  <si>
    <t>12,162*1,05 'Přepočtené koeficientem množství</t>
  </si>
  <si>
    <t>0,9*1,05 'Přepočtené koeficientem množství</t>
  </si>
  <si>
    <t>(1,125+1,0*2)*2,1*1,1</t>
  </si>
  <si>
    <t>1,0*2,1*2+1,0*0,10</t>
  </si>
  <si>
    <t>31,32*1,1 'Přepočtené koeficientem množství</t>
  </si>
  <si>
    <t>-118037673</t>
  </si>
  <si>
    <t>"neuvedené drobné práce, bourání, demontáže"80</t>
  </si>
  <si>
    <t>B2 - ZAŘÍZENÍ ZTI - m.č.411</t>
  </si>
  <si>
    <t>Pol16</t>
  </si>
  <si>
    <t xml:space="preserve">D+M Sprchový podlahový žlab z nerezové oceli s pevným límcem  ke stěně a s nerezovým roštem, délka 850-950 mm nosnost do 300 kg vč. sifonu</t>
  </si>
  <si>
    <t>B3 - ZAŘÍZENÍ PRO VYTÁPĚNÍ STAVEB - m.č.411</t>
  </si>
  <si>
    <t>Pol66</t>
  </si>
  <si>
    <t>Sálavý panel podstropní keramický 400W</t>
  </si>
  <si>
    <t>Pol67</t>
  </si>
  <si>
    <t>Otopné těleso KORADO RADIK HYGIENE VK TYP 22, ROZMĚR 1800x600</t>
  </si>
  <si>
    <t>B4 - ZAŘÍZENÍ VZDUCHOTECHNIKY - m.č.411</t>
  </si>
  <si>
    <t>Pol76</t>
  </si>
  <si>
    <t>Demontáž likvidace nástěnného ventilátoru</t>
  </si>
  <si>
    <t>Pol77</t>
  </si>
  <si>
    <t>D+M Nástěnný axiální ventilátor 150m3/h, 70Pa, silent (kuličková ložiska, časový doběh, integrovaná zpětná klapka)</t>
  </si>
  <si>
    <t>AB - Elektroinstalace - m.č.411 + 530</t>
  </si>
  <si>
    <t>1D - DODÁVKY</t>
  </si>
  <si>
    <t>2E - ELEKTROMONTÁŽE, MATERIÁL, STAVEBNÍ PŘÍPOMOCE</t>
  </si>
  <si>
    <t xml:space="preserve">    D1 - Montáže a stavební přípomoce</t>
  </si>
  <si>
    <t xml:space="preserve">    D2 - Doplnění stávajících rozvaděčů</t>
  </si>
  <si>
    <t xml:space="preserve">    D3 - Zemnění, pospojení</t>
  </si>
  <si>
    <t xml:space="preserve">    D4 - Elektromontáže</t>
  </si>
  <si>
    <t xml:space="preserve">    D5 - Ostatní náklady</t>
  </si>
  <si>
    <t>1D</t>
  </si>
  <si>
    <t>DODÁVKY</t>
  </si>
  <si>
    <t>Pol78</t>
  </si>
  <si>
    <t xml:space="preserve">RK530 - Rozvaděč vestavný IP30/40, 3x12 modulů, II.třída, do 32A  (dle v.č. 1E41)</t>
  </si>
  <si>
    <t>ks</t>
  </si>
  <si>
    <t>Pol79</t>
  </si>
  <si>
    <t xml:space="preserve">RK411 - Rozvaděč nástěnný IP44, 1x18 modulů, II.třída, do 32A,  (dle v.č. 1E40)</t>
  </si>
  <si>
    <t>2E</t>
  </si>
  <si>
    <t>ELEKTROMONTÁŽE, MATERIÁL, STAVEBNÍ PŘÍPOMOCE</t>
  </si>
  <si>
    <t>D1</t>
  </si>
  <si>
    <t>Montáže a stavební přípomoce</t>
  </si>
  <si>
    <t>Pol80</t>
  </si>
  <si>
    <t>Úprava zapojení stávajícího rozvaděče RM5 (instalace a připojení jističe)</t>
  </si>
  <si>
    <t>Nh</t>
  </si>
  <si>
    <t>Pol81</t>
  </si>
  <si>
    <t>Úprava zapojení stávajícího rozvaděče RS1208 (instalace a výměna jističe)</t>
  </si>
  <si>
    <t>Pol82</t>
  </si>
  <si>
    <t xml:space="preserve">Ukončení nových vodičů v rozvaděči - průřez do 6 mm²   (28ks v RK530  a  19ks v RK411)</t>
  </si>
  <si>
    <t>Pol83</t>
  </si>
  <si>
    <t xml:space="preserve">Demontáže rozvodu v rekonstruovaných sociálních zařízení   (3Nh v 5.30  a  3Nh v 4.11)</t>
  </si>
  <si>
    <t>Pol84</t>
  </si>
  <si>
    <t xml:space="preserve">Napojení kabelů na stávající rozvod (přivolávací tlačítka)   (2NH v 5.30)</t>
  </si>
  <si>
    <t>Pol85</t>
  </si>
  <si>
    <t>Napojení rozvaděče RK411 na stávající rozvod</t>
  </si>
  <si>
    <t>Pol86</t>
  </si>
  <si>
    <t xml:space="preserve">Instalace rozvaděče  RK530</t>
  </si>
  <si>
    <t>Pol87</t>
  </si>
  <si>
    <t xml:space="preserve">Instalace rozvaděče  RK411</t>
  </si>
  <si>
    <t>Pol88</t>
  </si>
  <si>
    <t xml:space="preserve">Montáže bez rozlišení   (4Nh v 5.30  a  3Nh v 4.11)</t>
  </si>
  <si>
    <t>Pol89</t>
  </si>
  <si>
    <t xml:space="preserve">Zednické práce - drážkování, záhozy, úpravy stěn   (5Nh v 5.30  a  4Nh v 4.11)</t>
  </si>
  <si>
    <t>D2</t>
  </si>
  <si>
    <t>Doplnění stávajících rozvaděčů</t>
  </si>
  <si>
    <t>Pol90</t>
  </si>
  <si>
    <t xml:space="preserve">Jistič B20/3   (do RM5)</t>
  </si>
  <si>
    <t>Pol91</t>
  </si>
  <si>
    <t xml:space="preserve">Jistič B20/1   (do RS1208)</t>
  </si>
  <si>
    <t>D3</t>
  </si>
  <si>
    <t>Zemnění, pospojení</t>
  </si>
  <si>
    <t>Pol92</t>
  </si>
  <si>
    <t xml:space="preserve">Vodič CYA 4 mm2 zelená/žlutá ohebný   (5m  +  3m)</t>
  </si>
  <si>
    <t>D4</t>
  </si>
  <si>
    <t>Elektromontáže</t>
  </si>
  <si>
    <t>Pol93</t>
  </si>
  <si>
    <t xml:space="preserve">Kabel CYKY-J5X4   (20m +0m)</t>
  </si>
  <si>
    <t>Pol94</t>
  </si>
  <si>
    <t xml:space="preserve">Kabel CYKY-J3x1,5   (15m + 10m)</t>
  </si>
  <si>
    <t>Pol95</t>
  </si>
  <si>
    <t xml:space="preserve">Kabel CYKY-O1x1,5 (ventilátor)   (15m + 10m)</t>
  </si>
  <si>
    <t>Pol96</t>
  </si>
  <si>
    <t xml:space="preserve">Kabel CYKY-J3x2,5   (25m +15m)</t>
  </si>
  <si>
    <t>Pol97</t>
  </si>
  <si>
    <t xml:space="preserve">Spínač řazení 5 pod omítku, IP42   (1ks + 1ks)</t>
  </si>
  <si>
    <t>Pol98</t>
  </si>
  <si>
    <t xml:space="preserve">Ovladač 1/0 pod omítku, IP42   (0ks + 1ks)</t>
  </si>
  <si>
    <t>Pol99</t>
  </si>
  <si>
    <t xml:space="preserve">Krabice přístrojová hluboká pod omítku, IP20   (6ks + 5ks)</t>
  </si>
  <si>
    <t>Pol100</t>
  </si>
  <si>
    <t xml:space="preserve">Krabice rozbočná pod omítku IP42   (0ks + 1ks)</t>
  </si>
  <si>
    <t>Pol101</t>
  </si>
  <si>
    <t xml:space="preserve">Vývodka přístrojová pod omítku 5x2,5mm2  (0ks + 1ks)</t>
  </si>
  <si>
    <t>Pol102</t>
  </si>
  <si>
    <t xml:space="preserve">SVORKY BEZŠROUBOVÉ 1-2,5MM2 (SET = 10ks)  (0,5set + 0,5set)</t>
  </si>
  <si>
    <t>set</t>
  </si>
  <si>
    <t>Pol103</t>
  </si>
  <si>
    <t xml:space="preserve">ZÁSUVKA pod omítku 230V, 16A, 2P+PE, IP20   (3ks + 0ks)</t>
  </si>
  <si>
    <t>Pol104</t>
  </si>
  <si>
    <t xml:space="preserve">ZÁSUVKA pod omítku 230V s clonkami, 16A, 2P+PE S VÍČKEM, IP40   (2ks + 2ks)</t>
  </si>
  <si>
    <t>Pol105</t>
  </si>
  <si>
    <t xml:space="preserve">ZÁŘIVKA LED prachotěsná přisazená/stropní (např. typ  PL2500M1N4ND, 1275x84mm, příkon 20W, světelný tok 3100 lm, třída ochrany I.), stupeň krytí IP65   (3ks + 3ks)</t>
  </si>
  <si>
    <t>Pol106</t>
  </si>
  <si>
    <t xml:space="preserve">Závěsný set lankový, ZH/UNI2  (3ks + 3ks)</t>
  </si>
  <si>
    <t>Pol107</t>
  </si>
  <si>
    <t xml:space="preserve">Montáž elektrického sálavého topného tělesa 400W/230V, rozměr 800x450mm, je určené do koupelen, zavěšené pod strop   (1ks á 1,5Nh)  -  dodá profese ZTI   /jen montáže a zprovoznění/</t>
  </si>
  <si>
    <t>Pol108</t>
  </si>
  <si>
    <t xml:space="preserve">Montáž elektrického ventilátoru domovního nástěnného 32W/230V, je určen do koupelen, instalovaný je do trubky pr. 125mm vedené stěnou   (2ks á 2,0Nh)  -  dodá profese ZTI   /jen montáž a zprovoznění/</t>
  </si>
  <si>
    <t>Pol109</t>
  </si>
  <si>
    <t xml:space="preserve">Pospojení konstrukcí a ochraných svorek přístrojů dle ČSN - typ dle výrobce, včetně příslušné svorky      (10ks)</t>
  </si>
  <si>
    <t>Pol110</t>
  </si>
  <si>
    <t xml:space="preserve">Lešenářská plošina do 4 m /stavba, rozebrání, použití/   (2ks á 12m²)</t>
  </si>
  <si>
    <t>Pol111</t>
  </si>
  <si>
    <t xml:space="preserve">Hmoždinky 8x60 s vruty  (20ks + 20ks)</t>
  </si>
  <si>
    <t>Pol112</t>
  </si>
  <si>
    <t xml:space="preserve">Sádra stavební á 20 kg   (10kg + 10kg)</t>
  </si>
  <si>
    <t>D5</t>
  </si>
  <si>
    <t>Ostatní náklady</t>
  </si>
  <si>
    <t>Pol113</t>
  </si>
  <si>
    <t xml:space="preserve">Inženýrská činnost hlavního zhotovitele a koordinace při provádění   (2ks á 4,0NH-GD = NH+20%)</t>
  </si>
  <si>
    <t>NH-GD</t>
  </si>
  <si>
    <t>Pol114</t>
  </si>
  <si>
    <t xml:space="preserve">Autorský občasný dozor GP a technická koordinace při provádění   (2ks á 4,0NH-PD = NH+90%)</t>
  </si>
  <si>
    <t>NH-PD</t>
  </si>
  <si>
    <t>Pol115</t>
  </si>
  <si>
    <t>Cestovné k občasnému AD pro GP a technické koordinace při provádění (4x 10km)</t>
  </si>
  <si>
    <t>km</t>
  </si>
  <si>
    <t>Pol116</t>
  </si>
  <si>
    <t xml:space="preserve">Výchozí revize elektrického zařízení   (2ks á 3,5NH-RT = NH+25%)</t>
  </si>
  <si>
    <t>NH-RT</t>
  </si>
  <si>
    <t>Pol117</t>
  </si>
  <si>
    <t xml:space="preserve">Spolupráce zhotovitele s RT při výchozí revizi elektrického zařízení   (2ks á 1,5NH)</t>
  </si>
  <si>
    <t>NH</t>
  </si>
  <si>
    <t>Pol118</t>
  </si>
  <si>
    <t>Manipulace, doprava a poplatek za uložení odpadů dle vyhlášky o odpadech</t>
  </si>
  <si>
    <t>pol200</t>
  </si>
  <si>
    <t>Doprava (4%) a přesun (2%) dodávek :</t>
  </si>
  <si>
    <t>kpl</t>
  </si>
  <si>
    <t>-858544415</t>
  </si>
  <si>
    <t>pol201</t>
  </si>
  <si>
    <t xml:space="preserve">PPP z montáží </t>
  </si>
  <si>
    <t>1821327650</t>
  </si>
  <si>
    <t>pol202</t>
  </si>
  <si>
    <t>Nepředvidatelné práce, rizika :</t>
  </si>
  <si>
    <t>-1105000308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</si>
  <si>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</si>
  <si>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</si>
  <si>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</si>
  <si>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</si>
  <si>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</si>
  <si>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</si>
  <si>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</si>
  <si>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</si>
  <si>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</si>
  <si>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</si>
  <si>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</si>
  <si>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013002000</t>
  </si>
  <si>
    <t>Projektové práce-dokumentace skutečného provedení</t>
  </si>
  <si>
    <t>1024</t>
  </si>
  <si>
    <t>-168613918</t>
  </si>
  <si>
    <t>VRN3</t>
  </si>
  <si>
    <t>Zařízení staveniště</t>
  </si>
  <si>
    <t>032002000</t>
  </si>
  <si>
    <t xml:space="preserve">Vybavení staveniště-mobilní WC,sklad,kancelář,zdvihací mechanizmy  </t>
  </si>
  <si>
    <t>753391222</t>
  </si>
  <si>
    <t>VRN4</t>
  </si>
  <si>
    <t>Inženýrská činnost</t>
  </si>
  <si>
    <t>045203000</t>
  </si>
  <si>
    <t>Kompletační činnost</t>
  </si>
  <si>
    <t>-2104310128</t>
  </si>
  <si>
    <t>VRN7</t>
  </si>
  <si>
    <t>Provozní vlivy</t>
  </si>
  <si>
    <t>071002000</t>
  </si>
  <si>
    <t>Provoz investora, třetích osob</t>
  </si>
  <si>
    <t>-2028102008</t>
  </si>
  <si>
    <t>VRN9</t>
  </si>
  <si>
    <t>091002000</t>
  </si>
  <si>
    <t>Publicita - informační cedule na staveništi apod.</t>
  </si>
  <si>
    <t>1555404986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</si>
</sst>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PR10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Domov u Biřičky - rekonstrukce koupelen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K Biřičce 1240, HK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24. 9. 2024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Domov u Biřičky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PRIDOS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ROUND(AG95+AG100+AG105+AG106,2)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ROUND(AS95+AS100+AS105+AS106,2)</f>
        <v>0</v>
      </c>
      <c r="AT94" s="113">
        <f>ROUND(SUM(AV94:AW94),2)</f>
        <v>0</v>
      </c>
      <c r="AU94" s="114">
        <f>ROUND(AU95+AU100+AU105+AU106,5)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ROUND(AZ95+AZ100+AZ105+AZ106,2)</f>
        <v>0</v>
      </c>
      <c r="BA94" s="113">
        <f>ROUND(BA95+BA100+BA105+BA106,2)</f>
        <v>0</v>
      </c>
      <c r="BB94" s="113">
        <f>ROUND(BB95+BB100+BB105+BB106,2)</f>
        <v>0</v>
      </c>
      <c r="BC94" s="113">
        <f>ROUND(BC95+BC100+BC105+BC106,2)</f>
        <v>0</v>
      </c>
      <c r="BD94" s="115">
        <f>ROUND(BD95+BD100+BD105+BD106,2)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16.5" customHeight="1">
      <c r="A95" s="7"/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ROUND(SUM(AG96:AG99),2)</f>
        <v>0</v>
      </c>
      <c r="AH95" s="121"/>
      <c r="AI95" s="121"/>
      <c r="AJ95" s="121"/>
      <c r="AK95" s="121"/>
      <c r="AL95" s="121"/>
      <c r="AM95" s="121"/>
      <c r="AN95" s="123">
        <f>SUM(AG95,AT95)</f>
        <v>0</v>
      </c>
      <c r="AO95" s="121"/>
      <c r="AP95" s="121"/>
      <c r="AQ95" s="124" t="s">
        <v>82</v>
      </c>
      <c r="AR95" s="125"/>
      <c r="AS95" s="126">
        <f>ROUND(SUM(AS96:AS99),2)</f>
        <v>0</v>
      </c>
      <c r="AT95" s="127">
        <f>ROUND(SUM(AV95:AW95),2)</f>
        <v>0</v>
      </c>
      <c r="AU95" s="128">
        <f>ROUND(SUM(AU96:AU99),5)</f>
        <v>0</v>
      </c>
      <c r="AV95" s="127">
        <f>ROUND(AZ95*L29,2)</f>
        <v>0</v>
      </c>
      <c r="AW95" s="127">
        <f>ROUND(BA95*L30,2)</f>
        <v>0</v>
      </c>
      <c r="AX95" s="127">
        <f>ROUND(BB95*L29,2)</f>
        <v>0</v>
      </c>
      <c r="AY95" s="127">
        <f>ROUND(BC95*L30,2)</f>
        <v>0</v>
      </c>
      <c r="AZ95" s="127">
        <f>ROUND(SUM(AZ96:AZ99),2)</f>
        <v>0</v>
      </c>
      <c r="BA95" s="127">
        <f>ROUND(SUM(BA96:BA99),2)</f>
        <v>0</v>
      </c>
      <c r="BB95" s="127">
        <f>ROUND(SUM(BB96:BB99),2)</f>
        <v>0</v>
      </c>
      <c r="BC95" s="127">
        <f>ROUND(SUM(BC96:BC99),2)</f>
        <v>0</v>
      </c>
      <c r="BD95" s="129">
        <f>ROUND(SUM(BD96:BD99),2)</f>
        <v>0</v>
      </c>
      <c r="BE95" s="7"/>
      <c r="BS95" s="130" t="s">
        <v>75</v>
      </c>
      <c r="BT95" s="130" t="s">
        <v>83</v>
      </c>
      <c r="BU95" s="130" t="s">
        <v>77</v>
      </c>
      <c r="BV95" s="130" t="s">
        <v>78</v>
      </c>
      <c r="BW95" s="130" t="s">
        <v>84</v>
      </c>
      <c r="BX95" s="130" t="s">
        <v>5</v>
      </c>
      <c r="CL95" s="130" t="s">
        <v>1</v>
      </c>
      <c r="CM95" s="130" t="s">
        <v>83</v>
      </c>
    </row>
    <row r="96" s="4" customFormat="1" ht="16.5" customHeight="1">
      <c r="A96" s="131" t="s">
        <v>85</v>
      </c>
      <c r="B96" s="69"/>
      <c r="C96" s="132"/>
      <c r="D96" s="132"/>
      <c r="E96" s="133" t="s">
        <v>86</v>
      </c>
      <c r="F96" s="133"/>
      <c r="G96" s="133"/>
      <c r="H96" s="133"/>
      <c r="I96" s="133"/>
      <c r="J96" s="132"/>
      <c r="K96" s="133" t="s">
        <v>87</v>
      </c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3"/>
      <c r="Z96" s="133"/>
      <c r="AA96" s="133"/>
      <c r="AB96" s="133"/>
      <c r="AC96" s="133"/>
      <c r="AD96" s="133"/>
      <c r="AE96" s="133"/>
      <c r="AF96" s="133"/>
      <c r="AG96" s="134">
        <f>'A1 - Stavební část - m.č.530'!J32</f>
        <v>0</v>
      </c>
      <c r="AH96" s="132"/>
      <c r="AI96" s="132"/>
      <c r="AJ96" s="132"/>
      <c r="AK96" s="132"/>
      <c r="AL96" s="132"/>
      <c r="AM96" s="132"/>
      <c r="AN96" s="134">
        <f>SUM(AG96,AT96)</f>
        <v>0</v>
      </c>
      <c r="AO96" s="132"/>
      <c r="AP96" s="132"/>
      <c r="AQ96" s="135" t="s">
        <v>88</v>
      </c>
      <c r="AR96" s="71"/>
      <c r="AS96" s="136">
        <v>0</v>
      </c>
      <c r="AT96" s="137">
        <f>ROUND(SUM(AV96:AW96),2)</f>
        <v>0</v>
      </c>
      <c r="AU96" s="138">
        <f>'A1 - Stavební část - m.č.530'!P137</f>
        <v>0</v>
      </c>
      <c r="AV96" s="137">
        <f>'A1 - Stavební část - m.č.530'!J35</f>
        <v>0</v>
      </c>
      <c r="AW96" s="137">
        <f>'A1 - Stavební část - m.č.530'!J36</f>
        <v>0</v>
      </c>
      <c r="AX96" s="137">
        <f>'A1 - Stavební část - m.č.530'!J37</f>
        <v>0</v>
      </c>
      <c r="AY96" s="137">
        <f>'A1 - Stavební část - m.č.530'!J38</f>
        <v>0</v>
      </c>
      <c r="AZ96" s="137">
        <f>'A1 - Stavební část - m.č.530'!F35</f>
        <v>0</v>
      </c>
      <c r="BA96" s="137">
        <f>'A1 - Stavební část - m.č.530'!F36</f>
        <v>0</v>
      </c>
      <c r="BB96" s="137">
        <f>'A1 - Stavební část - m.č.530'!F37</f>
        <v>0</v>
      </c>
      <c r="BC96" s="137">
        <f>'A1 - Stavební část - m.č.530'!F38</f>
        <v>0</v>
      </c>
      <c r="BD96" s="139">
        <f>'A1 - Stavební část - m.č.530'!F39</f>
        <v>0</v>
      </c>
      <c r="BE96" s="4"/>
      <c r="BT96" s="140" t="s">
        <v>89</v>
      </c>
      <c r="BV96" s="140" t="s">
        <v>78</v>
      </c>
      <c r="BW96" s="140" t="s">
        <v>90</v>
      </c>
      <c r="BX96" s="140" t="s">
        <v>84</v>
      </c>
      <c r="CL96" s="140" t="s">
        <v>1</v>
      </c>
    </row>
    <row r="97" s="4" customFormat="1" ht="16.5" customHeight="1">
      <c r="A97" s="131" t="s">
        <v>85</v>
      </c>
      <c r="B97" s="69"/>
      <c r="C97" s="132"/>
      <c r="D97" s="132"/>
      <c r="E97" s="133" t="s">
        <v>91</v>
      </c>
      <c r="F97" s="133"/>
      <c r="G97" s="133"/>
      <c r="H97" s="133"/>
      <c r="I97" s="133"/>
      <c r="J97" s="132"/>
      <c r="K97" s="133" t="s">
        <v>92</v>
      </c>
      <c r="L97" s="133"/>
      <c r="M97" s="133"/>
      <c r="N97" s="133"/>
      <c r="O97" s="133"/>
      <c r="P97" s="133"/>
      <c r="Q97" s="133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3"/>
      <c r="AG97" s="134">
        <f>'A2 - ZAŘÍZENÍ ZTI - m.č. 530'!J32</f>
        <v>0</v>
      </c>
      <c r="AH97" s="132"/>
      <c r="AI97" s="132"/>
      <c r="AJ97" s="132"/>
      <c r="AK97" s="132"/>
      <c r="AL97" s="132"/>
      <c r="AM97" s="132"/>
      <c r="AN97" s="134">
        <f>SUM(AG97,AT97)</f>
        <v>0</v>
      </c>
      <c r="AO97" s="132"/>
      <c r="AP97" s="132"/>
      <c r="AQ97" s="135" t="s">
        <v>88</v>
      </c>
      <c r="AR97" s="71"/>
      <c r="AS97" s="136">
        <v>0</v>
      </c>
      <c r="AT97" s="137">
        <f>ROUND(SUM(AV97:AW97),2)</f>
        <v>0</v>
      </c>
      <c r="AU97" s="138">
        <f>'A2 - ZAŘÍZENÍ ZTI - m.č. 530'!P128</f>
        <v>0</v>
      </c>
      <c r="AV97" s="137">
        <f>'A2 - ZAŘÍZENÍ ZTI - m.č. 530'!J35</f>
        <v>0</v>
      </c>
      <c r="AW97" s="137">
        <f>'A2 - ZAŘÍZENÍ ZTI - m.č. 530'!J36</f>
        <v>0</v>
      </c>
      <c r="AX97" s="137">
        <f>'A2 - ZAŘÍZENÍ ZTI - m.č. 530'!J37</f>
        <v>0</v>
      </c>
      <c r="AY97" s="137">
        <f>'A2 - ZAŘÍZENÍ ZTI - m.č. 530'!J38</f>
        <v>0</v>
      </c>
      <c r="AZ97" s="137">
        <f>'A2 - ZAŘÍZENÍ ZTI - m.č. 530'!F35</f>
        <v>0</v>
      </c>
      <c r="BA97" s="137">
        <f>'A2 - ZAŘÍZENÍ ZTI - m.č. 530'!F36</f>
        <v>0</v>
      </c>
      <c r="BB97" s="137">
        <f>'A2 - ZAŘÍZENÍ ZTI - m.č. 530'!F37</f>
        <v>0</v>
      </c>
      <c r="BC97" s="137">
        <f>'A2 - ZAŘÍZENÍ ZTI - m.č. 530'!F38</f>
        <v>0</v>
      </c>
      <c r="BD97" s="139">
        <f>'A2 - ZAŘÍZENÍ ZTI - m.č. 530'!F39</f>
        <v>0</v>
      </c>
      <c r="BE97" s="4"/>
      <c r="BT97" s="140" t="s">
        <v>89</v>
      </c>
      <c r="BV97" s="140" t="s">
        <v>78</v>
      </c>
      <c r="BW97" s="140" t="s">
        <v>93</v>
      </c>
      <c r="BX97" s="140" t="s">
        <v>84</v>
      </c>
      <c r="CL97" s="140" t="s">
        <v>1</v>
      </c>
    </row>
    <row r="98" s="4" customFormat="1" ht="23.25" customHeight="1">
      <c r="A98" s="131" t="s">
        <v>85</v>
      </c>
      <c r="B98" s="69"/>
      <c r="C98" s="132"/>
      <c r="D98" s="132"/>
      <c r="E98" s="133" t="s">
        <v>94</v>
      </c>
      <c r="F98" s="133"/>
      <c r="G98" s="133"/>
      <c r="H98" s="133"/>
      <c r="I98" s="133"/>
      <c r="J98" s="132"/>
      <c r="K98" s="133" t="s">
        <v>95</v>
      </c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4">
        <f>'A3 - ZAŘÍZENÍ PRO VYTÁPĚN...'!J32</f>
        <v>0</v>
      </c>
      <c r="AH98" s="132"/>
      <c r="AI98" s="132"/>
      <c r="AJ98" s="132"/>
      <c r="AK98" s="132"/>
      <c r="AL98" s="132"/>
      <c r="AM98" s="132"/>
      <c r="AN98" s="134">
        <f>SUM(AG98,AT98)</f>
        <v>0</v>
      </c>
      <c r="AO98" s="132"/>
      <c r="AP98" s="132"/>
      <c r="AQ98" s="135" t="s">
        <v>88</v>
      </c>
      <c r="AR98" s="71"/>
      <c r="AS98" s="136">
        <v>0</v>
      </c>
      <c r="AT98" s="137">
        <f>ROUND(SUM(AV98:AW98),2)</f>
        <v>0</v>
      </c>
      <c r="AU98" s="138">
        <f>'A3 - ZAŘÍZENÍ PRO VYTÁPĚN...'!P126</f>
        <v>0</v>
      </c>
      <c r="AV98" s="137">
        <f>'A3 - ZAŘÍZENÍ PRO VYTÁPĚN...'!J35</f>
        <v>0</v>
      </c>
      <c r="AW98" s="137">
        <f>'A3 - ZAŘÍZENÍ PRO VYTÁPĚN...'!J36</f>
        <v>0</v>
      </c>
      <c r="AX98" s="137">
        <f>'A3 - ZAŘÍZENÍ PRO VYTÁPĚN...'!J37</f>
        <v>0</v>
      </c>
      <c r="AY98" s="137">
        <f>'A3 - ZAŘÍZENÍ PRO VYTÁPĚN...'!J38</f>
        <v>0</v>
      </c>
      <c r="AZ98" s="137">
        <f>'A3 - ZAŘÍZENÍ PRO VYTÁPĚN...'!F35</f>
        <v>0</v>
      </c>
      <c r="BA98" s="137">
        <f>'A3 - ZAŘÍZENÍ PRO VYTÁPĚN...'!F36</f>
        <v>0</v>
      </c>
      <c r="BB98" s="137">
        <f>'A3 - ZAŘÍZENÍ PRO VYTÁPĚN...'!F37</f>
        <v>0</v>
      </c>
      <c r="BC98" s="137">
        <f>'A3 - ZAŘÍZENÍ PRO VYTÁPĚN...'!F38</f>
        <v>0</v>
      </c>
      <c r="BD98" s="139">
        <f>'A3 - ZAŘÍZENÍ PRO VYTÁPĚN...'!F39</f>
        <v>0</v>
      </c>
      <c r="BE98" s="4"/>
      <c r="BT98" s="140" t="s">
        <v>89</v>
      </c>
      <c r="BV98" s="140" t="s">
        <v>78</v>
      </c>
      <c r="BW98" s="140" t="s">
        <v>96</v>
      </c>
      <c r="BX98" s="140" t="s">
        <v>84</v>
      </c>
      <c r="CL98" s="140" t="s">
        <v>1</v>
      </c>
    </row>
    <row r="99" s="4" customFormat="1" ht="16.5" customHeight="1">
      <c r="A99" s="131" t="s">
        <v>85</v>
      </c>
      <c r="B99" s="69"/>
      <c r="C99" s="132"/>
      <c r="D99" s="132"/>
      <c r="E99" s="133" t="s">
        <v>97</v>
      </c>
      <c r="F99" s="133"/>
      <c r="G99" s="133"/>
      <c r="H99" s="133"/>
      <c r="I99" s="133"/>
      <c r="J99" s="132"/>
      <c r="K99" s="133" t="s">
        <v>98</v>
      </c>
      <c r="L99" s="133"/>
      <c r="M99" s="133"/>
      <c r="N99" s="133"/>
      <c r="O99" s="133"/>
      <c r="P99" s="133"/>
      <c r="Q99" s="133"/>
      <c r="R99" s="133"/>
      <c r="S99" s="133"/>
      <c r="T99" s="133"/>
      <c r="U99" s="133"/>
      <c r="V99" s="133"/>
      <c r="W99" s="133"/>
      <c r="X99" s="133"/>
      <c r="Y99" s="133"/>
      <c r="Z99" s="133"/>
      <c r="AA99" s="133"/>
      <c r="AB99" s="133"/>
      <c r="AC99" s="133"/>
      <c r="AD99" s="133"/>
      <c r="AE99" s="133"/>
      <c r="AF99" s="133"/>
      <c r="AG99" s="134">
        <f>'A4 - ZAŘÍZENÍ VZDUCHOTECH...'!J32</f>
        <v>0</v>
      </c>
      <c r="AH99" s="132"/>
      <c r="AI99" s="132"/>
      <c r="AJ99" s="132"/>
      <c r="AK99" s="132"/>
      <c r="AL99" s="132"/>
      <c r="AM99" s="132"/>
      <c r="AN99" s="134">
        <f>SUM(AG99,AT99)</f>
        <v>0</v>
      </c>
      <c r="AO99" s="132"/>
      <c r="AP99" s="132"/>
      <c r="AQ99" s="135" t="s">
        <v>88</v>
      </c>
      <c r="AR99" s="71"/>
      <c r="AS99" s="136">
        <v>0</v>
      </c>
      <c r="AT99" s="137">
        <f>ROUND(SUM(AV99:AW99),2)</f>
        <v>0</v>
      </c>
      <c r="AU99" s="138">
        <f>'A4 - ZAŘÍZENÍ VZDUCHOTECH...'!P124</f>
        <v>0</v>
      </c>
      <c r="AV99" s="137">
        <f>'A4 - ZAŘÍZENÍ VZDUCHOTECH...'!J35</f>
        <v>0</v>
      </c>
      <c r="AW99" s="137">
        <f>'A4 - ZAŘÍZENÍ VZDUCHOTECH...'!J36</f>
        <v>0</v>
      </c>
      <c r="AX99" s="137">
        <f>'A4 - ZAŘÍZENÍ VZDUCHOTECH...'!J37</f>
        <v>0</v>
      </c>
      <c r="AY99" s="137">
        <f>'A4 - ZAŘÍZENÍ VZDUCHOTECH...'!J38</f>
        <v>0</v>
      </c>
      <c r="AZ99" s="137">
        <f>'A4 - ZAŘÍZENÍ VZDUCHOTECH...'!F35</f>
        <v>0</v>
      </c>
      <c r="BA99" s="137">
        <f>'A4 - ZAŘÍZENÍ VZDUCHOTECH...'!F36</f>
        <v>0</v>
      </c>
      <c r="BB99" s="137">
        <f>'A4 - ZAŘÍZENÍ VZDUCHOTECH...'!F37</f>
        <v>0</v>
      </c>
      <c r="BC99" s="137">
        <f>'A4 - ZAŘÍZENÍ VZDUCHOTECH...'!F38</f>
        <v>0</v>
      </c>
      <c r="BD99" s="139">
        <f>'A4 - ZAŘÍZENÍ VZDUCHOTECH...'!F39</f>
        <v>0</v>
      </c>
      <c r="BE99" s="4"/>
      <c r="BT99" s="140" t="s">
        <v>89</v>
      </c>
      <c r="BV99" s="140" t="s">
        <v>78</v>
      </c>
      <c r="BW99" s="140" t="s">
        <v>99</v>
      </c>
      <c r="BX99" s="140" t="s">
        <v>84</v>
      </c>
      <c r="CL99" s="140" t="s">
        <v>1</v>
      </c>
    </row>
    <row r="100" s="7" customFormat="1" ht="16.5" customHeight="1">
      <c r="A100" s="7"/>
      <c r="B100" s="118"/>
      <c r="C100" s="119"/>
      <c r="D100" s="120" t="s">
        <v>100</v>
      </c>
      <c r="E100" s="120"/>
      <c r="F100" s="120"/>
      <c r="G100" s="120"/>
      <c r="H100" s="120"/>
      <c r="I100" s="121"/>
      <c r="J100" s="120" t="s">
        <v>101</v>
      </c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2">
        <f>ROUND(SUM(AG101:AG104),2)</f>
        <v>0</v>
      </c>
      <c r="AH100" s="121"/>
      <c r="AI100" s="121"/>
      <c r="AJ100" s="121"/>
      <c r="AK100" s="121"/>
      <c r="AL100" s="121"/>
      <c r="AM100" s="121"/>
      <c r="AN100" s="123">
        <f>SUM(AG100,AT100)</f>
        <v>0</v>
      </c>
      <c r="AO100" s="121"/>
      <c r="AP100" s="121"/>
      <c r="AQ100" s="124" t="s">
        <v>82</v>
      </c>
      <c r="AR100" s="125"/>
      <c r="AS100" s="126">
        <f>ROUND(SUM(AS101:AS104),2)</f>
        <v>0</v>
      </c>
      <c r="AT100" s="127">
        <f>ROUND(SUM(AV100:AW100),2)</f>
        <v>0</v>
      </c>
      <c r="AU100" s="128">
        <f>ROUND(SUM(AU101:AU104),5)</f>
        <v>0</v>
      </c>
      <c r="AV100" s="127">
        <f>ROUND(AZ100*L29,2)</f>
        <v>0</v>
      </c>
      <c r="AW100" s="127">
        <f>ROUND(BA100*L30,2)</f>
        <v>0</v>
      </c>
      <c r="AX100" s="127">
        <f>ROUND(BB100*L29,2)</f>
        <v>0</v>
      </c>
      <c r="AY100" s="127">
        <f>ROUND(BC100*L30,2)</f>
        <v>0</v>
      </c>
      <c r="AZ100" s="127">
        <f>ROUND(SUM(AZ101:AZ104),2)</f>
        <v>0</v>
      </c>
      <c r="BA100" s="127">
        <f>ROUND(SUM(BA101:BA104),2)</f>
        <v>0</v>
      </c>
      <c r="BB100" s="127">
        <f>ROUND(SUM(BB101:BB104),2)</f>
        <v>0</v>
      </c>
      <c r="BC100" s="127">
        <f>ROUND(SUM(BC101:BC104),2)</f>
        <v>0</v>
      </c>
      <c r="BD100" s="129">
        <f>ROUND(SUM(BD101:BD104),2)</f>
        <v>0</v>
      </c>
      <c r="BE100" s="7"/>
      <c r="BS100" s="130" t="s">
        <v>75</v>
      </c>
      <c r="BT100" s="130" t="s">
        <v>83</v>
      </c>
      <c r="BU100" s="130" t="s">
        <v>77</v>
      </c>
      <c r="BV100" s="130" t="s">
        <v>78</v>
      </c>
      <c r="BW100" s="130" t="s">
        <v>102</v>
      </c>
      <c r="BX100" s="130" t="s">
        <v>5</v>
      </c>
      <c r="CL100" s="130" t="s">
        <v>1</v>
      </c>
      <c r="CM100" s="130" t="s">
        <v>83</v>
      </c>
    </row>
    <row r="101" s="4" customFormat="1" ht="16.5" customHeight="1">
      <c r="A101" s="131" t="s">
        <v>85</v>
      </c>
      <c r="B101" s="69"/>
      <c r="C101" s="132"/>
      <c r="D101" s="132"/>
      <c r="E101" s="133" t="s">
        <v>103</v>
      </c>
      <c r="F101" s="133"/>
      <c r="G101" s="133"/>
      <c r="H101" s="133"/>
      <c r="I101" s="133"/>
      <c r="J101" s="132"/>
      <c r="K101" s="133" t="s">
        <v>104</v>
      </c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133"/>
      <c r="AG101" s="134">
        <f>'B1 - Stavební část - m.č.411'!J32</f>
        <v>0</v>
      </c>
      <c r="AH101" s="132"/>
      <c r="AI101" s="132"/>
      <c r="AJ101" s="132"/>
      <c r="AK101" s="132"/>
      <c r="AL101" s="132"/>
      <c r="AM101" s="132"/>
      <c r="AN101" s="134">
        <f>SUM(AG101,AT101)</f>
        <v>0</v>
      </c>
      <c r="AO101" s="132"/>
      <c r="AP101" s="132"/>
      <c r="AQ101" s="135" t="s">
        <v>88</v>
      </c>
      <c r="AR101" s="71"/>
      <c r="AS101" s="136">
        <v>0</v>
      </c>
      <c r="AT101" s="137">
        <f>ROUND(SUM(AV101:AW101),2)</f>
        <v>0</v>
      </c>
      <c r="AU101" s="138">
        <f>'B1 - Stavební část - m.č.411'!P136</f>
        <v>0</v>
      </c>
      <c r="AV101" s="137">
        <f>'B1 - Stavební část - m.č.411'!J35</f>
        <v>0</v>
      </c>
      <c r="AW101" s="137">
        <f>'B1 - Stavební část - m.č.411'!J36</f>
        <v>0</v>
      </c>
      <c r="AX101" s="137">
        <f>'B1 - Stavební část - m.č.411'!J37</f>
        <v>0</v>
      </c>
      <c r="AY101" s="137">
        <f>'B1 - Stavební část - m.č.411'!J38</f>
        <v>0</v>
      </c>
      <c r="AZ101" s="137">
        <f>'B1 - Stavební část - m.č.411'!F35</f>
        <v>0</v>
      </c>
      <c r="BA101" s="137">
        <f>'B1 - Stavební část - m.č.411'!F36</f>
        <v>0</v>
      </c>
      <c r="BB101" s="137">
        <f>'B1 - Stavební část - m.č.411'!F37</f>
        <v>0</v>
      </c>
      <c r="BC101" s="137">
        <f>'B1 - Stavební část - m.č.411'!F38</f>
        <v>0</v>
      </c>
      <c r="BD101" s="139">
        <f>'B1 - Stavební část - m.č.411'!F39</f>
        <v>0</v>
      </c>
      <c r="BE101" s="4"/>
      <c r="BT101" s="140" t="s">
        <v>89</v>
      </c>
      <c r="BV101" s="140" t="s">
        <v>78</v>
      </c>
      <c r="BW101" s="140" t="s">
        <v>105</v>
      </c>
      <c r="BX101" s="140" t="s">
        <v>102</v>
      </c>
      <c r="CL101" s="140" t="s">
        <v>1</v>
      </c>
    </row>
    <row r="102" s="4" customFormat="1" ht="16.5" customHeight="1">
      <c r="A102" s="131" t="s">
        <v>85</v>
      </c>
      <c r="B102" s="69"/>
      <c r="C102" s="132"/>
      <c r="D102" s="132"/>
      <c r="E102" s="133" t="s">
        <v>106</v>
      </c>
      <c r="F102" s="133"/>
      <c r="G102" s="133"/>
      <c r="H102" s="133"/>
      <c r="I102" s="133"/>
      <c r="J102" s="132"/>
      <c r="K102" s="133" t="s">
        <v>107</v>
      </c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33"/>
      <c r="Y102" s="133"/>
      <c r="Z102" s="133"/>
      <c r="AA102" s="133"/>
      <c r="AB102" s="133"/>
      <c r="AC102" s="133"/>
      <c r="AD102" s="133"/>
      <c r="AE102" s="133"/>
      <c r="AF102" s="133"/>
      <c r="AG102" s="134">
        <f>'B2 - ZAŘÍZENÍ ZTI - m.č.411'!J32</f>
        <v>0</v>
      </c>
      <c r="AH102" s="132"/>
      <c r="AI102" s="132"/>
      <c r="AJ102" s="132"/>
      <c r="AK102" s="132"/>
      <c r="AL102" s="132"/>
      <c r="AM102" s="132"/>
      <c r="AN102" s="134">
        <f>SUM(AG102,AT102)</f>
        <v>0</v>
      </c>
      <c r="AO102" s="132"/>
      <c r="AP102" s="132"/>
      <c r="AQ102" s="135" t="s">
        <v>88</v>
      </c>
      <c r="AR102" s="71"/>
      <c r="AS102" s="136">
        <v>0</v>
      </c>
      <c r="AT102" s="137">
        <f>ROUND(SUM(AV102:AW102),2)</f>
        <v>0</v>
      </c>
      <c r="AU102" s="138">
        <f>'B2 - ZAŘÍZENÍ ZTI - m.č.411'!P128</f>
        <v>0</v>
      </c>
      <c r="AV102" s="137">
        <f>'B2 - ZAŘÍZENÍ ZTI - m.č.411'!J35</f>
        <v>0</v>
      </c>
      <c r="AW102" s="137">
        <f>'B2 - ZAŘÍZENÍ ZTI - m.č.411'!J36</f>
        <v>0</v>
      </c>
      <c r="AX102" s="137">
        <f>'B2 - ZAŘÍZENÍ ZTI - m.č.411'!J37</f>
        <v>0</v>
      </c>
      <c r="AY102" s="137">
        <f>'B2 - ZAŘÍZENÍ ZTI - m.č.411'!J38</f>
        <v>0</v>
      </c>
      <c r="AZ102" s="137">
        <f>'B2 - ZAŘÍZENÍ ZTI - m.č.411'!F35</f>
        <v>0</v>
      </c>
      <c r="BA102" s="137">
        <f>'B2 - ZAŘÍZENÍ ZTI - m.č.411'!F36</f>
        <v>0</v>
      </c>
      <c r="BB102" s="137">
        <f>'B2 - ZAŘÍZENÍ ZTI - m.č.411'!F37</f>
        <v>0</v>
      </c>
      <c r="BC102" s="137">
        <f>'B2 - ZAŘÍZENÍ ZTI - m.č.411'!F38</f>
        <v>0</v>
      </c>
      <c r="BD102" s="139">
        <f>'B2 - ZAŘÍZENÍ ZTI - m.č.411'!F39</f>
        <v>0</v>
      </c>
      <c r="BE102" s="4"/>
      <c r="BT102" s="140" t="s">
        <v>89</v>
      </c>
      <c r="BV102" s="140" t="s">
        <v>78</v>
      </c>
      <c r="BW102" s="140" t="s">
        <v>108</v>
      </c>
      <c r="BX102" s="140" t="s">
        <v>102</v>
      </c>
      <c r="CL102" s="140" t="s">
        <v>1</v>
      </c>
    </row>
    <row r="103" s="4" customFormat="1" ht="23.25" customHeight="1">
      <c r="A103" s="131" t="s">
        <v>85</v>
      </c>
      <c r="B103" s="69"/>
      <c r="C103" s="132"/>
      <c r="D103" s="132"/>
      <c r="E103" s="133" t="s">
        <v>109</v>
      </c>
      <c r="F103" s="133"/>
      <c r="G103" s="133"/>
      <c r="H103" s="133"/>
      <c r="I103" s="133"/>
      <c r="J103" s="132"/>
      <c r="K103" s="133" t="s">
        <v>110</v>
      </c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133"/>
      <c r="AG103" s="134">
        <f>'B3 - ZAŘÍZENÍ PRO VYTÁPĚN...'!J32</f>
        <v>0</v>
      </c>
      <c r="AH103" s="132"/>
      <c r="AI103" s="132"/>
      <c r="AJ103" s="132"/>
      <c r="AK103" s="132"/>
      <c r="AL103" s="132"/>
      <c r="AM103" s="132"/>
      <c r="AN103" s="134">
        <f>SUM(AG103,AT103)</f>
        <v>0</v>
      </c>
      <c r="AO103" s="132"/>
      <c r="AP103" s="132"/>
      <c r="AQ103" s="135" t="s">
        <v>88</v>
      </c>
      <c r="AR103" s="71"/>
      <c r="AS103" s="136">
        <v>0</v>
      </c>
      <c r="AT103" s="137">
        <f>ROUND(SUM(AV103:AW103),2)</f>
        <v>0</v>
      </c>
      <c r="AU103" s="138">
        <f>'B3 - ZAŘÍZENÍ PRO VYTÁPĚN...'!P126</f>
        <v>0</v>
      </c>
      <c r="AV103" s="137">
        <f>'B3 - ZAŘÍZENÍ PRO VYTÁPĚN...'!J35</f>
        <v>0</v>
      </c>
      <c r="AW103" s="137">
        <f>'B3 - ZAŘÍZENÍ PRO VYTÁPĚN...'!J36</f>
        <v>0</v>
      </c>
      <c r="AX103" s="137">
        <f>'B3 - ZAŘÍZENÍ PRO VYTÁPĚN...'!J37</f>
        <v>0</v>
      </c>
      <c r="AY103" s="137">
        <f>'B3 - ZAŘÍZENÍ PRO VYTÁPĚN...'!J38</f>
        <v>0</v>
      </c>
      <c r="AZ103" s="137">
        <f>'B3 - ZAŘÍZENÍ PRO VYTÁPĚN...'!F35</f>
        <v>0</v>
      </c>
      <c r="BA103" s="137">
        <f>'B3 - ZAŘÍZENÍ PRO VYTÁPĚN...'!F36</f>
        <v>0</v>
      </c>
      <c r="BB103" s="137">
        <f>'B3 - ZAŘÍZENÍ PRO VYTÁPĚN...'!F37</f>
        <v>0</v>
      </c>
      <c r="BC103" s="137">
        <f>'B3 - ZAŘÍZENÍ PRO VYTÁPĚN...'!F38</f>
        <v>0</v>
      </c>
      <c r="BD103" s="139">
        <f>'B3 - ZAŘÍZENÍ PRO VYTÁPĚN...'!F39</f>
        <v>0</v>
      </c>
      <c r="BE103" s="4"/>
      <c r="BT103" s="140" t="s">
        <v>89</v>
      </c>
      <c r="BV103" s="140" t="s">
        <v>78</v>
      </c>
      <c r="BW103" s="140" t="s">
        <v>111</v>
      </c>
      <c r="BX103" s="140" t="s">
        <v>102</v>
      </c>
      <c r="CL103" s="140" t="s">
        <v>1</v>
      </c>
    </row>
    <row r="104" s="4" customFormat="1" ht="16.5" customHeight="1">
      <c r="A104" s="131" t="s">
        <v>85</v>
      </c>
      <c r="B104" s="69"/>
      <c r="C104" s="132"/>
      <c r="D104" s="132"/>
      <c r="E104" s="133" t="s">
        <v>112</v>
      </c>
      <c r="F104" s="133"/>
      <c r="G104" s="133"/>
      <c r="H104" s="133"/>
      <c r="I104" s="133"/>
      <c r="J104" s="132"/>
      <c r="K104" s="133" t="s">
        <v>113</v>
      </c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4">
        <f>'B4 - ZAŘÍZENÍ VZDUCHOTECH...'!J32</f>
        <v>0</v>
      </c>
      <c r="AH104" s="132"/>
      <c r="AI104" s="132"/>
      <c r="AJ104" s="132"/>
      <c r="AK104" s="132"/>
      <c r="AL104" s="132"/>
      <c r="AM104" s="132"/>
      <c r="AN104" s="134">
        <f>SUM(AG104,AT104)</f>
        <v>0</v>
      </c>
      <c r="AO104" s="132"/>
      <c r="AP104" s="132"/>
      <c r="AQ104" s="135" t="s">
        <v>88</v>
      </c>
      <c r="AR104" s="71"/>
      <c r="AS104" s="136">
        <v>0</v>
      </c>
      <c r="AT104" s="137">
        <f>ROUND(SUM(AV104:AW104),2)</f>
        <v>0</v>
      </c>
      <c r="AU104" s="138">
        <f>'B4 - ZAŘÍZENÍ VZDUCHOTECH...'!P124</f>
        <v>0</v>
      </c>
      <c r="AV104" s="137">
        <f>'B4 - ZAŘÍZENÍ VZDUCHOTECH...'!J35</f>
        <v>0</v>
      </c>
      <c r="AW104" s="137">
        <f>'B4 - ZAŘÍZENÍ VZDUCHOTECH...'!J36</f>
        <v>0</v>
      </c>
      <c r="AX104" s="137">
        <f>'B4 - ZAŘÍZENÍ VZDUCHOTECH...'!J37</f>
        <v>0</v>
      </c>
      <c r="AY104" s="137">
        <f>'B4 - ZAŘÍZENÍ VZDUCHOTECH...'!J38</f>
        <v>0</v>
      </c>
      <c r="AZ104" s="137">
        <f>'B4 - ZAŘÍZENÍ VZDUCHOTECH...'!F35</f>
        <v>0</v>
      </c>
      <c r="BA104" s="137">
        <f>'B4 - ZAŘÍZENÍ VZDUCHOTECH...'!F36</f>
        <v>0</v>
      </c>
      <c r="BB104" s="137">
        <f>'B4 - ZAŘÍZENÍ VZDUCHOTECH...'!F37</f>
        <v>0</v>
      </c>
      <c r="BC104" s="137">
        <f>'B4 - ZAŘÍZENÍ VZDUCHOTECH...'!F38</f>
        <v>0</v>
      </c>
      <c r="BD104" s="139">
        <f>'B4 - ZAŘÍZENÍ VZDUCHOTECH...'!F39</f>
        <v>0</v>
      </c>
      <c r="BE104" s="4"/>
      <c r="BT104" s="140" t="s">
        <v>89</v>
      </c>
      <c r="BV104" s="140" t="s">
        <v>78</v>
      </c>
      <c r="BW104" s="140" t="s">
        <v>114</v>
      </c>
      <c r="BX104" s="140" t="s">
        <v>102</v>
      </c>
      <c r="CL104" s="140" t="s">
        <v>1</v>
      </c>
    </row>
    <row r="105" s="7" customFormat="1" ht="16.5" customHeight="1">
      <c r="A105" s="131" t="s">
        <v>85</v>
      </c>
      <c r="B105" s="118"/>
      <c r="C105" s="119"/>
      <c r="D105" s="120" t="s">
        <v>115</v>
      </c>
      <c r="E105" s="120"/>
      <c r="F105" s="120"/>
      <c r="G105" s="120"/>
      <c r="H105" s="120"/>
      <c r="I105" s="121"/>
      <c r="J105" s="120" t="s">
        <v>116</v>
      </c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3">
        <f>'AB - Elektroinstalace - m...'!J30</f>
        <v>0</v>
      </c>
      <c r="AH105" s="121"/>
      <c r="AI105" s="121"/>
      <c r="AJ105" s="121"/>
      <c r="AK105" s="121"/>
      <c r="AL105" s="121"/>
      <c r="AM105" s="121"/>
      <c r="AN105" s="123">
        <f>SUM(AG105,AT105)</f>
        <v>0</v>
      </c>
      <c r="AO105" s="121"/>
      <c r="AP105" s="121"/>
      <c r="AQ105" s="124" t="s">
        <v>82</v>
      </c>
      <c r="AR105" s="125"/>
      <c r="AS105" s="126">
        <v>0</v>
      </c>
      <c r="AT105" s="127">
        <f>ROUND(SUM(AV105:AW105),2)</f>
        <v>0</v>
      </c>
      <c r="AU105" s="128">
        <f>'AB - Elektroinstalace - m...'!P123</f>
        <v>0</v>
      </c>
      <c r="AV105" s="127">
        <f>'AB - Elektroinstalace - m...'!J33</f>
        <v>0</v>
      </c>
      <c r="AW105" s="127">
        <f>'AB - Elektroinstalace - m...'!J34</f>
        <v>0</v>
      </c>
      <c r="AX105" s="127">
        <f>'AB - Elektroinstalace - m...'!J35</f>
        <v>0</v>
      </c>
      <c r="AY105" s="127">
        <f>'AB - Elektroinstalace - m...'!J36</f>
        <v>0</v>
      </c>
      <c r="AZ105" s="127">
        <f>'AB - Elektroinstalace - m...'!F33</f>
        <v>0</v>
      </c>
      <c r="BA105" s="127">
        <f>'AB - Elektroinstalace - m...'!F34</f>
        <v>0</v>
      </c>
      <c r="BB105" s="127">
        <f>'AB - Elektroinstalace - m...'!F35</f>
        <v>0</v>
      </c>
      <c r="BC105" s="127">
        <f>'AB - Elektroinstalace - m...'!F36</f>
        <v>0</v>
      </c>
      <c r="BD105" s="129">
        <f>'AB - Elektroinstalace - m...'!F37</f>
        <v>0</v>
      </c>
      <c r="BE105" s="7"/>
      <c r="BT105" s="130" t="s">
        <v>83</v>
      </c>
      <c r="BV105" s="130" t="s">
        <v>78</v>
      </c>
      <c r="BW105" s="130" t="s">
        <v>117</v>
      </c>
      <c r="BX105" s="130" t="s">
        <v>5</v>
      </c>
      <c r="CL105" s="130" t="s">
        <v>1</v>
      </c>
      <c r="CM105" s="130" t="s">
        <v>83</v>
      </c>
    </row>
    <row r="106" s="7" customFormat="1" ht="16.5" customHeight="1">
      <c r="A106" s="131" t="s">
        <v>85</v>
      </c>
      <c r="B106" s="118"/>
      <c r="C106" s="119"/>
      <c r="D106" s="120" t="s">
        <v>118</v>
      </c>
      <c r="E106" s="120"/>
      <c r="F106" s="120"/>
      <c r="G106" s="120"/>
      <c r="H106" s="120"/>
      <c r="I106" s="121"/>
      <c r="J106" s="120" t="s">
        <v>119</v>
      </c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3">
        <f>'VON - Vedlejší a ostatní ...'!J30</f>
        <v>0</v>
      </c>
      <c r="AH106" s="121"/>
      <c r="AI106" s="121"/>
      <c r="AJ106" s="121"/>
      <c r="AK106" s="121"/>
      <c r="AL106" s="121"/>
      <c r="AM106" s="121"/>
      <c r="AN106" s="123">
        <f>SUM(AG106,AT106)</f>
        <v>0</v>
      </c>
      <c r="AO106" s="121"/>
      <c r="AP106" s="121"/>
      <c r="AQ106" s="124" t="s">
        <v>82</v>
      </c>
      <c r="AR106" s="125"/>
      <c r="AS106" s="141">
        <v>0</v>
      </c>
      <c r="AT106" s="142">
        <f>ROUND(SUM(AV106:AW106),2)</f>
        <v>0</v>
      </c>
      <c r="AU106" s="143">
        <f>'VON - Vedlejší a ostatní ...'!P122</f>
        <v>0</v>
      </c>
      <c r="AV106" s="142">
        <f>'VON - Vedlejší a ostatní ...'!J33</f>
        <v>0</v>
      </c>
      <c r="AW106" s="142">
        <f>'VON - Vedlejší a ostatní ...'!J34</f>
        <v>0</v>
      </c>
      <c r="AX106" s="142">
        <f>'VON - Vedlejší a ostatní ...'!J35</f>
        <v>0</v>
      </c>
      <c r="AY106" s="142">
        <f>'VON - Vedlejší a ostatní ...'!J36</f>
        <v>0</v>
      </c>
      <c r="AZ106" s="142">
        <f>'VON - Vedlejší a ostatní ...'!F33</f>
        <v>0</v>
      </c>
      <c r="BA106" s="142">
        <f>'VON - Vedlejší a ostatní ...'!F34</f>
        <v>0</v>
      </c>
      <c r="BB106" s="142">
        <f>'VON - Vedlejší a ostatní ...'!F35</f>
        <v>0</v>
      </c>
      <c r="BC106" s="142">
        <f>'VON - Vedlejší a ostatní ...'!F36</f>
        <v>0</v>
      </c>
      <c r="BD106" s="144">
        <f>'VON - Vedlejší a ostatní ...'!F37</f>
        <v>0</v>
      </c>
      <c r="BE106" s="7"/>
      <c r="BT106" s="130" t="s">
        <v>83</v>
      </c>
      <c r="BV106" s="130" t="s">
        <v>78</v>
      </c>
      <c r="BW106" s="130" t="s">
        <v>120</v>
      </c>
      <c r="BX106" s="130" t="s">
        <v>5</v>
      </c>
      <c r="CL106" s="130" t="s">
        <v>1</v>
      </c>
      <c r="CM106" s="130" t="s">
        <v>83</v>
      </c>
    </row>
    <row r="107" s="2" customFormat="1" ht="30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43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43"/>
      <c r="AS108" s="37"/>
      <c r="AT108" s="37"/>
      <c r="AU108" s="37"/>
      <c r="AV108" s="37"/>
      <c r="AW108" s="37"/>
      <c r="AX108" s="37"/>
      <c r="AY108" s="37"/>
      <c r="AZ108" s="37"/>
      <c r="BA108" s="37"/>
      <c r="BB108" s="37"/>
      <c r="BC108" s="37"/>
      <c r="BD108" s="37"/>
      <c r="BE108" s="37"/>
    </row>
  </sheetData>
  <sheetProtection sheet="1" formatColumns="0" formatRows="0" objects="1" scenarios="1" spinCount="100000" saltValue="MKCBZvpkfG6fgxRw6rydPw5FatsdOY1JFUtFhNxGOfFjw/PN2ywRAp78i+xlmqdKvkPkPtO23xu1tDbe4B4T+w==" hashValue="z0VeCBhZVa7CD4QHlPvuXn1f9J+YGqfbel8Uf5hQ73ww+q8g3eMTwsMK5/m/hthADGhnoHKQy+Ee4ZcsvKCynA==" algorithmName="SHA-512" password="CC35"/>
  <mergeCells count="86">
    <mergeCell ref="C92:G92"/>
    <mergeCell ref="D95:H95"/>
    <mergeCell ref="D100:H100"/>
    <mergeCell ref="E98:I98"/>
    <mergeCell ref="E96:I96"/>
    <mergeCell ref="E99:I99"/>
    <mergeCell ref="E101:I101"/>
    <mergeCell ref="E97:I97"/>
    <mergeCell ref="E102:I102"/>
    <mergeCell ref="E103:I103"/>
    <mergeCell ref="E104:I104"/>
    <mergeCell ref="I92:AF92"/>
    <mergeCell ref="J95:AF95"/>
    <mergeCell ref="J100:AF100"/>
    <mergeCell ref="K101:AF101"/>
    <mergeCell ref="K97:AF97"/>
    <mergeCell ref="K102:AF102"/>
    <mergeCell ref="K103:AF103"/>
    <mergeCell ref="K99:AF99"/>
    <mergeCell ref="K104:AF104"/>
    <mergeCell ref="K96:AF96"/>
    <mergeCell ref="K98:AF98"/>
    <mergeCell ref="L85:AO85"/>
    <mergeCell ref="D105:H105"/>
    <mergeCell ref="J105:AF105"/>
    <mergeCell ref="D106:H106"/>
    <mergeCell ref="J106:AF106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4:AM104"/>
    <mergeCell ref="AG97:AM97"/>
    <mergeCell ref="AG92:AM92"/>
    <mergeCell ref="AG98:AM98"/>
    <mergeCell ref="AG96:AM96"/>
    <mergeCell ref="AG95:AM95"/>
    <mergeCell ref="AG99:AM99"/>
    <mergeCell ref="AG102:AM102"/>
    <mergeCell ref="AG103:AM103"/>
    <mergeCell ref="AG100:AM100"/>
    <mergeCell ref="AG101:AM101"/>
    <mergeCell ref="AM89:AP89"/>
    <mergeCell ref="AM90:AP90"/>
    <mergeCell ref="AM87:AN87"/>
    <mergeCell ref="AN102:AP102"/>
    <mergeCell ref="AN104:AP104"/>
    <mergeCell ref="AN103:AP103"/>
    <mergeCell ref="AN101:AP101"/>
    <mergeCell ref="AN97:AP97"/>
    <mergeCell ref="AN95:AP95"/>
    <mergeCell ref="AN100:AP100"/>
    <mergeCell ref="AN99:AP99"/>
    <mergeCell ref="AN96:AP96"/>
    <mergeCell ref="AN92:AP92"/>
    <mergeCell ref="AN98:AP98"/>
    <mergeCell ref="AS89:AT91"/>
    <mergeCell ref="AN105:AP105"/>
    <mergeCell ref="AG105:AM105"/>
    <mergeCell ref="AN106:AP106"/>
    <mergeCell ref="AG106:AM106"/>
    <mergeCell ref="AN94:AP94"/>
  </mergeCells>
  <hyperlinks>
    <hyperlink ref="A96" location="'A1 - Stavební část - m.č.530'!C2" display="/"/>
    <hyperlink ref="A97" location="'A2 - ZAŘÍZENÍ ZTI - m.č. 530'!C2" display="/"/>
    <hyperlink ref="A98" location="'A3 - ZAŘÍZENÍ PRO VYTÁPĚN...'!C2" display="/"/>
    <hyperlink ref="A99" location="'A4 - ZAŘÍZENÍ VZDUCHOTECH...'!C2" display="/"/>
    <hyperlink ref="A101" location="'B1 - Stavební část - m.č.411'!C2" display="/"/>
    <hyperlink ref="A102" location="'B2 - ZAŘÍZENÍ ZTI - m.č.411'!C2" display="/"/>
    <hyperlink ref="A103" location="'B3 - ZAŘÍZENÍ PRO VYTÁPĚN...'!C2" display="/"/>
    <hyperlink ref="A104" location="'B4 - ZAŘÍZENÍ VZDUCHOTECH...'!C2" display="/"/>
    <hyperlink ref="A105" location="'AB - Elektroinstalace - m...'!C2" display="/"/>
    <hyperlink ref="A10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1" customFormat="1" ht="12" customHeight="1">
      <c r="B8" s="19"/>
      <c r="D8" s="149" t="s">
        <v>122</v>
      </c>
      <c r="L8" s="19"/>
    </row>
    <row r="9" s="2" customFormat="1" ht="16.5" customHeight="1">
      <c r="A9" s="37"/>
      <c r="B9" s="43"/>
      <c r="C9" s="37"/>
      <c r="D9" s="37"/>
      <c r="E9" s="150" t="s">
        <v>123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125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24. 9. 2024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ROUND(J137,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ROUND((SUM(BE137:BE272)),  2)</f>
        <v>0</v>
      </c>
      <c r="G35" s="37"/>
      <c r="H35" s="37"/>
      <c r="I35" s="163">
        <v>0.20999999999999999</v>
      </c>
      <c r="J35" s="162">
        <f>ROUND(((SUM(BE137:BE272))*I35),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ROUND((SUM(BF137:BF272)),  2)</f>
        <v>0</v>
      </c>
      <c r="G36" s="37"/>
      <c r="H36" s="37"/>
      <c r="I36" s="163">
        <v>0.12</v>
      </c>
      <c r="J36" s="162">
        <f>ROUND(((SUM(BF137:BF272))*I36),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ROUND((SUM(BG137:BG272)),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ROUND((SUM(BH137:BH272)),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ROUND((SUM(BI137:BI272)),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A1 - Stavební část - m.č.530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 Biřičce 1240, HK</v>
      </c>
      <c r="G91" s="39"/>
      <c r="H91" s="39"/>
      <c r="I91" s="31" t="s">
        <v>22</v>
      </c>
      <c r="J91" s="78" t="str">
        <f>IF(J14="","",J14)</f>
        <v>24. 9. 2024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Domov u Biřičky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127</v>
      </c>
      <c r="D96" s="184"/>
      <c r="E96" s="184"/>
      <c r="F96" s="184"/>
      <c r="G96" s="184"/>
      <c r="H96" s="184"/>
      <c r="I96" s="184"/>
      <c r="J96" s="185" t="s">
        <v>128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129</v>
      </c>
      <c r="D98" s="39"/>
      <c r="E98" s="39"/>
      <c r="F98" s="39"/>
      <c r="G98" s="39"/>
      <c r="H98" s="39"/>
      <c r="I98" s="39"/>
      <c r="J98" s="109">
        <f>J137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87"/>
      <c r="C99" s="188"/>
      <c r="D99" s="189" t="s">
        <v>131</v>
      </c>
      <c r="E99" s="190"/>
      <c r="F99" s="190"/>
      <c r="G99" s="190"/>
      <c r="H99" s="190"/>
      <c r="I99" s="190"/>
      <c r="J99" s="191">
        <f>J138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132</v>
      </c>
      <c r="E100" s="195"/>
      <c r="F100" s="195"/>
      <c r="G100" s="195"/>
      <c r="H100" s="195"/>
      <c r="I100" s="195"/>
      <c r="J100" s="196">
        <f>J139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133</v>
      </c>
      <c r="E101" s="195"/>
      <c r="F101" s="195"/>
      <c r="G101" s="195"/>
      <c r="H101" s="195"/>
      <c r="I101" s="195"/>
      <c r="J101" s="196">
        <f>J142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134</v>
      </c>
      <c r="E102" s="195"/>
      <c r="F102" s="195"/>
      <c r="G102" s="195"/>
      <c r="H102" s="195"/>
      <c r="I102" s="195"/>
      <c r="J102" s="196">
        <f>J169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135</v>
      </c>
      <c r="E103" s="195"/>
      <c r="F103" s="195"/>
      <c r="G103" s="195"/>
      <c r="H103" s="195"/>
      <c r="I103" s="195"/>
      <c r="J103" s="196">
        <f>J183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136</v>
      </c>
      <c r="E104" s="195"/>
      <c r="F104" s="195"/>
      <c r="G104" s="195"/>
      <c r="H104" s="195"/>
      <c r="I104" s="195"/>
      <c r="J104" s="196">
        <f>J189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137</v>
      </c>
      <c r="E105" s="190"/>
      <c r="F105" s="190"/>
      <c r="G105" s="190"/>
      <c r="H105" s="190"/>
      <c r="I105" s="190"/>
      <c r="J105" s="191">
        <f>J191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138</v>
      </c>
      <c r="E106" s="195"/>
      <c r="F106" s="195"/>
      <c r="G106" s="195"/>
      <c r="H106" s="195"/>
      <c r="I106" s="195"/>
      <c r="J106" s="196">
        <f>J192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139</v>
      </c>
      <c r="E107" s="195"/>
      <c r="F107" s="195"/>
      <c r="G107" s="195"/>
      <c r="H107" s="195"/>
      <c r="I107" s="195"/>
      <c r="J107" s="196">
        <f>J196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140</v>
      </c>
      <c r="E108" s="195"/>
      <c r="F108" s="195"/>
      <c r="G108" s="195"/>
      <c r="H108" s="195"/>
      <c r="I108" s="195"/>
      <c r="J108" s="196">
        <f>J201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141</v>
      </c>
      <c r="E109" s="195"/>
      <c r="F109" s="195"/>
      <c r="G109" s="195"/>
      <c r="H109" s="195"/>
      <c r="I109" s="195"/>
      <c r="J109" s="196">
        <f>J214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142</v>
      </c>
      <c r="E110" s="195"/>
      <c r="F110" s="195"/>
      <c r="G110" s="195"/>
      <c r="H110" s="195"/>
      <c r="I110" s="195"/>
      <c r="J110" s="196">
        <f>J220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143</v>
      </c>
      <c r="E111" s="195"/>
      <c r="F111" s="195"/>
      <c r="G111" s="195"/>
      <c r="H111" s="195"/>
      <c r="I111" s="195"/>
      <c r="J111" s="196">
        <f>J223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144</v>
      </c>
      <c r="E112" s="195"/>
      <c r="F112" s="195"/>
      <c r="G112" s="195"/>
      <c r="H112" s="195"/>
      <c r="I112" s="195"/>
      <c r="J112" s="196">
        <f>J233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145</v>
      </c>
      <c r="E113" s="195"/>
      <c r="F113" s="195"/>
      <c r="G113" s="195"/>
      <c r="H113" s="195"/>
      <c r="I113" s="195"/>
      <c r="J113" s="196">
        <f>J253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32"/>
      <c r="D114" s="194" t="s">
        <v>146</v>
      </c>
      <c r="E114" s="195"/>
      <c r="F114" s="195"/>
      <c r="G114" s="195"/>
      <c r="H114" s="195"/>
      <c r="I114" s="195"/>
      <c r="J114" s="196">
        <f>J265</f>
        <v>0</v>
      </c>
      <c r="K114" s="132"/>
      <c r="L114" s="197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87"/>
      <c r="C115" s="188"/>
      <c r="D115" s="189" t="s">
        <v>147</v>
      </c>
      <c r="E115" s="190"/>
      <c r="F115" s="190"/>
      <c r="G115" s="190"/>
      <c r="H115" s="190"/>
      <c r="I115" s="190"/>
      <c r="J115" s="191">
        <f>J270</f>
        <v>0</v>
      </c>
      <c r="K115" s="188"/>
      <c r="L115" s="192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2" customFormat="1" ht="21.84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65"/>
      <c r="C117" s="66"/>
      <c r="D117" s="66"/>
      <c r="E117" s="66"/>
      <c r="F117" s="66"/>
      <c r="G117" s="66"/>
      <c r="H117" s="66"/>
      <c r="I117" s="66"/>
      <c r="J117" s="66"/>
      <c r="K117" s="66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21" s="2" customFormat="1" ht="6.96" customHeight="1">
      <c r="A121" s="37"/>
      <c r="B121" s="67"/>
      <c r="C121" s="68"/>
      <c r="D121" s="68"/>
      <c r="E121" s="68"/>
      <c r="F121" s="68"/>
      <c r="G121" s="68"/>
      <c r="H121" s="68"/>
      <c r="I121" s="68"/>
      <c r="J121" s="68"/>
      <c r="K121" s="68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24.96" customHeight="1">
      <c r="A122" s="37"/>
      <c r="B122" s="38"/>
      <c r="C122" s="22" t="s">
        <v>148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182" t="str">
        <f>E7</f>
        <v>Domov u Biřičky - rekonstrukce koupelen</v>
      </c>
      <c r="F125" s="31"/>
      <c r="G125" s="31"/>
      <c r="H125" s="31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1" customFormat="1" ht="12" customHeight="1">
      <c r="B126" s="20"/>
      <c r="C126" s="31" t="s">
        <v>122</v>
      </c>
      <c r="D126" s="21"/>
      <c r="E126" s="21"/>
      <c r="F126" s="21"/>
      <c r="G126" s="21"/>
      <c r="H126" s="21"/>
      <c r="I126" s="21"/>
      <c r="J126" s="21"/>
      <c r="K126" s="21"/>
      <c r="L126" s="19"/>
    </row>
    <row r="127" s="2" customFormat="1" ht="16.5" customHeight="1">
      <c r="A127" s="37"/>
      <c r="B127" s="38"/>
      <c r="C127" s="39"/>
      <c r="D127" s="39"/>
      <c r="E127" s="182" t="s">
        <v>123</v>
      </c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2" customHeight="1">
      <c r="A128" s="37"/>
      <c r="B128" s="38"/>
      <c r="C128" s="31" t="s">
        <v>124</v>
      </c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6.5" customHeight="1">
      <c r="A129" s="37"/>
      <c r="B129" s="38"/>
      <c r="C129" s="39"/>
      <c r="D129" s="39"/>
      <c r="E129" s="75" t="str">
        <f>E11</f>
        <v>A1 - Stavební část - m.č.530</v>
      </c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6.96" customHeight="1">
      <c r="A130" s="37"/>
      <c r="B130" s="38"/>
      <c r="C130" s="39"/>
      <c r="D130" s="39"/>
      <c r="E130" s="39"/>
      <c r="F130" s="39"/>
      <c r="G130" s="39"/>
      <c r="H130" s="3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31" t="s">
        <v>20</v>
      </c>
      <c r="D131" s="39"/>
      <c r="E131" s="39"/>
      <c r="F131" s="26" t="str">
        <f>F14</f>
        <v>K Biřičce 1240, HK</v>
      </c>
      <c r="G131" s="39"/>
      <c r="H131" s="39"/>
      <c r="I131" s="31" t="s">
        <v>22</v>
      </c>
      <c r="J131" s="78" t="str">
        <f>IF(J14="","",J14)</f>
        <v>24. 9. 2024</v>
      </c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6.96" customHeight="1">
      <c r="A132" s="37"/>
      <c r="B132" s="38"/>
      <c r="C132" s="39"/>
      <c r="D132" s="39"/>
      <c r="E132" s="39"/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24</v>
      </c>
      <c r="D133" s="39"/>
      <c r="E133" s="39"/>
      <c r="F133" s="26" t="str">
        <f>E17</f>
        <v>Domov u Biřičky</v>
      </c>
      <c r="G133" s="39"/>
      <c r="H133" s="39"/>
      <c r="I133" s="31" t="s">
        <v>30</v>
      </c>
      <c r="J133" s="35" t="str">
        <f>E23</f>
        <v>PRIDOS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5.15" customHeight="1">
      <c r="A134" s="37"/>
      <c r="B134" s="38"/>
      <c r="C134" s="31" t="s">
        <v>28</v>
      </c>
      <c r="D134" s="39"/>
      <c r="E134" s="39"/>
      <c r="F134" s="26" t="str">
        <f>IF(E20="","",E20)</f>
        <v>Vyplň údaj</v>
      </c>
      <c r="G134" s="39"/>
      <c r="H134" s="39"/>
      <c r="I134" s="31" t="s">
        <v>33</v>
      </c>
      <c r="J134" s="35" t="str">
        <f>E26</f>
        <v xml:space="preserve"> 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10.32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11" customFormat="1" ht="29.28" customHeight="1">
      <c r="A136" s="198"/>
      <c r="B136" s="199"/>
      <c r="C136" s="200" t="s">
        <v>149</v>
      </c>
      <c r="D136" s="201" t="s">
        <v>61</v>
      </c>
      <c r="E136" s="201" t="s">
        <v>57</v>
      </c>
      <c r="F136" s="201" t="s">
        <v>58</v>
      </c>
      <c r="G136" s="201" t="s">
        <v>150</v>
      </c>
      <c r="H136" s="201" t="s">
        <v>151</v>
      </c>
      <c r="I136" s="201" t="s">
        <v>152</v>
      </c>
      <c r="J136" s="201" t="s">
        <v>128</v>
      </c>
      <c r="K136" s="202" t="s">
        <v>153</v>
      </c>
      <c r="L136" s="203"/>
      <c r="M136" s="99" t="s">
        <v>1</v>
      </c>
      <c r="N136" s="100" t="s">
        <v>40</v>
      </c>
      <c r="O136" s="100" t="s">
        <v>154</v>
      </c>
      <c r="P136" s="100" t="s">
        <v>155</v>
      </c>
      <c r="Q136" s="100" t="s">
        <v>156</v>
      </c>
      <c r="R136" s="100" t="s">
        <v>157</v>
      </c>
      <c r="S136" s="100" t="s">
        <v>158</v>
      </c>
      <c r="T136" s="101" t="s">
        <v>159</v>
      </c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</row>
    <row r="137" s="2" customFormat="1" ht="22.8" customHeight="1">
      <c r="A137" s="37"/>
      <c r="B137" s="38"/>
      <c r="C137" s="106" t="s">
        <v>160</v>
      </c>
      <c r="D137" s="39"/>
      <c r="E137" s="39"/>
      <c r="F137" s="39"/>
      <c r="G137" s="39"/>
      <c r="H137" s="39"/>
      <c r="I137" s="39"/>
      <c r="J137" s="204">
        <f>BK137</f>
        <v>0</v>
      </c>
      <c r="K137" s="39"/>
      <c r="L137" s="43"/>
      <c r="M137" s="102"/>
      <c r="N137" s="205"/>
      <c r="O137" s="103"/>
      <c r="P137" s="206">
        <f>P138+P191+P270</f>
        <v>0</v>
      </c>
      <c r="Q137" s="103"/>
      <c r="R137" s="206">
        <f>R138+R191+R270</f>
        <v>6.9065932600000011</v>
      </c>
      <c r="S137" s="103"/>
      <c r="T137" s="207">
        <f>T138+T191+T270</f>
        <v>8.9056346400000006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75</v>
      </c>
      <c r="AU137" s="16" t="s">
        <v>130</v>
      </c>
      <c r="BK137" s="208">
        <f>BK138+BK191+BK270</f>
        <v>0</v>
      </c>
    </row>
    <row r="138" s="12" customFormat="1" ht="25.92" customHeight="1">
      <c r="A138" s="12"/>
      <c r="B138" s="209"/>
      <c r="C138" s="210"/>
      <c r="D138" s="211" t="s">
        <v>75</v>
      </c>
      <c r="E138" s="212" t="s">
        <v>161</v>
      </c>
      <c r="F138" s="212" t="s">
        <v>162</v>
      </c>
      <c r="G138" s="210"/>
      <c r="H138" s="210"/>
      <c r="I138" s="213"/>
      <c r="J138" s="214">
        <f>BK138</f>
        <v>0</v>
      </c>
      <c r="K138" s="210"/>
      <c r="L138" s="215"/>
      <c r="M138" s="216"/>
      <c r="N138" s="217"/>
      <c r="O138" s="217"/>
      <c r="P138" s="218">
        <f>P139+P142+P169+P183+P189</f>
        <v>0</v>
      </c>
      <c r="Q138" s="217"/>
      <c r="R138" s="218">
        <f>R139+R142+R169+R183+R189</f>
        <v>5.358343660000001</v>
      </c>
      <c r="S138" s="217"/>
      <c r="T138" s="219">
        <f>T139+T142+T169+T183+T189</f>
        <v>8.728116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83</v>
      </c>
      <c r="AT138" s="221" t="s">
        <v>75</v>
      </c>
      <c r="AU138" s="221" t="s">
        <v>76</v>
      </c>
      <c r="AY138" s="220" t="s">
        <v>163</v>
      </c>
      <c r="BK138" s="222">
        <f>BK139+BK142+BK169+BK183+BK189</f>
        <v>0</v>
      </c>
    </row>
    <row r="139" s="12" customFormat="1" ht="22.8" customHeight="1">
      <c r="A139" s="12"/>
      <c r="B139" s="209"/>
      <c r="C139" s="210"/>
      <c r="D139" s="211" t="s">
        <v>75</v>
      </c>
      <c r="E139" s="223" t="s">
        <v>164</v>
      </c>
      <c r="F139" s="223" t="s">
        <v>165</v>
      </c>
      <c r="G139" s="210"/>
      <c r="H139" s="210"/>
      <c r="I139" s="213"/>
      <c r="J139" s="224">
        <f>BK139</f>
        <v>0</v>
      </c>
      <c r="K139" s="210"/>
      <c r="L139" s="215"/>
      <c r="M139" s="216"/>
      <c r="N139" s="217"/>
      <c r="O139" s="217"/>
      <c r="P139" s="218">
        <f>SUM(P140:P141)</f>
        <v>0</v>
      </c>
      <c r="Q139" s="217"/>
      <c r="R139" s="218">
        <f>SUM(R140:R141)</f>
        <v>0.39297375000000001</v>
      </c>
      <c r="S139" s="217"/>
      <c r="T139" s="219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83</v>
      </c>
      <c r="AT139" s="221" t="s">
        <v>75</v>
      </c>
      <c r="AU139" s="221" t="s">
        <v>83</v>
      </c>
      <c r="AY139" s="220" t="s">
        <v>163</v>
      </c>
      <c r="BK139" s="222">
        <f>SUM(BK140:BK141)</f>
        <v>0</v>
      </c>
    </row>
    <row r="140" s="2" customFormat="1" ht="24.15" customHeight="1">
      <c r="A140" s="37"/>
      <c r="B140" s="38"/>
      <c r="C140" s="225" t="s">
        <v>83</v>
      </c>
      <c r="D140" s="225" t="s">
        <v>166</v>
      </c>
      <c r="E140" s="226" t="s">
        <v>167</v>
      </c>
      <c r="F140" s="227" t="s">
        <v>168</v>
      </c>
      <c r="G140" s="228" t="s">
        <v>169</v>
      </c>
      <c r="H140" s="229">
        <v>4.875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42</v>
      </c>
      <c r="O140" s="90"/>
      <c r="P140" s="234">
        <f>O140*H140</f>
        <v>0</v>
      </c>
      <c r="Q140" s="234">
        <v>0.080610000000000001</v>
      </c>
      <c r="R140" s="234">
        <f>Q140*H140</f>
        <v>0.39297375000000001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170</v>
      </c>
      <c r="AT140" s="236" t="s">
        <v>166</v>
      </c>
      <c r="AU140" s="236" t="s">
        <v>89</v>
      </c>
      <c r="AY140" s="16" t="s">
        <v>163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89</v>
      </c>
      <c r="BK140" s="237">
        <f>ROUND(I140*H140,2)</f>
        <v>0</v>
      </c>
      <c r="BL140" s="16" t="s">
        <v>170</v>
      </c>
      <c r="BM140" s="236" t="s">
        <v>171</v>
      </c>
    </row>
    <row r="141" s="13" customFormat="1">
      <c r="A141" s="13"/>
      <c r="B141" s="238"/>
      <c r="C141" s="239"/>
      <c r="D141" s="240" t="s">
        <v>172</v>
      </c>
      <c r="E141" s="241" t="s">
        <v>1</v>
      </c>
      <c r="F141" s="242" t="s">
        <v>173</v>
      </c>
      <c r="G141" s="239"/>
      <c r="H141" s="243">
        <v>4.875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9" t="s">
        <v>172</v>
      </c>
      <c r="AU141" s="249" t="s">
        <v>89</v>
      </c>
      <c r="AV141" s="13" t="s">
        <v>89</v>
      </c>
      <c r="AW141" s="13" t="s">
        <v>32</v>
      </c>
      <c r="AX141" s="13" t="s">
        <v>83</v>
      </c>
      <c r="AY141" s="249" t="s">
        <v>163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174</v>
      </c>
      <c r="F142" s="223" t="s">
        <v>175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SUM(P143:P168)</f>
        <v>0</v>
      </c>
      <c r="Q142" s="217"/>
      <c r="R142" s="218">
        <f>SUM(R143:R168)</f>
        <v>4.9628284100000002</v>
      </c>
      <c r="S142" s="217"/>
      <c r="T142" s="219">
        <f>SUM(T143:T168)</f>
        <v>1.0000000000000001E-05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83</v>
      </c>
      <c r="AY142" s="220" t="s">
        <v>163</v>
      </c>
      <c r="BK142" s="222">
        <f>SUM(BK143:BK168)</f>
        <v>0</v>
      </c>
    </row>
    <row r="143" s="2" customFormat="1" ht="24.15" customHeight="1">
      <c r="A143" s="37"/>
      <c r="B143" s="38"/>
      <c r="C143" s="225" t="s">
        <v>89</v>
      </c>
      <c r="D143" s="225" t="s">
        <v>166</v>
      </c>
      <c r="E143" s="226" t="s">
        <v>176</v>
      </c>
      <c r="F143" s="227" t="s">
        <v>177</v>
      </c>
      <c r="G143" s="228" t="s">
        <v>169</v>
      </c>
      <c r="H143" s="229">
        <v>62.421999999999997</v>
      </c>
      <c r="I143" s="230"/>
      <c r="J143" s="231">
        <f>ROUND(I143*H143,2)</f>
        <v>0</v>
      </c>
      <c r="K143" s="227" t="s">
        <v>178</v>
      </c>
      <c r="L143" s="43"/>
      <c r="M143" s="232" t="s">
        <v>1</v>
      </c>
      <c r="N143" s="233" t="s">
        <v>42</v>
      </c>
      <c r="O143" s="90"/>
      <c r="P143" s="234">
        <f>O143*H143</f>
        <v>0</v>
      </c>
      <c r="Q143" s="234">
        <v>0.00025999999999999998</v>
      </c>
      <c r="R143" s="234">
        <f>Q143*H143</f>
        <v>0.016229719999999996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170</v>
      </c>
      <c r="AT143" s="236" t="s">
        <v>166</v>
      </c>
      <c r="AU143" s="236" t="s">
        <v>89</v>
      </c>
      <c r="AY143" s="16" t="s">
        <v>163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89</v>
      </c>
      <c r="BK143" s="237">
        <f>ROUND(I143*H143,2)</f>
        <v>0</v>
      </c>
      <c r="BL143" s="16" t="s">
        <v>170</v>
      </c>
      <c r="BM143" s="236" t="s">
        <v>179</v>
      </c>
    </row>
    <row r="144" s="13" customFormat="1">
      <c r="A144" s="13"/>
      <c r="B144" s="238"/>
      <c r="C144" s="239"/>
      <c r="D144" s="240" t="s">
        <v>172</v>
      </c>
      <c r="E144" s="241" t="s">
        <v>1</v>
      </c>
      <c r="F144" s="242" t="s">
        <v>180</v>
      </c>
      <c r="G144" s="239"/>
      <c r="H144" s="243">
        <v>62.421999999999997</v>
      </c>
      <c r="I144" s="244"/>
      <c r="J144" s="239"/>
      <c r="K144" s="239"/>
      <c r="L144" s="245"/>
      <c r="M144" s="246"/>
      <c r="N144" s="247"/>
      <c r="O144" s="247"/>
      <c r="P144" s="247"/>
      <c r="Q144" s="247"/>
      <c r="R144" s="247"/>
      <c r="S144" s="247"/>
      <c r="T144" s="24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9" t="s">
        <v>172</v>
      </c>
      <c r="AU144" s="249" t="s">
        <v>89</v>
      </c>
      <c r="AV144" s="13" t="s">
        <v>89</v>
      </c>
      <c r="AW144" s="13" t="s">
        <v>32</v>
      </c>
      <c r="AX144" s="13" t="s">
        <v>83</v>
      </c>
      <c r="AY144" s="249" t="s">
        <v>163</v>
      </c>
    </row>
    <row r="145" s="2" customFormat="1" ht="24.15" customHeight="1">
      <c r="A145" s="37"/>
      <c r="B145" s="38"/>
      <c r="C145" s="225" t="s">
        <v>164</v>
      </c>
      <c r="D145" s="225" t="s">
        <v>166</v>
      </c>
      <c r="E145" s="226" t="s">
        <v>181</v>
      </c>
      <c r="F145" s="227" t="s">
        <v>182</v>
      </c>
      <c r="G145" s="228" t="s">
        <v>169</v>
      </c>
      <c r="H145" s="229">
        <v>42.057000000000002</v>
      </c>
      <c r="I145" s="230"/>
      <c r="J145" s="231">
        <f>ROUND(I145*H145,2)</f>
        <v>0</v>
      </c>
      <c r="K145" s="227" t="s">
        <v>178</v>
      </c>
      <c r="L145" s="43"/>
      <c r="M145" s="232" t="s">
        <v>1</v>
      </c>
      <c r="N145" s="233" t="s">
        <v>42</v>
      </c>
      <c r="O145" s="90"/>
      <c r="P145" s="234">
        <f>O145*H145</f>
        <v>0</v>
      </c>
      <c r="Q145" s="234">
        <v>0.020480000000000002</v>
      </c>
      <c r="R145" s="234">
        <f>Q145*H145</f>
        <v>0.8613273600000001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170</v>
      </c>
      <c r="AT145" s="236" t="s">
        <v>166</v>
      </c>
      <c r="AU145" s="236" t="s">
        <v>89</v>
      </c>
      <c r="AY145" s="16" t="s">
        <v>163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89</v>
      </c>
      <c r="BK145" s="237">
        <f>ROUND(I145*H145,2)</f>
        <v>0</v>
      </c>
      <c r="BL145" s="16" t="s">
        <v>170</v>
      </c>
      <c r="BM145" s="236" t="s">
        <v>183</v>
      </c>
    </row>
    <row r="146" s="13" customFormat="1">
      <c r="A146" s="13"/>
      <c r="B146" s="238"/>
      <c r="C146" s="239"/>
      <c r="D146" s="240" t="s">
        <v>172</v>
      </c>
      <c r="E146" s="241" t="s">
        <v>1</v>
      </c>
      <c r="F146" s="242" t="s">
        <v>184</v>
      </c>
      <c r="G146" s="239"/>
      <c r="H146" s="243">
        <v>42.057000000000002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9" t="s">
        <v>172</v>
      </c>
      <c r="AU146" s="249" t="s">
        <v>89</v>
      </c>
      <c r="AV146" s="13" t="s">
        <v>89</v>
      </c>
      <c r="AW146" s="13" t="s">
        <v>32</v>
      </c>
      <c r="AX146" s="13" t="s">
        <v>83</v>
      </c>
      <c r="AY146" s="249" t="s">
        <v>163</v>
      </c>
    </row>
    <row r="147" s="2" customFormat="1" ht="33" customHeight="1">
      <c r="A147" s="37"/>
      <c r="B147" s="38"/>
      <c r="C147" s="225" t="s">
        <v>170</v>
      </c>
      <c r="D147" s="225" t="s">
        <v>166</v>
      </c>
      <c r="E147" s="226" t="s">
        <v>185</v>
      </c>
      <c r="F147" s="227" t="s">
        <v>186</v>
      </c>
      <c r="G147" s="228" t="s">
        <v>169</v>
      </c>
      <c r="H147" s="229">
        <v>84.114000000000004</v>
      </c>
      <c r="I147" s="230"/>
      <c r="J147" s="231">
        <f>ROUND(I147*H147,2)</f>
        <v>0</v>
      </c>
      <c r="K147" s="227" t="s">
        <v>178</v>
      </c>
      <c r="L147" s="43"/>
      <c r="M147" s="232" t="s">
        <v>1</v>
      </c>
      <c r="N147" s="233" t="s">
        <v>42</v>
      </c>
      <c r="O147" s="90"/>
      <c r="P147" s="234">
        <f>O147*H147</f>
        <v>0</v>
      </c>
      <c r="Q147" s="234">
        <v>0.0079000000000000008</v>
      </c>
      <c r="R147" s="234">
        <f>Q147*H147</f>
        <v>0.66450060000000011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170</v>
      </c>
      <c r="AT147" s="236" t="s">
        <v>166</v>
      </c>
      <c r="AU147" s="236" t="s">
        <v>89</v>
      </c>
      <c r="AY147" s="16" t="s">
        <v>163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89</v>
      </c>
      <c r="BK147" s="237">
        <f>ROUND(I147*H147,2)</f>
        <v>0</v>
      </c>
      <c r="BL147" s="16" t="s">
        <v>170</v>
      </c>
      <c r="BM147" s="236" t="s">
        <v>187</v>
      </c>
    </row>
    <row r="148" s="13" customFormat="1">
      <c r="A148" s="13"/>
      <c r="B148" s="238"/>
      <c r="C148" s="239"/>
      <c r="D148" s="240" t="s">
        <v>172</v>
      </c>
      <c r="E148" s="241" t="s">
        <v>1</v>
      </c>
      <c r="F148" s="242" t="s">
        <v>188</v>
      </c>
      <c r="G148" s="239"/>
      <c r="H148" s="243">
        <v>84.114000000000004</v>
      </c>
      <c r="I148" s="244"/>
      <c r="J148" s="239"/>
      <c r="K148" s="239"/>
      <c r="L148" s="245"/>
      <c r="M148" s="246"/>
      <c r="N148" s="247"/>
      <c r="O148" s="247"/>
      <c r="P148" s="247"/>
      <c r="Q148" s="247"/>
      <c r="R148" s="247"/>
      <c r="S148" s="247"/>
      <c r="T148" s="24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9" t="s">
        <v>172</v>
      </c>
      <c r="AU148" s="249" t="s">
        <v>89</v>
      </c>
      <c r="AV148" s="13" t="s">
        <v>89</v>
      </c>
      <c r="AW148" s="13" t="s">
        <v>32</v>
      </c>
      <c r="AX148" s="13" t="s">
        <v>83</v>
      </c>
      <c r="AY148" s="249" t="s">
        <v>163</v>
      </c>
    </row>
    <row r="149" s="2" customFormat="1" ht="21.75" customHeight="1">
      <c r="A149" s="37"/>
      <c r="B149" s="38"/>
      <c r="C149" s="225" t="s">
        <v>189</v>
      </c>
      <c r="D149" s="225" t="s">
        <v>166</v>
      </c>
      <c r="E149" s="226" t="s">
        <v>190</v>
      </c>
      <c r="F149" s="227" t="s">
        <v>191</v>
      </c>
      <c r="G149" s="228" t="s">
        <v>169</v>
      </c>
      <c r="H149" s="229">
        <v>0.45000000000000001</v>
      </c>
      <c r="I149" s="230"/>
      <c r="J149" s="231">
        <f>ROUND(I149*H149,2)</f>
        <v>0</v>
      </c>
      <c r="K149" s="227" t="s">
        <v>178</v>
      </c>
      <c r="L149" s="43"/>
      <c r="M149" s="232" t="s">
        <v>1</v>
      </c>
      <c r="N149" s="233" t="s">
        <v>42</v>
      </c>
      <c r="O149" s="90"/>
      <c r="P149" s="234">
        <f>O149*H149</f>
        <v>0</v>
      </c>
      <c r="Q149" s="234">
        <v>0.056000000000000001</v>
      </c>
      <c r="R149" s="234">
        <f>Q149*H149</f>
        <v>0.0252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170</v>
      </c>
      <c r="AT149" s="236" t="s">
        <v>166</v>
      </c>
      <c r="AU149" s="236" t="s">
        <v>89</v>
      </c>
      <c r="AY149" s="16" t="s">
        <v>163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89</v>
      </c>
      <c r="BK149" s="237">
        <f>ROUND(I149*H149,2)</f>
        <v>0</v>
      </c>
      <c r="BL149" s="16" t="s">
        <v>170</v>
      </c>
      <c r="BM149" s="236" t="s">
        <v>192</v>
      </c>
    </row>
    <row r="150" s="13" customFormat="1">
      <c r="A150" s="13"/>
      <c r="B150" s="238"/>
      <c r="C150" s="239"/>
      <c r="D150" s="240" t="s">
        <v>172</v>
      </c>
      <c r="E150" s="241" t="s">
        <v>1</v>
      </c>
      <c r="F150" s="242" t="s">
        <v>193</v>
      </c>
      <c r="G150" s="239"/>
      <c r="H150" s="243">
        <v>0.45000000000000001</v>
      </c>
      <c r="I150" s="244"/>
      <c r="J150" s="239"/>
      <c r="K150" s="239"/>
      <c r="L150" s="245"/>
      <c r="M150" s="246"/>
      <c r="N150" s="247"/>
      <c r="O150" s="247"/>
      <c r="P150" s="247"/>
      <c r="Q150" s="247"/>
      <c r="R150" s="247"/>
      <c r="S150" s="247"/>
      <c r="T150" s="24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9" t="s">
        <v>172</v>
      </c>
      <c r="AU150" s="249" t="s">
        <v>89</v>
      </c>
      <c r="AV150" s="13" t="s">
        <v>89</v>
      </c>
      <c r="AW150" s="13" t="s">
        <v>32</v>
      </c>
      <c r="AX150" s="13" t="s">
        <v>83</v>
      </c>
      <c r="AY150" s="249" t="s">
        <v>163</v>
      </c>
    </row>
    <row r="151" s="2" customFormat="1" ht="21.75" customHeight="1">
      <c r="A151" s="37"/>
      <c r="B151" s="38"/>
      <c r="C151" s="225" t="s">
        <v>174</v>
      </c>
      <c r="D151" s="225" t="s">
        <v>166</v>
      </c>
      <c r="E151" s="226" t="s">
        <v>194</v>
      </c>
      <c r="F151" s="227" t="s">
        <v>195</v>
      </c>
      <c r="G151" s="228" t="s">
        <v>169</v>
      </c>
      <c r="H151" s="229">
        <v>0.59999999999999998</v>
      </c>
      <c r="I151" s="230"/>
      <c r="J151" s="231">
        <f>ROUND(I151*H151,2)</f>
        <v>0</v>
      </c>
      <c r="K151" s="227" t="s">
        <v>178</v>
      </c>
      <c r="L151" s="43"/>
      <c r="M151" s="232" t="s">
        <v>1</v>
      </c>
      <c r="N151" s="233" t="s">
        <v>42</v>
      </c>
      <c r="O151" s="90"/>
      <c r="P151" s="234">
        <f>O151*H151</f>
        <v>0</v>
      </c>
      <c r="Q151" s="234">
        <v>0.0043800000000000002</v>
      </c>
      <c r="R151" s="234">
        <f>Q151*H151</f>
        <v>0.0026280000000000001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170</v>
      </c>
      <c r="AT151" s="236" t="s">
        <v>166</v>
      </c>
      <c r="AU151" s="236" t="s">
        <v>89</v>
      </c>
      <c r="AY151" s="16" t="s">
        <v>163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89</v>
      </c>
      <c r="BK151" s="237">
        <f>ROUND(I151*H151,2)</f>
        <v>0</v>
      </c>
      <c r="BL151" s="16" t="s">
        <v>170</v>
      </c>
      <c r="BM151" s="236" t="s">
        <v>196</v>
      </c>
    </row>
    <row r="152" s="13" customFormat="1">
      <c r="A152" s="13"/>
      <c r="B152" s="238"/>
      <c r="C152" s="239"/>
      <c r="D152" s="240" t="s">
        <v>172</v>
      </c>
      <c r="E152" s="241" t="s">
        <v>1</v>
      </c>
      <c r="F152" s="242" t="s">
        <v>197</v>
      </c>
      <c r="G152" s="239"/>
      <c r="H152" s="243">
        <v>0.59999999999999998</v>
      </c>
      <c r="I152" s="244"/>
      <c r="J152" s="239"/>
      <c r="K152" s="239"/>
      <c r="L152" s="245"/>
      <c r="M152" s="246"/>
      <c r="N152" s="247"/>
      <c r="O152" s="247"/>
      <c r="P152" s="247"/>
      <c r="Q152" s="247"/>
      <c r="R152" s="247"/>
      <c r="S152" s="247"/>
      <c r="T152" s="24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9" t="s">
        <v>172</v>
      </c>
      <c r="AU152" s="249" t="s">
        <v>89</v>
      </c>
      <c r="AV152" s="13" t="s">
        <v>89</v>
      </c>
      <c r="AW152" s="13" t="s">
        <v>32</v>
      </c>
      <c r="AX152" s="13" t="s">
        <v>83</v>
      </c>
      <c r="AY152" s="249" t="s">
        <v>163</v>
      </c>
    </row>
    <row r="153" s="2" customFormat="1" ht="24.15" customHeight="1">
      <c r="A153" s="37"/>
      <c r="B153" s="38"/>
      <c r="C153" s="225" t="s">
        <v>198</v>
      </c>
      <c r="D153" s="225" t="s">
        <v>166</v>
      </c>
      <c r="E153" s="226" t="s">
        <v>199</v>
      </c>
      <c r="F153" s="227" t="s">
        <v>200</v>
      </c>
      <c r="G153" s="228" t="s">
        <v>169</v>
      </c>
      <c r="H153" s="229">
        <v>20.364999999999998</v>
      </c>
      <c r="I153" s="230"/>
      <c r="J153" s="231">
        <f>ROUND(I153*H153,2)</f>
        <v>0</v>
      </c>
      <c r="K153" s="227" t="s">
        <v>178</v>
      </c>
      <c r="L153" s="43"/>
      <c r="M153" s="232" t="s">
        <v>1</v>
      </c>
      <c r="N153" s="233" t="s">
        <v>42</v>
      </c>
      <c r="O153" s="90"/>
      <c r="P153" s="234">
        <f>O153*H153</f>
        <v>0</v>
      </c>
      <c r="Q153" s="234">
        <v>0.018380000000000001</v>
      </c>
      <c r="R153" s="234">
        <f>Q153*H153</f>
        <v>0.37430869999999999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170</v>
      </c>
      <c r="AT153" s="236" t="s">
        <v>166</v>
      </c>
      <c r="AU153" s="236" t="s">
        <v>89</v>
      </c>
      <c r="AY153" s="16" t="s">
        <v>163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89</v>
      </c>
      <c r="BK153" s="237">
        <f>ROUND(I153*H153,2)</f>
        <v>0</v>
      </c>
      <c r="BL153" s="16" t="s">
        <v>170</v>
      </c>
      <c r="BM153" s="236" t="s">
        <v>201</v>
      </c>
    </row>
    <row r="154" s="13" customFormat="1">
      <c r="A154" s="13"/>
      <c r="B154" s="238"/>
      <c r="C154" s="239"/>
      <c r="D154" s="240" t="s">
        <v>172</v>
      </c>
      <c r="E154" s="241" t="s">
        <v>1</v>
      </c>
      <c r="F154" s="242" t="s">
        <v>202</v>
      </c>
      <c r="G154" s="239"/>
      <c r="H154" s="243">
        <v>20.364999999999998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9" t="s">
        <v>172</v>
      </c>
      <c r="AU154" s="249" t="s">
        <v>89</v>
      </c>
      <c r="AV154" s="13" t="s">
        <v>89</v>
      </c>
      <c r="AW154" s="13" t="s">
        <v>32</v>
      </c>
      <c r="AX154" s="13" t="s">
        <v>83</v>
      </c>
      <c r="AY154" s="249" t="s">
        <v>163</v>
      </c>
    </row>
    <row r="155" s="2" customFormat="1" ht="24.15" customHeight="1">
      <c r="A155" s="37"/>
      <c r="B155" s="38"/>
      <c r="C155" s="225" t="s">
        <v>203</v>
      </c>
      <c r="D155" s="225" t="s">
        <v>166</v>
      </c>
      <c r="E155" s="226" t="s">
        <v>204</v>
      </c>
      <c r="F155" s="227" t="s">
        <v>205</v>
      </c>
      <c r="G155" s="228" t="s">
        <v>169</v>
      </c>
      <c r="H155" s="229">
        <v>0.17899999999999999</v>
      </c>
      <c r="I155" s="230"/>
      <c r="J155" s="231">
        <f>ROUND(I155*H155,2)</f>
        <v>0</v>
      </c>
      <c r="K155" s="227" t="s">
        <v>178</v>
      </c>
      <c r="L155" s="43"/>
      <c r="M155" s="232" t="s">
        <v>1</v>
      </c>
      <c r="N155" s="233" t="s">
        <v>42</v>
      </c>
      <c r="O155" s="90"/>
      <c r="P155" s="234">
        <f>O155*H155</f>
        <v>0</v>
      </c>
      <c r="Q155" s="234">
        <v>0.041200000000000001</v>
      </c>
      <c r="R155" s="234">
        <f>Q155*H155</f>
        <v>0.0073747999999999999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170</v>
      </c>
      <c r="AT155" s="236" t="s">
        <v>166</v>
      </c>
      <c r="AU155" s="236" t="s">
        <v>89</v>
      </c>
      <c r="AY155" s="16" t="s">
        <v>163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89</v>
      </c>
      <c r="BK155" s="237">
        <f>ROUND(I155*H155,2)</f>
        <v>0</v>
      </c>
      <c r="BL155" s="16" t="s">
        <v>170</v>
      </c>
      <c r="BM155" s="236" t="s">
        <v>206</v>
      </c>
    </row>
    <row r="156" s="13" customFormat="1">
      <c r="A156" s="13"/>
      <c r="B156" s="238"/>
      <c r="C156" s="239"/>
      <c r="D156" s="240" t="s">
        <v>172</v>
      </c>
      <c r="E156" s="241" t="s">
        <v>1</v>
      </c>
      <c r="F156" s="242" t="s">
        <v>207</v>
      </c>
      <c r="G156" s="239"/>
      <c r="H156" s="243">
        <v>0.17899999999999999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9" t="s">
        <v>172</v>
      </c>
      <c r="AU156" s="249" t="s">
        <v>89</v>
      </c>
      <c r="AV156" s="13" t="s">
        <v>89</v>
      </c>
      <c r="AW156" s="13" t="s">
        <v>32</v>
      </c>
      <c r="AX156" s="13" t="s">
        <v>83</v>
      </c>
      <c r="AY156" s="249" t="s">
        <v>163</v>
      </c>
    </row>
    <row r="157" s="2" customFormat="1" ht="24.15" customHeight="1">
      <c r="A157" s="37"/>
      <c r="B157" s="38"/>
      <c r="C157" s="225" t="s">
        <v>208</v>
      </c>
      <c r="D157" s="225" t="s">
        <v>166</v>
      </c>
      <c r="E157" s="226" t="s">
        <v>209</v>
      </c>
      <c r="F157" s="227" t="s">
        <v>210</v>
      </c>
      <c r="G157" s="228" t="s">
        <v>169</v>
      </c>
      <c r="H157" s="229">
        <v>1</v>
      </c>
      <c r="I157" s="230"/>
      <c r="J157" s="231">
        <f>ROUND(I157*H157,2)</f>
        <v>0</v>
      </c>
      <c r="K157" s="227" t="s">
        <v>178</v>
      </c>
      <c r="L157" s="43"/>
      <c r="M157" s="232" t="s">
        <v>1</v>
      </c>
      <c r="N157" s="233" t="s">
        <v>42</v>
      </c>
      <c r="O157" s="90"/>
      <c r="P157" s="234">
        <f>O157*H157</f>
        <v>0</v>
      </c>
      <c r="Q157" s="234">
        <v>0.00038999999999999999</v>
      </c>
      <c r="R157" s="234">
        <f>Q157*H157</f>
        <v>0.00038999999999999999</v>
      </c>
      <c r="S157" s="234">
        <v>1.0000000000000001E-05</v>
      </c>
      <c r="T157" s="235">
        <f>S157*H157</f>
        <v>1.0000000000000001E-05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170</v>
      </c>
      <c r="AT157" s="236" t="s">
        <v>166</v>
      </c>
      <c r="AU157" s="236" t="s">
        <v>89</v>
      </c>
      <c r="AY157" s="16" t="s">
        <v>163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89</v>
      </c>
      <c r="BK157" s="237">
        <f>ROUND(I157*H157,2)</f>
        <v>0</v>
      </c>
      <c r="BL157" s="16" t="s">
        <v>170</v>
      </c>
      <c r="BM157" s="236" t="s">
        <v>211</v>
      </c>
    </row>
    <row r="158" s="2" customFormat="1" ht="33" customHeight="1">
      <c r="A158" s="37"/>
      <c r="B158" s="38"/>
      <c r="C158" s="225" t="s">
        <v>212</v>
      </c>
      <c r="D158" s="225" t="s">
        <v>166</v>
      </c>
      <c r="E158" s="226" t="s">
        <v>213</v>
      </c>
      <c r="F158" s="227" t="s">
        <v>214</v>
      </c>
      <c r="G158" s="228" t="s">
        <v>215</v>
      </c>
      <c r="H158" s="229">
        <v>1.1659999999999999</v>
      </c>
      <c r="I158" s="230"/>
      <c r="J158" s="231">
        <f>ROUND(I158*H158,2)</f>
        <v>0</v>
      </c>
      <c r="K158" s="227" t="s">
        <v>178</v>
      </c>
      <c r="L158" s="43"/>
      <c r="M158" s="232" t="s">
        <v>1</v>
      </c>
      <c r="N158" s="233" t="s">
        <v>42</v>
      </c>
      <c r="O158" s="90"/>
      <c r="P158" s="234">
        <f>O158*H158</f>
        <v>0</v>
      </c>
      <c r="Q158" s="234">
        <v>2.5018699999999998</v>
      </c>
      <c r="R158" s="234">
        <f>Q158*H158</f>
        <v>2.9171804199999998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170</v>
      </c>
      <c r="AT158" s="236" t="s">
        <v>166</v>
      </c>
      <c r="AU158" s="236" t="s">
        <v>89</v>
      </c>
      <c r="AY158" s="16" t="s">
        <v>163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89</v>
      </c>
      <c r="BK158" s="237">
        <f>ROUND(I158*H158,2)</f>
        <v>0</v>
      </c>
      <c r="BL158" s="16" t="s">
        <v>170</v>
      </c>
      <c r="BM158" s="236" t="s">
        <v>216</v>
      </c>
    </row>
    <row r="159" s="13" customFormat="1">
      <c r="A159" s="13"/>
      <c r="B159" s="238"/>
      <c r="C159" s="239"/>
      <c r="D159" s="240" t="s">
        <v>172</v>
      </c>
      <c r="E159" s="241" t="s">
        <v>1</v>
      </c>
      <c r="F159" s="242" t="s">
        <v>217</v>
      </c>
      <c r="G159" s="239"/>
      <c r="H159" s="243">
        <v>1.1659999999999999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172</v>
      </c>
      <c r="AU159" s="249" t="s">
        <v>89</v>
      </c>
      <c r="AV159" s="13" t="s">
        <v>89</v>
      </c>
      <c r="AW159" s="13" t="s">
        <v>32</v>
      </c>
      <c r="AX159" s="13" t="s">
        <v>83</v>
      </c>
      <c r="AY159" s="249" t="s">
        <v>163</v>
      </c>
    </row>
    <row r="160" s="2" customFormat="1" ht="24.15" customHeight="1">
      <c r="A160" s="37"/>
      <c r="B160" s="38"/>
      <c r="C160" s="225" t="s">
        <v>218</v>
      </c>
      <c r="D160" s="225" t="s">
        <v>166</v>
      </c>
      <c r="E160" s="226" t="s">
        <v>219</v>
      </c>
      <c r="F160" s="227" t="s">
        <v>220</v>
      </c>
      <c r="G160" s="228" t="s">
        <v>215</v>
      </c>
      <c r="H160" s="229">
        <v>1.1659999999999999</v>
      </c>
      <c r="I160" s="230"/>
      <c r="J160" s="231">
        <f>ROUND(I160*H160,2)</f>
        <v>0</v>
      </c>
      <c r="K160" s="227" t="s">
        <v>178</v>
      </c>
      <c r="L160" s="43"/>
      <c r="M160" s="232" t="s">
        <v>1</v>
      </c>
      <c r="N160" s="233" t="s">
        <v>42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170</v>
      </c>
      <c r="AT160" s="236" t="s">
        <v>166</v>
      </c>
      <c r="AU160" s="236" t="s">
        <v>89</v>
      </c>
      <c r="AY160" s="16" t="s">
        <v>163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89</v>
      </c>
      <c r="BK160" s="237">
        <f>ROUND(I160*H160,2)</f>
        <v>0</v>
      </c>
      <c r="BL160" s="16" t="s">
        <v>170</v>
      </c>
      <c r="BM160" s="236" t="s">
        <v>221</v>
      </c>
    </row>
    <row r="161" s="2" customFormat="1" ht="24.15" customHeight="1">
      <c r="A161" s="37"/>
      <c r="B161" s="38"/>
      <c r="C161" s="225" t="s">
        <v>8</v>
      </c>
      <c r="D161" s="225" t="s">
        <v>166</v>
      </c>
      <c r="E161" s="226" t="s">
        <v>222</v>
      </c>
      <c r="F161" s="227" t="s">
        <v>223</v>
      </c>
      <c r="G161" s="228" t="s">
        <v>224</v>
      </c>
      <c r="H161" s="229">
        <v>1.8999999999999999</v>
      </c>
      <c r="I161" s="230"/>
      <c r="J161" s="231">
        <f>ROUND(I161*H161,2)</f>
        <v>0</v>
      </c>
      <c r="K161" s="227" t="s">
        <v>178</v>
      </c>
      <c r="L161" s="43"/>
      <c r="M161" s="232" t="s">
        <v>1</v>
      </c>
      <c r="N161" s="233" t="s">
        <v>42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170</v>
      </c>
      <c r="AT161" s="236" t="s">
        <v>166</v>
      </c>
      <c r="AU161" s="236" t="s">
        <v>89</v>
      </c>
      <c r="AY161" s="16" t="s">
        <v>163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89</v>
      </c>
      <c r="BK161" s="237">
        <f>ROUND(I161*H161,2)</f>
        <v>0</v>
      </c>
      <c r="BL161" s="16" t="s">
        <v>170</v>
      </c>
      <c r="BM161" s="236" t="s">
        <v>225</v>
      </c>
    </row>
    <row r="162" s="2" customFormat="1" ht="33" customHeight="1">
      <c r="A162" s="37"/>
      <c r="B162" s="38"/>
      <c r="C162" s="225" t="s">
        <v>226</v>
      </c>
      <c r="D162" s="225" t="s">
        <v>166</v>
      </c>
      <c r="E162" s="226" t="s">
        <v>227</v>
      </c>
      <c r="F162" s="227" t="s">
        <v>228</v>
      </c>
      <c r="G162" s="228" t="s">
        <v>215</v>
      </c>
      <c r="H162" s="229">
        <v>1.1659999999999999</v>
      </c>
      <c r="I162" s="230"/>
      <c r="J162" s="231">
        <f>ROUND(I162*H162,2)</f>
        <v>0</v>
      </c>
      <c r="K162" s="227" t="s">
        <v>178</v>
      </c>
      <c r="L162" s="43"/>
      <c r="M162" s="232" t="s">
        <v>1</v>
      </c>
      <c r="N162" s="233" t="s">
        <v>42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170</v>
      </c>
      <c r="AT162" s="236" t="s">
        <v>166</v>
      </c>
      <c r="AU162" s="236" t="s">
        <v>89</v>
      </c>
      <c r="AY162" s="16" t="s">
        <v>163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89</v>
      </c>
      <c r="BK162" s="237">
        <f>ROUND(I162*H162,2)</f>
        <v>0</v>
      </c>
      <c r="BL162" s="16" t="s">
        <v>170</v>
      </c>
      <c r="BM162" s="236" t="s">
        <v>229</v>
      </c>
    </row>
    <row r="163" s="2" customFormat="1" ht="16.5" customHeight="1">
      <c r="A163" s="37"/>
      <c r="B163" s="38"/>
      <c r="C163" s="225" t="s">
        <v>230</v>
      </c>
      <c r="D163" s="225" t="s">
        <v>166</v>
      </c>
      <c r="E163" s="226" t="s">
        <v>231</v>
      </c>
      <c r="F163" s="227" t="s">
        <v>232</v>
      </c>
      <c r="G163" s="228" t="s">
        <v>169</v>
      </c>
      <c r="H163" s="229">
        <v>0.22</v>
      </c>
      <c r="I163" s="230"/>
      <c r="J163" s="231">
        <f>ROUND(I163*H163,2)</f>
        <v>0</v>
      </c>
      <c r="K163" s="227" t="s">
        <v>178</v>
      </c>
      <c r="L163" s="43"/>
      <c r="M163" s="232" t="s">
        <v>1</v>
      </c>
      <c r="N163" s="233" t="s">
        <v>42</v>
      </c>
      <c r="O163" s="90"/>
      <c r="P163" s="234">
        <f>O163*H163</f>
        <v>0</v>
      </c>
      <c r="Q163" s="234">
        <v>0.016070000000000001</v>
      </c>
      <c r="R163" s="234">
        <f>Q163*H163</f>
        <v>0.0035354000000000002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170</v>
      </c>
      <c r="AT163" s="236" t="s">
        <v>166</v>
      </c>
      <c r="AU163" s="236" t="s">
        <v>89</v>
      </c>
      <c r="AY163" s="16" t="s">
        <v>163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89</v>
      </c>
      <c r="BK163" s="237">
        <f>ROUND(I163*H163,2)</f>
        <v>0</v>
      </c>
      <c r="BL163" s="16" t="s">
        <v>170</v>
      </c>
      <c r="BM163" s="236" t="s">
        <v>233</v>
      </c>
    </row>
    <row r="164" s="13" customFormat="1">
      <c r="A164" s="13"/>
      <c r="B164" s="238"/>
      <c r="C164" s="239"/>
      <c r="D164" s="240" t="s">
        <v>172</v>
      </c>
      <c r="E164" s="241" t="s">
        <v>1</v>
      </c>
      <c r="F164" s="242" t="s">
        <v>234</v>
      </c>
      <c r="G164" s="239"/>
      <c r="H164" s="243">
        <v>0.22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9" t="s">
        <v>172</v>
      </c>
      <c r="AU164" s="249" t="s">
        <v>89</v>
      </c>
      <c r="AV164" s="13" t="s">
        <v>89</v>
      </c>
      <c r="AW164" s="13" t="s">
        <v>32</v>
      </c>
      <c r="AX164" s="13" t="s">
        <v>83</v>
      </c>
      <c r="AY164" s="249" t="s">
        <v>163</v>
      </c>
    </row>
    <row r="165" s="2" customFormat="1" ht="16.5" customHeight="1">
      <c r="A165" s="37"/>
      <c r="B165" s="38"/>
      <c r="C165" s="225" t="s">
        <v>235</v>
      </c>
      <c r="D165" s="225" t="s">
        <v>166</v>
      </c>
      <c r="E165" s="226" t="s">
        <v>236</v>
      </c>
      <c r="F165" s="227" t="s">
        <v>237</v>
      </c>
      <c r="G165" s="228" t="s">
        <v>169</v>
      </c>
      <c r="H165" s="229">
        <v>0.22</v>
      </c>
      <c r="I165" s="230"/>
      <c r="J165" s="231">
        <f>ROUND(I165*H165,2)</f>
        <v>0</v>
      </c>
      <c r="K165" s="227" t="s">
        <v>178</v>
      </c>
      <c r="L165" s="43"/>
      <c r="M165" s="232" t="s">
        <v>1</v>
      </c>
      <c r="N165" s="233" t="s">
        <v>42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170</v>
      </c>
      <c r="AT165" s="236" t="s">
        <v>166</v>
      </c>
      <c r="AU165" s="236" t="s">
        <v>89</v>
      </c>
      <c r="AY165" s="16" t="s">
        <v>163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89</v>
      </c>
      <c r="BK165" s="237">
        <f>ROUND(I165*H165,2)</f>
        <v>0</v>
      </c>
      <c r="BL165" s="16" t="s">
        <v>170</v>
      </c>
      <c r="BM165" s="236" t="s">
        <v>238</v>
      </c>
    </row>
    <row r="166" s="2" customFormat="1" ht="16.5" customHeight="1">
      <c r="A166" s="37"/>
      <c r="B166" s="38"/>
      <c r="C166" s="225" t="s">
        <v>239</v>
      </c>
      <c r="D166" s="225" t="s">
        <v>166</v>
      </c>
      <c r="E166" s="226" t="s">
        <v>240</v>
      </c>
      <c r="F166" s="227" t="s">
        <v>241</v>
      </c>
      <c r="G166" s="228" t="s">
        <v>242</v>
      </c>
      <c r="H166" s="229">
        <v>0.083000000000000004</v>
      </c>
      <c r="I166" s="230"/>
      <c r="J166" s="231">
        <f>ROUND(I166*H166,2)</f>
        <v>0</v>
      </c>
      <c r="K166" s="227" t="s">
        <v>178</v>
      </c>
      <c r="L166" s="43"/>
      <c r="M166" s="232" t="s">
        <v>1</v>
      </c>
      <c r="N166" s="233" t="s">
        <v>42</v>
      </c>
      <c r="O166" s="90"/>
      <c r="P166" s="234">
        <f>O166*H166</f>
        <v>0</v>
      </c>
      <c r="Q166" s="234">
        <v>1.06277</v>
      </c>
      <c r="R166" s="234">
        <f>Q166*H166</f>
        <v>0.088209910000000002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170</v>
      </c>
      <c r="AT166" s="236" t="s">
        <v>166</v>
      </c>
      <c r="AU166" s="236" t="s">
        <v>89</v>
      </c>
      <c r="AY166" s="16" t="s">
        <v>163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89</v>
      </c>
      <c r="BK166" s="237">
        <f>ROUND(I166*H166,2)</f>
        <v>0</v>
      </c>
      <c r="BL166" s="16" t="s">
        <v>170</v>
      </c>
      <c r="BM166" s="236" t="s">
        <v>243</v>
      </c>
    </row>
    <row r="167" s="13" customFormat="1">
      <c r="A167" s="13"/>
      <c r="B167" s="238"/>
      <c r="C167" s="239"/>
      <c r="D167" s="240" t="s">
        <v>172</v>
      </c>
      <c r="E167" s="241" t="s">
        <v>1</v>
      </c>
      <c r="F167" s="242" t="s">
        <v>244</v>
      </c>
      <c r="G167" s="239"/>
      <c r="H167" s="243">
        <v>0.083000000000000004</v>
      </c>
      <c r="I167" s="244"/>
      <c r="J167" s="239"/>
      <c r="K167" s="239"/>
      <c r="L167" s="245"/>
      <c r="M167" s="246"/>
      <c r="N167" s="247"/>
      <c r="O167" s="247"/>
      <c r="P167" s="247"/>
      <c r="Q167" s="247"/>
      <c r="R167" s="247"/>
      <c r="S167" s="247"/>
      <c r="T167" s="24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9" t="s">
        <v>172</v>
      </c>
      <c r="AU167" s="249" t="s">
        <v>89</v>
      </c>
      <c r="AV167" s="13" t="s">
        <v>89</v>
      </c>
      <c r="AW167" s="13" t="s">
        <v>32</v>
      </c>
      <c r="AX167" s="13" t="s">
        <v>83</v>
      </c>
      <c r="AY167" s="249" t="s">
        <v>163</v>
      </c>
    </row>
    <row r="168" s="2" customFormat="1" ht="16.5" customHeight="1">
      <c r="A168" s="37"/>
      <c r="B168" s="38"/>
      <c r="C168" s="225" t="s">
        <v>245</v>
      </c>
      <c r="D168" s="225" t="s">
        <v>166</v>
      </c>
      <c r="E168" s="226" t="s">
        <v>246</v>
      </c>
      <c r="F168" s="227" t="s">
        <v>247</v>
      </c>
      <c r="G168" s="228" t="s">
        <v>169</v>
      </c>
      <c r="H168" s="229">
        <v>14.949999999999999</v>
      </c>
      <c r="I168" s="230"/>
      <c r="J168" s="231">
        <f>ROUND(I168*H168,2)</f>
        <v>0</v>
      </c>
      <c r="K168" s="227" t="s">
        <v>178</v>
      </c>
      <c r="L168" s="43"/>
      <c r="M168" s="232" t="s">
        <v>1</v>
      </c>
      <c r="N168" s="233" t="s">
        <v>42</v>
      </c>
      <c r="O168" s="90"/>
      <c r="P168" s="234">
        <f>O168*H168</f>
        <v>0</v>
      </c>
      <c r="Q168" s="234">
        <v>0.00012999999999999999</v>
      </c>
      <c r="R168" s="234">
        <f>Q168*H168</f>
        <v>0.0019434999999999997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170</v>
      </c>
      <c r="AT168" s="236" t="s">
        <v>166</v>
      </c>
      <c r="AU168" s="236" t="s">
        <v>89</v>
      </c>
      <c r="AY168" s="16" t="s">
        <v>163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89</v>
      </c>
      <c r="BK168" s="237">
        <f>ROUND(I168*H168,2)</f>
        <v>0</v>
      </c>
      <c r="BL168" s="16" t="s">
        <v>170</v>
      </c>
      <c r="BM168" s="236" t="s">
        <v>248</v>
      </c>
    </row>
    <row r="169" s="12" customFormat="1" ht="22.8" customHeight="1">
      <c r="A169" s="12"/>
      <c r="B169" s="209"/>
      <c r="C169" s="210"/>
      <c r="D169" s="211" t="s">
        <v>75</v>
      </c>
      <c r="E169" s="223" t="s">
        <v>208</v>
      </c>
      <c r="F169" s="223" t="s">
        <v>249</v>
      </c>
      <c r="G169" s="210"/>
      <c r="H169" s="210"/>
      <c r="I169" s="213"/>
      <c r="J169" s="224">
        <f>BK169</f>
        <v>0</v>
      </c>
      <c r="K169" s="210"/>
      <c r="L169" s="215"/>
      <c r="M169" s="216"/>
      <c r="N169" s="217"/>
      <c r="O169" s="217"/>
      <c r="P169" s="218">
        <f>SUM(P170:P182)</f>
        <v>0</v>
      </c>
      <c r="Q169" s="217"/>
      <c r="R169" s="218">
        <f>SUM(R170:R182)</f>
        <v>0.0025414999999999995</v>
      </c>
      <c r="S169" s="217"/>
      <c r="T169" s="219">
        <f>SUM(T170:T182)</f>
        <v>8.7281060000000004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0" t="s">
        <v>83</v>
      </c>
      <c r="AT169" s="221" t="s">
        <v>75</v>
      </c>
      <c r="AU169" s="221" t="s">
        <v>83</v>
      </c>
      <c r="AY169" s="220" t="s">
        <v>163</v>
      </c>
      <c r="BK169" s="222">
        <f>SUM(BK170:BK182)</f>
        <v>0</v>
      </c>
    </row>
    <row r="170" s="2" customFormat="1" ht="33" customHeight="1">
      <c r="A170" s="37"/>
      <c r="B170" s="38"/>
      <c r="C170" s="225" t="s">
        <v>250</v>
      </c>
      <c r="D170" s="225" t="s">
        <v>166</v>
      </c>
      <c r="E170" s="226" t="s">
        <v>251</v>
      </c>
      <c r="F170" s="227" t="s">
        <v>252</v>
      </c>
      <c r="G170" s="228" t="s">
        <v>169</v>
      </c>
      <c r="H170" s="229">
        <v>14.949999999999999</v>
      </c>
      <c r="I170" s="230"/>
      <c r="J170" s="231">
        <f>ROUND(I170*H170,2)</f>
        <v>0</v>
      </c>
      <c r="K170" s="227" t="s">
        <v>178</v>
      </c>
      <c r="L170" s="43"/>
      <c r="M170" s="232" t="s">
        <v>1</v>
      </c>
      <c r="N170" s="233" t="s">
        <v>42</v>
      </c>
      <c r="O170" s="90"/>
      <c r="P170" s="234">
        <f>O170*H170</f>
        <v>0</v>
      </c>
      <c r="Q170" s="234">
        <v>0.00012999999999999999</v>
      </c>
      <c r="R170" s="234">
        <f>Q170*H170</f>
        <v>0.0019434999999999997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170</v>
      </c>
      <c r="AT170" s="236" t="s">
        <v>166</v>
      </c>
      <c r="AU170" s="236" t="s">
        <v>89</v>
      </c>
      <c r="AY170" s="16" t="s">
        <v>163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89</v>
      </c>
      <c r="BK170" s="237">
        <f>ROUND(I170*H170,2)</f>
        <v>0</v>
      </c>
      <c r="BL170" s="16" t="s">
        <v>170</v>
      </c>
      <c r="BM170" s="236" t="s">
        <v>253</v>
      </c>
    </row>
    <row r="171" s="2" customFormat="1" ht="24.15" customHeight="1">
      <c r="A171" s="37"/>
      <c r="B171" s="38"/>
      <c r="C171" s="225" t="s">
        <v>254</v>
      </c>
      <c r="D171" s="225" t="s">
        <v>166</v>
      </c>
      <c r="E171" s="226" t="s">
        <v>255</v>
      </c>
      <c r="F171" s="227" t="s">
        <v>256</v>
      </c>
      <c r="G171" s="228" t="s">
        <v>169</v>
      </c>
      <c r="H171" s="229">
        <v>14.949999999999999</v>
      </c>
      <c r="I171" s="230"/>
      <c r="J171" s="231">
        <f>ROUND(I171*H171,2)</f>
        <v>0</v>
      </c>
      <c r="K171" s="227" t="s">
        <v>178</v>
      </c>
      <c r="L171" s="43"/>
      <c r="M171" s="232" t="s">
        <v>1</v>
      </c>
      <c r="N171" s="233" t="s">
        <v>42</v>
      </c>
      <c r="O171" s="90"/>
      <c r="P171" s="234">
        <f>O171*H171</f>
        <v>0</v>
      </c>
      <c r="Q171" s="234">
        <v>4.0000000000000003E-05</v>
      </c>
      <c r="R171" s="234">
        <f>Q171*H171</f>
        <v>0.00059800000000000001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170</v>
      </c>
      <c r="AT171" s="236" t="s">
        <v>166</v>
      </c>
      <c r="AU171" s="236" t="s">
        <v>89</v>
      </c>
      <c r="AY171" s="16" t="s">
        <v>163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89</v>
      </c>
      <c r="BK171" s="237">
        <f>ROUND(I171*H171,2)</f>
        <v>0</v>
      </c>
      <c r="BL171" s="16" t="s">
        <v>170</v>
      </c>
      <c r="BM171" s="236" t="s">
        <v>257</v>
      </c>
    </row>
    <row r="172" s="2" customFormat="1" ht="24.15" customHeight="1">
      <c r="A172" s="37"/>
      <c r="B172" s="38"/>
      <c r="C172" s="225" t="s">
        <v>258</v>
      </c>
      <c r="D172" s="225" t="s">
        <v>166</v>
      </c>
      <c r="E172" s="226" t="s">
        <v>259</v>
      </c>
      <c r="F172" s="227" t="s">
        <v>260</v>
      </c>
      <c r="G172" s="228" t="s">
        <v>215</v>
      </c>
      <c r="H172" s="229">
        <v>1.4950000000000001</v>
      </c>
      <c r="I172" s="230"/>
      <c r="J172" s="231">
        <f>ROUND(I172*H172,2)</f>
        <v>0</v>
      </c>
      <c r="K172" s="227" t="s">
        <v>178</v>
      </c>
      <c r="L172" s="43"/>
      <c r="M172" s="232" t="s">
        <v>1</v>
      </c>
      <c r="N172" s="233" t="s">
        <v>42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2.2000000000000002</v>
      </c>
      <c r="T172" s="235">
        <f>S172*H172</f>
        <v>3.2890000000000006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170</v>
      </c>
      <c r="AT172" s="236" t="s">
        <v>166</v>
      </c>
      <c r="AU172" s="236" t="s">
        <v>89</v>
      </c>
      <c r="AY172" s="16" t="s">
        <v>163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89</v>
      </c>
      <c r="BK172" s="237">
        <f>ROUND(I172*H172,2)</f>
        <v>0</v>
      </c>
      <c r="BL172" s="16" t="s">
        <v>170</v>
      </c>
      <c r="BM172" s="236" t="s">
        <v>261</v>
      </c>
    </row>
    <row r="173" s="13" customFormat="1">
      <c r="A173" s="13"/>
      <c r="B173" s="238"/>
      <c r="C173" s="239"/>
      <c r="D173" s="240" t="s">
        <v>172</v>
      </c>
      <c r="E173" s="241" t="s">
        <v>1</v>
      </c>
      <c r="F173" s="242" t="s">
        <v>262</v>
      </c>
      <c r="G173" s="239"/>
      <c r="H173" s="243">
        <v>1.4950000000000001</v>
      </c>
      <c r="I173" s="244"/>
      <c r="J173" s="239"/>
      <c r="K173" s="239"/>
      <c r="L173" s="245"/>
      <c r="M173" s="246"/>
      <c r="N173" s="247"/>
      <c r="O173" s="247"/>
      <c r="P173" s="247"/>
      <c r="Q173" s="247"/>
      <c r="R173" s="247"/>
      <c r="S173" s="247"/>
      <c r="T173" s="24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9" t="s">
        <v>172</v>
      </c>
      <c r="AU173" s="249" t="s">
        <v>89</v>
      </c>
      <c r="AV173" s="13" t="s">
        <v>89</v>
      </c>
      <c r="AW173" s="13" t="s">
        <v>32</v>
      </c>
      <c r="AX173" s="13" t="s">
        <v>83</v>
      </c>
      <c r="AY173" s="249" t="s">
        <v>163</v>
      </c>
    </row>
    <row r="174" s="2" customFormat="1" ht="33" customHeight="1">
      <c r="A174" s="37"/>
      <c r="B174" s="38"/>
      <c r="C174" s="225" t="s">
        <v>7</v>
      </c>
      <c r="D174" s="225" t="s">
        <v>166</v>
      </c>
      <c r="E174" s="226" t="s">
        <v>263</v>
      </c>
      <c r="F174" s="227" t="s">
        <v>264</v>
      </c>
      <c r="G174" s="228" t="s">
        <v>215</v>
      </c>
      <c r="H174" s="229">
        <v>1.4950000000000001</v>
      </c>
      <c r="I174" s="230"/>
      <c r="J174" s="231">
        <f>ROUND(I174*H174,2)</f>
        <v>0</v>
      </c>
      <c r="K174" s="227" t="s">
        <v>178</v>
      </c>
      <c r="L174" s="43"/>
      <c r="M174" s="232" t="s">
        <v>1</v>
      </c>
      <c r="N174" s="233" t="s">
        <v>42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0.043999999999999997</v>
      </c>
      <c r="T174" s="235">
        <f>S174*H174</f>
        <v>0.065780000000000005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170</v>
      </c>
      <c r="AT174" s="236" t="s">
        <v>166</v>
      </c>
      <c r="AU174" s="236" t="s">
        <v>89</v>
      </c>
      <c r="AY174" s="16" t="s">
        <v>163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89</v>
      </c>
      <c r="BK174" s="237">
        <f>ROUND(I174*H174,2)</f>
        <v>0</v>
      </c>
      <c r="BL174" s="16" t="s">
        <v>170</v>
      </c>
      <c r="BM174" s="236" t="s">
        <v>265</v>
      </c>
    </row>
    <row r="175" s="2" customFormat="1" ht="37.8" customHeight="1">
      <c r="A175" s="37"/>
      <c r="B175" s="38"/>
      <c r="C175" s="225" t="s">
        <v>266</v>
      </c>
      <c r="D175" s="225" t="s">
        <v>166</v>
      </c>
      <c r="E175" s="226" t="s">
        <v>267</v>
      </c>
      <c r="F175" s="227" t="s">
        <v>268</v>
      </c>
      <c r="G175" s="228" t="s">
        <v>269</v>
      </c>
      <c r="H175" s="229">
        <v>1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42</v>
      </c>
      <c r="O175" s="90"/>
      <c r="P175" s="234">
        <f>O175*H175</f>
        <v>0</v>
      </c>
      <c r="Q175" s="234">
        <v>0</v>
      </c>
      <c r="R175" s="234">
        <f>Q175*H175</f>
        <v>0</v>
      </c>
      <c r="S175" s="234">
        <v>0.20000000000000001</v>
      </c>
      <c r="T175" s="235">
        <f>S175*H175</f>
        <v>0.20000000000000001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6" t="s">
        <v>170</v>
      </c>
      <c r="AT175" s="236" t="s">
        <v>166</v>
      </c>
      <c r="AU175" s="236" t="s">
        <v>89</v>
      </c>
      <c r="AY175" s="16" t="s">
        <v>163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6" t="s">
        <v>89</v>
      </c>
      <c r="BK175" s="237">
        <f>ROUND(I175*H175,2)</f>
        <v>0</v>
      </c>
      <c r="BL175" s="16" t="s">
        <v>170</v>
      </c>
      <c r="BM175" s="236" t="s">
        <v>270</v>
      </c>
    </row>
    <row r="176" s="2" customFormat="1" ht="37.8" customHeight="1">
      <c r="A176" s="37"/>
      <c r="B176" s="38"/>
      <c r="C176" s="225" t="s">
        <v>271</v>
      </c>
      <c r="D176" s="225" t="s">
        <v>166</v>
      </c>
      <c r="E176" s="226" t="s">
        <v>272</v>
      </c>
      <c r="F176" s="227" t="s">
        <v>273</v>
      </c>
      <c r="G176" s="228" t="s">
        <v>169</v>
      </c>
      <c r="H176" s="229">
        <v>20.364999999999998</v>
      </c>
      <c r="I176" s="230"/>
      <c r="J176" s="231">
        <f>ROUND(I176*H176,2)</f>
        <v>0</v>
      </c>
      <c r="K176" s="227" t="s">
        <v>178</v>
      </c>
      <c r="L176" s="43"/>
      <c r="M176" s="232" t="s">
        <v>1</v>
      </c>
      <c r="N176" s="233" t="s">
        <v>42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0.045999999999999999</v>
      </c>
      <c r="T176" s="235">
        <f>S176*H176</f>
        <v>0.9367899999999999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170</v>
      </c>
      <c r="AT176" s="236" t="s">
        <v>166</v>
      </c>
      <c r="AU176" s="236" t="s">
        <v>89</v>
      </c>
      <c r="AY176" s="16" t="s">
        <v>163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89</v>
      </c>
      <c r="BK176" s="237">
        <f>ROUND(I176*H176,2)</f>
        <v>0</v>
      </c>
      <c r="BL176" s="16" t="s">
        <v>170</v>
      </c>
      <c r="BM176" s="236" t="s">
        <v>274</v>
      </c>
    </row>
    <row r="177" s="2" customFormat="1" ht="24.15" customHeight="1">
      <c r="A177" s="37"/>
      <c r="B177" s="38"/>
      <c r="C177" s="225" t="s">
        <v>275</v>
      </c>
      <c r="D177" s="225" t="s">
        <v>166</v>
      </c>
      <c r="E177" s="226" t="s">
        <v>276</v>
      </c>
      <c r="F177" s="227" t="s">
        <v>277</v>
      </c>
      <c r="G177" s="228" t="s">
        <v>169</v>
      </c>
      <c r="H177" s="229">
        <v>62.302</v>
      </c>
      <c r="I177" s="230"/>
      <c r="J177" s="231">
        <f>ROUND(I177*H177,2)</f>
        <v>0</v>
      </c>
      <c r="K177" s="227" t="s">
        <v>178</v>
      </c>
      <c r="L177" s="43"/>
      <c r="M177" s="232" t="s">
        <v>1</v>
      </c>
      <c r="N177" s="233" t="s">
        <v>42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0.068000000000000005</v>
      </c>
      <c r="T177" s="235">
        <f>S177*H177</f>
        <v>4.2365360000000001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170</v>
      </c>
      <c r="AT177" s="236" t="s">
        <v>166</v>
      </c>
      <c r="AU177" s="236" t="s">
        <v>89</v>
      </c>
      <c r="AY177" s="16" t="s">
        <v>163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89</v>
      </c>
      <c r="BK177" s="237">
        <f>ROUND(I177*H177,2)</f>
        <v>0</v>
      </c>
      <c r="BL177" s="16" t="s">
        <v>170</v>
      </c>
      <c r="BM177" s="236" t="s">
        <v>278</v>
      </c>
    </row>
    <row r="178" s="13" customFormat="1">
      <c r="A178" s="13"/>
      <c r="B178" s="238"/>
      <c r="C178" s="239"/>
      <c r="D178" s="240" t="s">
        <v>172</v>
      </c>
      <c r="E178" s="241" t="s">
        <v>1</v>
      </c>
      <c r="F178" s="242" t="s">
        <v>279</v>
      </c>
      <c r="G178" s="239"/>
      <c r="H178" s="243">
        <v>61.091999999999999</v>
      </c>
      <c r="I178" s="244"/>
      <c r="J178" s="239"/>
      <c r="K178" s="239"/>
      <c r="L178" s="245"/>
      <c r="M178" s="246"/>
      <c r="N178" s="247"/>
      <c r="O178" s="247"/>
      <c r="P178" s="247"/>
      <c r="Q178" s="247"/>
      <c r="R178" s="247"/>
      <c r="S178" s="247"/>
      <c r="T178" s="248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9" t="s">
        <v>172</v>
      </c>
      <c r="AU178" s="249" t="s">
        <v>89</v>
      </c>
      <c r="AV178" s="13" t="s">
        <v>89</v>
      </c>
      <c r="AW178" s="13" t="s">
        <v>32</v>
      </c>
      <c r="AX178" s="13" t="s">
        <v>76</v>
      </c>
      <c r="AY178" s="249" t="s">
        <v>163</v>
      </c>
    </row>
    <row r="179" s="13" customFormat="1">
      <c r="A179" s="13"/>
      <c r="B179" s="238"/>
      <c r="C179" s="239"/>
      <c r="D179" s="240" t="s">
        <v>172</v>
      </c>
      <c r="E179" s="241" t="s">
        <v>1</v>
      </c>
      <c r="F179" s="242" t="s">
        <v>280</v>
      </c>
      <c r="G179" s="239"/>
      <c r="H179" s="243">
        <v>0.29999999999999999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172</v>
      </c>
      <c r="AU179" s="249" t="s">
        <v>89</v>
      </c>
      <c r="AV179" s="13" t="s">
        <v>89</v>
      </c>
      <c r="AW179" s="13" t="s">
        <v>32</v>
      </c>
      <c r="AX179" s="13" t="s">
        <v>76</v>
      </c>
      <c r="AY179" s="249" t="s">
        <v>163</v>
      </c>
    </row>
    <row r="180" s="13" customFormat="1">
      <c r="A180" s="13"/>
      <c r="B180" s="238"/>
      <c r="C180" s="239"/>
      <c r="D180" s="240" t="s">
        <v>172</v>
      </c>
      <c r="E180" s="241" t="s">
        <v>1</v>
      </c>
      <c r="F180" s="242" t="s">
        <v>281</v>
      </c>
      <c r="G180" s="239"/>
      <c r="H180" s="243">
        <v>0.91000000000000003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172</v>
      </c>
      <c r="AU180" s="249" t="s">
        <v>89</v>
      </c>
      <c r="AV180" s="13" t="s">
        <v>89</v>
      </c>
      <c r="AW180" s="13" t="s">
        <v>32</v>
      </c>
      <c r="AX180" s="13" t="s">
        <v>76</v>
      </c>
      <c r="AY180" s="249" t="s">
        <v>163</v>
      </c>
    </row>
    <row r="181" s="14" customFormat="1">
      <c r="A181" s="14"/>
      <c r="B181" s="250"/>
      <c r="C181" s="251"/>
      <c r="D181" s="240" t="s">
        <v>172</v>
      </c>
      <c r="E181" s="252" t="s">
        <v>1</v>
      </c>
      <c r="F181" s="253" t="s">
        <v>282</v>
      </c>
      <c r="G181" s="251"/>
      <c r="H181" s="254">
        <v>62.302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172</v>
      </c>
      <c r="AU181" s="260" t="s">
        <v>89</v>
      </c>
      <c r="AV181" s="14" t="s">
        <v>170</v>
      </c>
      <c r="AW181" s="14" t="s">
        <v>32</v>
      </c>
      <c r="AX181" s="14" t="s">
        <v>83</v>
      </c>
      <c r="AY181" s="260" t="s">
        <v>163</v>
      </c>
    </row>
    <row r="182" s="2" customFormat="1" ht="24.15" customHeight="1">
      <c r="A182" s="37"/>
      <c r="B182" s="38"/>
      <c r="C182" s="225" t="s">
        <v>283</v>
      </c>
      <c r="D182" s="225" t="s">
        <v>166</v>
      </c>
      <c r="E182" s="226" t="s">
        <v>284</v>
      </c>
      <c r="F182" s="227" t="s">
        <v>285</v>
      </c>
      <c r="G182" s="228" t="s">
        <v>169</v>
      </c>
      <c r="H182" s="229">
        <v>14.949999999999999</v>
      </c>
      <c r="I182" s="230"/>
      <c r="J182" s="231">
        <f>ROUND(I182*H182,2)</f>
        <v>0</v>
      </c>
      <c r="K182" s="227" t="s">
        <v>178</v>
      </c>
      <c r="L182" s="43"/>
      <c r="M182" s="232" t="s">
        <v>1</v>
      </c>
      <c r="N182" s="233" t="s">
        <v>42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170</v>
      </c>
      <c r="AT182" s="236" t="s">
        <v>166</v>
      </c>
      <c r="AU182" s="236" t="s">
        <v>89</v>
      </c>
      <c r="AY182" s="16" t="s">
        <v>163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89</v>
      </c>
      <c r="BK182" s="237">
        <f>ROUND(I182*H182,2)</f>
        <v>0</v>
      </c>
      <c r="BL182" s="16" t="s">
        <v>170</v>
      </c>
      <c r="BM182" s="236" t="s">
        <v>286</v>
      </c>
    </row>
    <row r="183" s="12" customFormat="1" ht="22.8" customHeight="1">
      <c r="A183" s="12"/>
      <c r="B183" s="209"/>
      <c r="C183" s="210"/>
      <c r="D183" s="211" t="s">
        <v>75</v>
      </c>
      <c r="E183" s="223" t="s">
        <v>287</v>
      </c>
      <c r="F183" s="223" t="s">
        <v>288</v>
      </c>
      <c r="G183" s="210"/>
      <c r="H183" s="210"/>
      <c r="I183" s="213"/>
      <c r="J183" s="224">
        <f>BK183</f>
        <v>0</v>
      </c>
      <c r="K183" s="210"/>
      <c r="L183" s="215"/>
      <c r="M183" s="216"/>
      <c r="N183" s="217"/>
      <c r="O183" s="217"/>
      <c r="P183" s="218">
        <f>SUM(P184:P188)</f>
        <v>0</v>
      </c>
      <c r="Q183" s="217"/>
      <c r="R183" s="218">
        <f>SUM(R184:R188)</f>
        <v>0</v>
      </c>
      <c r="S183" s="217"/>
      <c r="T183" s="219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0" t="s">
        <v>83</v>
      </c>
      <c r="AT183" s="221" t="s">
        <v>75</v>
      </c>
      <c r="AU183" s="221" t="s">
        <v>83</v>
      </c>
      <c r="AY183" s="220" t="s">
        <v>163</v>
      </c>
      <c r="BK183" s="222">
        <f>SUM(BK184:BK188)</f>
        <v>0</v>
      </c>
    </row>
    <row r="184" s="2" customFormat="1" ht="33" customHeight="1">
      <c r="A184" s="37"/>
      <c r="B184" s="38"/>
      <c r="C184" s="225" t="s">
        <v>289</v>
      </c>
      <c r="D184" s="225" t="s">
        <v>166</v>
      </c>
      <c r="E184" s="226" t="s">
        <v>290</v>
      </c>
      <c r="F184" s="227" t="s">
        <v>291</v>
      </c>
      <c r="G184" s="228" t="s">
        <v>242</v>
      </c>
      <c r="H184" s="229">
        <v>8.9060000000000006</v>
      </c>
      <c r="I184" s="230"/>
      <c r="J184" s="231">
        <f>ROUND(I184*H184,2)</f>
        <v>0</v>
      </c>
      <c r="K184" s="227" t="s">
        <v>178</v>
      </c>
      <c r="L184" s="43"/>
      <c r="M184" s="232" t="s">
        <v>1</v>
      </c>
      <c r="N184" s="233" t="s">
        <v>42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170</v>
      </c>
      <c r="AT184" s="236" t="s">
        <v>166</v>
      </c>
      <c r="AU184" s="236" t="s">
        <v>89</v>
      </c>
      <c r="AY184" s="16" t="s">
        <v>163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89</v>
      </c>
      <c r="BK184" s="237">
        <f>ROUND(I184*H184,2)</f>
        <v>0</v>
      </c>
      <c r="BL184" s="16" t="s">
        <v>170</v>
      </c>
      <c r="BM184" s="236" t="s">
        <v>292</v>
      </c>
    </row>
    <row r="185" s="2" customFormat="1" ht="24.15" customHeight="1">
      <c r="A185" s="37"/>
      <c r="B185" s="38"/>
      <c r="C185" s="225" t="s">
        <v>293</v>
      </c>
      <c r="D185" s="225" t="s">
        <v>166</v>
      </c>
      <c r="E185" s="226" t="s">
        <v>294</v>
      </c>
      <c r="F185" s="227" t="s">
        <v>295</v>
      </c>
      <c r="G185" s="228" t="s">
        <v>242</v>
      </c>
      <c r="H185" s="229">
        <v>8.9060000000000006</v>
      </c>
      <c r="I185" s="230"/>
      <c r="J185" s="231">
        <f>ROUND(I185*H185,2)</f>
        <v>0</v>
      </c>
      <c r="K185" s="227" t="s">
        <v>178</v>
      </c>
      <c r="L185" s="43"/>
      <c r="M185" s="232" t="s">
        <v>1</v>
      </c>
      <c r="N185" s="233" t="s">
        <v>42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170</v>
      </c>
      <c r="AT185" s="236" t="s">
        <v>166</v>
      </c>
      <c r="AU185" s="236" t="s">
        <v>89</v>
      </c>
      <c r="AY185" s="16" t="s">
        <v>163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89</v>
      </c>
      <c r="BK185" s="237">
        <f>ROUND(I185*H185,2)</f>
        <v>0</v>
      </c>
      <c r="BL185" s="16" t="s">
        <v>170</v>
      </c>
      <c r="BM185" s="236" t="s">
        <v>296</v>
      </c>
    </row>
    <row r="186" s="2" customFormat="1" ht="24.15" customHeight="1">
      <c r="A186" s="37"/>
      <c r="B186" s="38"/>
      <c r="C186" s="225" t="s">
        <v>297</v>
      </c>
      <c r="D186" s="225" t="s">
        <v>166</v>
      </c>
      <c r="E186" s="226" t="s">
        <v>298</v>
      </c>
      <c r="F186" s="227" t="s">
        <v>299</v>
      </c>
      <c r="G186" s="228" t="s">
        <v>242</v>
      </c>
      <c r="H186" s="229">
        <v>71.248000000000005</v>
      </c>
      <c r="I186" s="230"/>
      <c r="J186" s="231">
        <f>ROUND(I186*H186,2)</f>
        <v>0</v>
      </c>
      <c r="K186" s="227" t="s">
        <v>178</v>
      </c>
      <c r="L186" s="43"/>
      <c r="M186" s="232" t="s">
        <v>1</v>
      </c>
      <c r="N186" s="233" t="s">
        <v>42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170</v>
      </c>
      <c r="AT186" s="236" t="s">
        <v>166</v>
      </c>
      <c r="AU186" s="236" t="s">
        <v>89</v>
      </c>
      <c r="AY186" s="16" t="s">
        <v>163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89</v>
      </c>
      <c r="BK186" s="237">
        <f>ROUND(I186*H186,2)</f>
        <v>0</v>
      </c>
      <c r="BL186" s="16" t="s">
        <v>170</v>
      </c>
      <c r="BM186" s="236" t="s">
        <v>300</v>
      </c>
    </row>
    <row r="187" s="13" customFormat="1">
      <c r="A187" s="13"/>
      <c r="B187" s="238"/>
      <c r="C187" s="239"/>
      <c r="D187" s="240" t="s">
        <v>172</v>
      </c>
      <c r="E187" s="239"/>
      <c r="F187" s="242" t="s">
        <v>301</v>
      </c>
      <c r="G187" s="239"/>
      <c r="H187" s="243">
        <v>71.248000000000005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172</v>
      </c>
      <c r="AU187" s="249" t="s">
        <v>89</v>
      </c>
      <c r="AV187" s="13" t="s">
        <v>89</v>
      </c>
      <c r="AW187" s="13" t="s">
        <v>4</v>
      </c>
      <c r="AX187" s="13" t="s">
        <v>83</v>
      </c>
      <c r="AY187" s="249" t="s">
        <v>163</v>
      </c>
    </row>
    <row r="188" s="2" customFormat="1" ht="33" customHeight="1">
      <c r="A188" s="37"/>
      <c r="B188" s="38"/>
      <c r="C188" s="225" t="s">
        <v>302</v>
      </c>
      <c r="D188" s="225" t="s">
        <v>166</v>
      </c>
      <c r="E188" s="226" t="s">
        <v>303</v>
      </c>
      <c r="F188" s="227" t="s">
        <v>304</v>
      </c>
      <c r="G188" s="228" t="s">
        <v>242</v>
      </c>
      <c r="H188" s="229">
        <v>8.9060000000000006</v>
      </c>
      <c r="I188" s="230"/>
      <c r="J188" s="231">
        <f>ROUND(I188*H188,2)</f>
        <v>0</v>
      </c>
      <c r="K188" s="227" t="s">
        <v>178</v>
      </c>
      <c r="L188" s="43"/>
      <c r="M188" s="232" t="s">
        <v>1</v>
      </c>
      <c r="N188" s="233" t="s">
        <v>42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170</v>
      </c>
      <c r="AT188" s="236" t="s">
        <v>166</v>
      </c>
      <c r="AU188" s="236" t="s">
        <v>89</v>
      </c>
      <c r="AY188" s="16" t="s">
        <v>163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89</v>
      </c>
      <c r="BK188" s="237">
        <f>ROUND(I188*H188,2)</f>
        <v>0</v>
      </c>
      <c r="BL188" s="16" t="s">
        <v>170</v>
      </c>
      <c r="BM188" s="236" t="s">
        <v>305</v>
      </c>
    </row>
    <row r="189" s="12" customFormat="1" ht="22.8" customHeight="1">
      <c r="A189" s="12"/>
      <c r="B189" s="209"/>
      <c r="C189" s="210"/>
      <c r="D189" s="211" t="s">
        <v>75</v>
      </c>
      <c r="E189" s="223" t="s">
        <v>306</v>
      </c>
      <c r="F189" s="223" t="s">
        <v>307</v>
      </c>
      <c r="G189" s="210"/>
      <c r="H189" s="210"/>
      <c r="I189" s="213"/>
      <c r="J189" s="224">
        <f>BK189</f>
        <v>0</v>
      </c>
      <c r="K189" s="210"/>
      <c r="L189" s="215"/>
      <c r="M189" s="216"/>
      <c r="N189" s="217"/>
      <c r="O189" s="217"/>
      <c r="P189" s="218">
        <f>P190</f>
        <v>0</v>
      </c>
      <c r="Q189" s="217"/>
      <c r="R189" s="218">
        <f>R190</f>
        <v>0</v>
      </c>
      <c r="S189" s="217"/>
      <c r="T189" s="21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0" t="s">
        <v>83</v>
      </c>
      <c r="AT189" s="221" t="s">
        <v>75</v>
      </c>
      <c r="AU189" s="221" t="s">
        <v>83</v>
      </c>
      <c r="AY189" s="220" t="s">
        <v>163</v>
      </c>
      <c r="BK189" s="222">
        <f>BK190</f>
        <v>0</v>
      </c>
    </row>
    <row r="190" s="2" customFormat="1" ht="24.15" customHeight="1">
      <c r="A190" s="37"/>
      <c r="B190" s="38"/>
      <c r="C190" s="225" t="s">
        <v>308</v>
      </c>
      <c r="D190" s="225" t="s">
        <v>166</v>
      </c>
      <c r="E190" s="226" t="s">
        <v>309</v>
      </c>
      <c r="F190" s="227" t="s">
        <v>310</v>
      </c>
      <c r="G190" s="228" t="s">
        <v>242</v>
      </c>
      <c r="H190" s="229">
        <v>5.3579999999999997</v>
      </c>
      <c r="I190" s="230"/>
      <c r="J190" s="231">
        <f>ROUND(I190*H190,2)</f>
        <v>0</v>
      </c>
      <c r="K190" s="227" t="s">
        <v>178</v>
      </c>
      <c r="L190" s="43"/>
      <c r="M190" s="232" t="s">
        <v>1</v>
      </c>
      <c r="N190" s="233" t="s">
        <v>42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170</v>
      </c>
      <c r="AT190" s="236" t="s">
        <v>166</v>
      </c>
      <c r="AU190" s="236" t="s">
        <v>89</v>
      </c>
      <c r="AY190" s="16" t="s">
        <v>163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89</v>
      </c>
      <c r="BK190" s="237">
        <f>ROUND(I190*H190,2)</f>
        <v>0</v>
      </c>
      <c r="BL190" s="16" t="s">
        <v>170</v>
      </c>
      <c r="BM190" s="236" t="s">
        <v>311</v>
      </c>
    </row>
    <row r="191" s="12" customFormat="1" ht="25.92" customHeight="1">
      <c r="A191" s="12"/>
      <c r="B191" s="209"/>
      <c r="C191" s="210"/>
      <c r="D191" s="211" t="s">
        <v>75</v>
      </c>
      <c r="E191" s="212" t="s">
        <v>312</v>
      </c>
      <c r="F191" s="212" t="s">
        <v>313</v>
      </c>
      <c r="G191" s="210"/>
      <c r="H191" s="210"/>
      <c r="I191" s="213"/>
      <c r="J191" s="214">
        <f>BK191</f>
        <v>0</v>
      </c>
      <c r="K191" s="210"/>
      <c r="L191" s="215"/>
      <c r="M191" s="216"/>
      <c r="N191" s="217"/>
      <c r="O191" s="217"/>
      <c r="P191" s="218">
        <f>P192+P196+P201+P214+P220+P223+P233+P253+P265</f>
        <v>0</v>
      </c>
      <c r="Q191" s="217"/>
      <c r="R191" s="218">
        <f>R192+R196+R201+R214+R220+R223+R233+R253+R265</f>
        <v>1.5482496000000001</v>
      </c>
      <c r="S191" s="217"/>
      <c r="T191" s="219">
        <f>T192+T196+T201+T214+T220+T223+T233+T253+T265</f>
        <v>0.17751864000000001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0" t="s">
        <v>89</v>
      </c>
      <c r="AT191" s="221" t="s">
        <v>75</v>
      </c>
      <c r="AU191" s="221" t="s">
        <v>76</v>
      </c>
      <c r="AY191" s="220" t="s">
        <v>163</v>
      </c>
      <c r="BK191" s="222">
        <f>BK192+BK196+BK201+BK214+BK220+BK223+BK233+BK253+BK265</f>
        <v>0</v>
      </c>
    </row>
    <row r="192" s="12" customFormat="1" ht="22.8" customHeight="1">
      <c r="A192" s="12"/>
      <c r="B192" s="209"/>
      <c r="C192" s="210"/>
      <c r="D192" s="211" t="s">
        <v>75</v>
      </c>
      <c r="E192" s="223" t="s">
        <v>314</v>
      </c>
      <c r="F192" s="223" t="s">
        <v>315</v>
      </c>
      <c r="G192" s="210"/>
      <c r="H192" s="210"/>
      <c r="I192" s="213"/>
      <c r="J192" s="224">
        <f>BK192</f>
        <v>0</v>
      </c>
      <c r="K192" s="210"/>
      <c r="L192" s="215"/>
      <c r="M192" s="216"/>
      <c r="N192" s="217"/>
      <c r="O192" s="217"/>
      <c r="P192" s="218">
        <f>SUM(P193:P195)</f>
        <v>0</v>
      </c>
      <c r="Q192" s="217"/>
      <c r="R192" s="218">
        <f>SUM(R193:R195)</f>
        <v>0.10764000000000001</v>
      </c>
      <c r="S192" s="217"/>
      <c r="T192" s="219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0" t="s">
        <v>89</v>
      </c>
      <c r="AT192" s="221" t="s">
        <v>75</v>
      </c>
      <c r="AU192" s="221" t="s">
        <v>83</v>
      </c>
      <c r="AY192" s="220" t="s">
        <v>163</v>
      </c>
      <c r="BK192" s="222">
        <f>SUM(BK193:BK195)</f>
        <v>0</v>
      </c>
    </row>
    <row r="193" s="2" customFormat="1" ht="37.8" customHeight="1">
      <c r="A193" s="37"/>
      <c r="B193" s="38"/>
      <c r="C193" s="225" t="s">
        <v>316</v>
      </c>
      <c r="D193" s="225" t="s">
        <v>166</v>
      </c>
      <c r="E193" s="226" t="s">
        <v>317</v>
      </c>
      <c r="F193" s="227" t="s">
        <v>318</v>
      </c>
      <c r="G193" s="228" t="s">
        <v>169</v>
      </c>
      <c r="H193" s="229">
        <v>17.940000000000001</v>
      </c>
      <c r="I193" s="230"/>
      <c r="J193" s="231">
        <f>ROUND(I193*H193,2)</f>
        <v>0</v>
      </c>
      <c r="K193" s="227" t="s">
        <v>178</v>
      </c>
      <c r="L193" s="43"/>
      <c r="M193" s="232" t="s">
        <v>1</v>
      </c>
      <c r="N193" s="233" t="s">
        <v>42</v>
      </c>
      <c r="O193" s="90"/>
      <c r="P193" s="234">
        <f>O193*H193</f>
        <v>0</v>
      </c>
      <c r="Q193" s="234">
        <v>0.0060000000000000001</v>
      </c>
      <c r="R193" s="234">
        <f>Q193*H193</f>
        <v>0.10764000000000001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239</v>
      </c>
      <c r="AT193" s="236" t="s">
        <v>166</v>
      </c>
      <c r="AU193" s="236" t="s">
        <v>89</v>
      </c>
      <c r="AY193" s="16" t="s">
        <v>163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89</v>
      </c>
      <c r="BK193" s="237">
        <f>ROUND(I193*H193,2)</f>
        <v>0</v>
      </c>
      <c r="BL193" s="16" t="s">
        <v>239</v>
      </c>
      <c r="BM193" s="236" t="s">
        <v>319</v>
      </c>
    </row>
    <row r="194" s="13" customFormat="1">
      <c r="A194" s="13"/>
      <c r="B194" s="238"/>
      <c r="C194" s="239"/>
      <c r="D194" s="240" t="s">
        <v>172</v>
      </c>
      <c r="E194" s="241" t="s">
        <v>1</v>
      </c>
      <c r="F194" s="242" t="s">
        <v>320</v>
      </c>
      <c r="G194" s="239"/>
      <c r="H194" s="243">
        <v>17.940000000000001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172</v>
      </c>
      <c r="AU194" s="249" t="s">
        <v>89</v>
      </c>
      <c r="AV194" s="13" t="s">
        <v>89</v>
      </c>
      <c r="AW194" s="13" t="s">
        <v>32</v>
      </c>
      <c r="AX194" s="13" t="s">
        <v>83</v>
      </c>
      <c r="AY194" s="249" t="s">
        <v>163</v>
      </c>
    </row>
    <row r="195" s="2" customFormat="1" ht="37.8" customHeight="1">
      <c r="A195" s="37"/>
      <c r="B195" s="38"/>
      <c r="C195" s="225" t="s">
        <v>321</v>
      </c>
      <c r="D195" s="225" t="s">
        <v>166</v>
      </c>
      <c r="E195" s="226" t="s">
        <v>322</v>
      </c>
      <c r="F195" s="227" t="s">
        <v>323</v>
      </c>
      <c r="G195" s="228" t="s">
        <v>324</v>
      </c>
      <c r="H195" s="261"/>
      <c r="I195" s="230"/>
      <c r="J195" s="231">
        <f>ROUND(I195*H195,2)</f>
        <v>0</v>
      </c>
      <c r="K195" s="227" t="s">
        <v>178</v>
      </c>
      <c r="L195" s="43"/>
      <c r="M195" s="232" t="s">
        <v>1</v>
      </c>
      <c r="N195" s="233" t="s">
        <v>42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239</v>
      </c>
      <c r="AT195" s="236" t="s">
        <v>166</v>
      </c>
      <c r="AU195" s="236" t="s">
        <v>89</v>
      </c>
      <c r="AY195" s="16" t="s">
        <v>163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89</v>
      </c>
      <c r="BK195" s="237">
        <f>ROUND(I195*H195,2)</f>
        <v>0</v>
      </c>
      <c r="BL195" s="16" t="s">
        <v>239</v>
      </c>
      <c r="BM195" s="236" t="s">
        <v>325</v>
      </c>
    </row>
    <row r="196" s="12" customFormat="1" ht="22.8" customHeight="1">
      <c r="A196" s="12"/>
      <c r="B196" s="209"/>
      <c r="C196" s="210"/>
      <c r="D196" s="211" t="s">
        <v>75</v>
      </c>
      <c r="E196" s="223" t="s">
        <v>326</v>
      </c>
      <c r="F196" s="223" t="s">
        <v>327</v>
      </c>
      <c r="G196" s="210"/>
      <c r="H196" s="210"/>
      <c r="I196" s="213"/>
      <c r="J196" s="224">
        <f>BK196</f>
        <v>0</v>
      </c>
      <c r="K196" s="210"/>
      <c r="L196" s="215"/>
      <c r="M196" s="216"/>
      <c r="N196" s="217"/>
      <c r="O196" s="217"/>
      <c r="P196" s="218">
        <f>SUM(P197:P200)</f>
        <v>0</v>
      </c>
      <c r="Q196" s="217"/>
      <c r="R196" s="218">
        <f>SUM(R197:R200)</f>
        <v>0.0042756999999999995</v>
      </c>
      <c r="S196" s="217"/>
      <c r="T196" s="219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0" t="s">
        <v>89</v>
      </c>
      <c r="AT196" s="221" t="s">
        <v>75</v>
      </c>
      <c r="AU196" s="221" t="s">
        <v>83</v>
      </c>
      <c r="AY196" s="220" t="s">
        <v>163</v>
      </c>
      <c r="BK196" s="222">
        <f>SUM(BK197:BK200)</f>
        <v>0</v>
      </c>
    </row>
    <row r="197" s="2" customFormat="1" ht="24.15" customHeight="1">
      <c r="A197" s="37"/>
      <c r="B197" s="38"/>
      <c r="C197" s="225" t="s">
        <v>328</v>
      </c>
      <c r="D197" s="225" t="s">
        <v>166</v>
      </c>
      <c r="E197" s="226" t="s">
        <v>329</v>
      </c>
      <c r="F197" s="227" t="s">
        <v>330</v>
      </c>
      <c r="G197" s="228" t="s">
        <v>169</v>
      </c>
      <c r="H197" s="229">
        <v>14.949999999999999</v>
      </c>
      <c r="I197" s="230"/>
      <c r="J197" s="231">
        <f>ROUND(I197*H197,2)</f>
        <v>0</v>
      </c>
      <c r="K197" s="227" t="s">
        <v>178</v>
      </c>
      <c r="L197" s="43"/>
      <c r="M197" s="232" t="s">
        <v>1</v>
      </c>
      <c r="N197" s="233" t="s">
        <v>42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239</v>
      </c>
      <c r="AT197" s="236" t="s">
        <v>166</v>
      </c>
      <c r="AU197" s="236" t="s">
        <v>89</v>
      </c>
      <c r="AY197" s="16" t="s">
        <v>163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89</v>
      </c>
      <c r="BK197" s="237">
        <f>ROUND(I197*H197,2)</f>
        <v>0</v>
      </c>
      <c r="BL197" s="16" t="s">
        <v>239</v>
      </c>
      <c r="BM197" s="236" t="s">
        <v>331</v>
      </c>
    </row>
    <row r="198" s="2" customFormat="1" ht="24.15" customHeight="1">
      <c r="A198" s="37"/>
      <c r="B198" s="38"/>
      <c r="C198" s="262" t="s">
        <v>332</v>
      </c>
      <c r="D198" s="262" t="s">
        <v>333</v>
      </c>
      <c r="E198" s="263" t="s">
        <v>334</v>
      </c>
      <c r="F198" s="264" t="s">
        <v>335</v>
      </c>
      <c r="G198" s="265" t="s">
        <v>169</v>
      </c>
      <c r="H198" s="266">
        <v>16.445</v>
      </c>
      <c r="I198" s="267"/>
      <c r="J198" s="268">
        <f>ROUND(I198*H198,2)</f>
        <v>0</v>
      </c>
      <c r="K198" s="264" t="s">
        <v>178</v>
      </c>
      <c r="L198" s="269"/>
      <c r="M198" s="270" t="s">
        <v>1</v>
      </c>
      <c r="N198" s="271" t="s">
        <v>42</v>
      </c>
      <c r="O198" s="90"/>
      <c r="P198" s="234">
        <f>O198*H198</f>
        <v>0</v>
      </c>
      <c r="Q198" s="234">
        <v>0.00025999999999999998</v>
      </c>
      <c r="R198" s="234">
        <f>Q198*H198</f>
        <v>0.0042756999999999995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321</v>
      </c>
      <c r="AT198" s="236" t="s">
        <v>333</v>
      </c>
      <c r="AU198" s="236" t="s">
        <v>89</v>
      </c>
      <c r="AY198" s="16" t="s">
        <v>163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89</v>
      </c>
      <c r="BK198" s="237">
        <f>ROUND(I198*H198,2)</f>
        <v>0</v>
      </c>
      <c r="BL198" s="16" t="s">
        <v>239</v>
      </c>
      <c r="BM198" s="236" t="s">
        <v>336</v>
      </c>
    </row>
    <row r="199" s="13" customFormat="1">
      <c r="A199" s="13"/>
      <c r="B199" s="238"/>
      <c r="C199" s="239"/>
      <c r="D199" s="240" t="s">
        <v>172</v>
      </c>
      <c r="E199" s="239"/>
      <c r="F199" s="242" t="s">
        <v>337</v>
      </c>
      <c r="G199" s="239"/>
      <c r="H199" s="243">
        <v>16.445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172</v>
      </c>
      <c r="AU199" s="249" t="s">
        <v>89</v>
      </c>
      <c r="AV199" s="13" t="s">
        <v>89</v>
      </c>
      <c r="AW199" s="13" t="s">
        <v>4</v>
      </c>
      <c r="AX199" s="13" t="s">
        <v>83</v>
      </c>
      <c r="AY199" s="249" t="s">
        <v>163</v>
      </c>
    </row>
    <row r="200" s="2" customFormat="1" ht="33" customHeight="1">
      <c r="A200" s="37"/>
      <c r="B200" s="38"/>
      <c r="C200" s="225" t="s">
        <v>338</v>
      </c>
      <c r="D200" s="225" t="s">
        <v>166</v>
      </c>
      <c r="E200" s="226" t="s">
        <v>339</v>
      </c>
      <c r="F200" s="227" t="s">
        <v>340</v>
      </c>
      <c r="G200" s="228" t="s">
        <v>324</v>
      </c>
      <c r="H200" s="261"/>
      <c r="I200" s="230"/>
      <c r="J200" s="231">
        <f>ROUND(I200*H200,2)</f>
        <v>0</v>
      </c>
      <c r="K200" s="227" t="s">
        <v>178</v>
      </c>
      <c r="L200" s="43"/>
      <c r="M200" s="232" t="s">
        <v>1</v>
      </c>
      <c r="N200" s="233" t="s">
        <v>42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239</v>
      </c>
      <c r="AT200" s="236" t="s">
        <v>166</v>
      </c>
      <c r="AU200" s="236" t="s">
        <v>89</v>
      </c>
      <c r="AY200" s="16" t="s">
        <v>163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89</v>
      </c>
      <c r="BK200" s="237">
        <f>ROUND(I200*H200,2)</f>
        <v>0</v>
      </c>
      <c r="BL200" s="16" t="s">
        <v>239</v>
      </c>
      <c r="BM200" s="236" t="s">
        <v>341</v>
      </c>
    </row>
    <row r="201" s="12" customFormat="1" ht="22.8" customHeight="1">
      <c r="A201" s="12"/>
      <c r="B201" s="209"/>
      <c r="C201" s="210"/>
      <c r="D201" s="211" t="s">
        <v>75</v>
      </c>
      <c r="E201" s="223" t="s">
        <v>342</v>
      </c>
      <c r="F201" s="223" t="s">
        <v>343</v>
      </c>
      <c r="G201" s="210"/>
      <c r="H201" s="210"/>
      <c r="I201" s="213"/>
      <c r="J201" s="224">
        <f>BK201</f>
        <v>0</v>
      </c>
      <c r="K201" s="210"/>
      <c r="L201" s="215"/>
      <c r="M201" s="216"/>
      <c r="N201" s="217"/>
      <c r="O201" s="217"/>
      <c r="P201" s="218">
        <f>SUM(P202:P213)</f>
        <v>0</v>
      </c>
      <c r="Q201" s="217"/>
      <c r="R201" s="218">
        <f>SUM(R202:R213)</f>
        <v>0</v>
      </c>
      <c r="S201" s="217"/>
      <c r="T201" s="219">
        <f>SUM(T202:T213)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0" t="s">
        <v>89</v>
      </c>
      <c r="AT201" s="221" t="s">
        <v>75</v>
      </c>
      <c r="AU201" s="221" t="s">
        <v>83</v>
      </c>
      <c r="AY201" s="220" t="s">
        <v>163</v>
      </c>
      <c r="BK201" s="222">
        <f>SUM(BK202:BK213)</f>
        <v>0</v>
      </c>
    </row>
    <row r="202" s="2" customFormat="1" ht="16.5" customHeight="1">
      <c r="A202" s="37"/>
      <c r="B202" s="38"/>
      <c r="C202" s="225" t="s">
        <v>344</v>
      </c>
      <c r="D202" s="225" t="s">
        <v>166</v>
      </c>
      <c r="E202" s="226" t="s">
        <v>345</v>
      </c>
      <c r="F202" s="227" t="s">
        <v>346</v>
      </c>
      <c r="G202" s="228" t="s">
        <v>347</v>
      </c>
      <c r="H202" s="229">
        <v>3</v>
      </c>
      <c r="I202" s="230"/>
      <c r="J202" s="231">
        <f>ROUND(I202*H202,2)</f>
        <v>0</v>
      </c>
      <c r="K202" s="227" t="s">
        <v>1</v>
      </c>
      <c r="L202" s="43"/>
      <c r="M202" s="232" t="s">
        <v>1</v>
      </c>
      <c r="N202" s="233" t="s">
        <v>42</v>
      </c>
      <c r="O202" s="90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239</v>
      </c>
      <c r="AT202" s="236" t="s">
        <v>166</v>
      </c>
      <c r="AU202" s="236" t="s">
        <v>89</v>
      </c>
      <c r="AY202" s="16" t="s">
        <v>163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89</v>
      </c>
      <c r="BK202" s="237">
        <f>ROUND(I202*H202,2)</f>
        <v>0</v>
      </c>
      <c r="BL202" s="16" t="s">
        <v>239</v>
      </c>
      <c r="BM202" s="236" t="s">
        <v>348</v>
      </c>
    </row>
    <row r="203" s="2" customFormat="1" ht="24.15" customHeight="1">
      <c r="A203" s="37"/>
      <c r="B203" s="38"/>
      <c r="C203" s="225" t="s">
        <v>349</v>
      </c>
      <c r="D203" s="225" t="s">
        <v>166</v>
      </c>
      <c r="E203" s="226" t="s">
        <v>350</v>
      </c>
      <c r="F203" s="227" t="s">
        <v>351</v>
      </c>
      <c r="G203" s="228" t="s">
        <v>347</v>
      </c>
      <c r="H203" s="229">
        <v>1</v>
      </c>
      <c r="I203" s="230"/>
      <c r="J203" s="231">
        <f>ROUND(I203*H203,2)</f>
        <v>0</v>
      </c>
      <c r="K203" s="227" t="s">
        <v>1</v>
      </c>
      <c r="L203" s="43"/>
      <c r="M203" s="232" t="s">
        <v>1</v>
      </c>
      <c r="N203" s="233" t="s">
        <v>42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239</v>
      </c>
      <c r="AT203" s="236" t="s">
        <v>166</v>
      </c>
      <c r="AU203" s="236" t="s">
        <v>89</v>
      </c>
      <c r="AY203" s="16" t="s">
        <v>163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89</v>
      </c>
      <c r="BK203" s="237">
        <f>ROUND(I203*H203,2)</f>
        <v>0</v>
      </c>
      <c r="BL203" s="16" t="s">
        <v>239</v>
      </c>
      <c r="BM203" s="236" t="s">
        <v>352</v>
      </c>
    </row>
    <row r="204" s="2" customFormat="1" ht="16.5" customHeight="1">
      <c r="A204" s="37"/>
      <c r="B204" s="38"/>
      <c r="C204" s="225" t="s">
        <v>353</v>
      </c>
      <c r="D204" s="225" t="s">
        <v>166</v>
      </c>
      <c r="E204" s="226" t="s">
        <v>354</v>
      </c>
      <c r="F204" s="227" t="s">
        <v>355</v>
      </c>
      <c r="G204" s="228" t="s">
        <v>347</v>
      </c>
      <c r="H204" s="229">
        <v>1</v>
      </c>
      <c r="I204" s="230"/>
      <c r="J204" s="231">
        <f>ROUND(I204*H204,2)</f>
        <v>0</v>
      </c>
      <c r="K204" s="227" t="s">
        <v>1</v>
      </c>
      <c r="L204" s="43"/>
      <c r="M204" s="232" t="s">
        <v>1</v>
      </c>
      <c r="N204" s="233" t="s">
        <v>42</v>
      </c>
      <c r="O204" s="90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239</v>
      </c>
      <c r="AT204" s="236" t="s">
        <v>166</v>
      </c>
      <c r="AU204" s="236" t="s">
        <v>89</v>
      </c>
      <c r="AY204" s="16" t="s">
        <v>163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89</v>
      </c>
      <c r="BK204" s="237">
        <f>ROUND(I204*H204,2)</f>
        <v>0</v>
      </c>
      <c r="BL204" s="16" t="s">
        <v>239</v>
      </c>
      <c r="BM204" s="236" t="s">
        <v>356</v>
      </c>
    </row>
    <row r="205" s="2" customFormat="1" ht="16.5" customHeight="1">
      <c r="A205" s="37"/>
      <c r="B205" s="38"/>
      <c r="C205" s="225" t="s">
        <v>357</v>
      </c>
      <c r="D205" s="225" t="s">
        <v>166</v>
      </c>
      <c r="E205" s="226" t="s">
        <v>358</v>
      </c>
      <c r="F205" s="227" t="s">
        <v>359</v>
      </c>
      <c r="G205" s="228" t="s">
        <v>347</v>
      </c>
      <c r="H205" s="229">
        <v>1</v>
      </c>
      <c r="I205" s="230"/>
      <c r="J205" s="231">
        <f>ROUND(I205*H205,2)</f>
        <v>0</v>
      </c>
      <c r="K205" s="227" t="s">
        <v>1</v>
      </c>
      <c r="L205" s="43"/>
      <c r="M205" s="232" t="s">
        <v>1</v>
      </c>
      <c r="N205" s="233" t="s">
        <v>42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239</v>
      </c>
      <c r="AT205" s="236" t="s">
        <v>166</v>
      </c>
      <c r="AU205" s="236" t="s">
        <v>89</v>
      </c>
      <c r="AY205" s="16" t="s">
        <v>163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89</v>
      </c>
      <c r="BK205" s="237">
        <f>ROUND(I205*H205,2)</f>
        <v>0</v>
      </c>
      <c r="BL205" s="16" t="s">
        <v>239</v>
      </c>
      <c r="BM205" s="236" t="s">
        <v>360</v>
      </c>
    </row>
    <row r="206" s="2" customFormat="1" ht="16.5" customHeight="1">
      <c r="A206" s="37"/>
      <c r="B206" s="38"/>
      <c r="C206" s="225" t="s">
        <v>361</v>
      </c>
      <c r="D206" s="225" t="s">
        <v>166</v>
      </c>
      <c r="E206" s="226" t="s">
        <v>362</v>
      </c>
      <c r="F206" s="227" t="s">
        <v>363</v>
      </c>
      <c r="G206" s="228" t="s">
        <v>347</v>
      </c>
      <c r="H206" s="229">
        <v>1</v>
      </c>
      <c r="I206" s="230"/>
      <c r="J206" s="231">
        <f>ROUND(I206*H206,2)</f>
        <v>0</v>
      </c>
      <c r="K206" s="227" t="s">
        <v>1</v>
      </c>
      <c r="L206" s="43"/>
      <c r="M206" s="232" t="s">
        <v>1</v>
      </c>
      <c r="N206" s="233" t="s">
        <v>42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239</v>
      </c>
      <c r="AT206" s="236" t="s">
        <v>166</v>
      </c>
      <c r="AU206" s="236" t="s">
        <v>89</v>
      </c>
      <c r="AY206" s="16" t="s">
        <v>163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89</v>
      </c>
      <c r="BK206" s="237">
        <f>ROUND(I206*H206,2)</f>
        <v>0</v>
      </c>
      <c r="BL206" s="16" t="s">
        <v>239</v>
      </c>
      <c r="BM206" s="236" t="s">
        <v>364</v>
      </c>
    </row>
    <row r="207" s="2" customFormat="1" ht="16.5" customHeight="1">
      <c r="A207" s="37"/>
      <c r="B207" s="38"/>
      <c r="C207" s="225" t="s">
        <v>365</v>
      </c>
      <c r="D207" s="225" t="s">
        <v>166</v>
      </c>
      <c r="E207" s="226" t="s">
        <v>366</v>
      </c>
      <c r="F207" s="227" t="s">
        <v>367</v>
      </c>
      <c r="G207" s="228" t="s">
        <v>347</v>
      </c>
      <c r="H207" s="229">
        <v>1</v>
      </c>
      <c r="I207" s="230"/>
      <c r="J207" s="231">
        <f>ROUND(I207*H207,2)</f>
        <v>0</v>
      </c>
      <c r="K207" s="227" t="s">
        <v>1</v>
      </c>
      <c r="L207" s="43"/>
      <c r="M207" s="232" t="s">
        <v>1</v>
      </c>
      <c r="N207" s="233" t="s">
        <v>42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239</v>
      </c>
      <c r="AT207" s="236" t="s">
        <v>166</v>
      </c>
      <c r="AU207" s="236" t="s">
        <v>89</v>
      </c>
      <c r="AY207" s="16" t="s">
        <v>163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89</v>
      </c>
      <c r="BK207" s="237">
        <f>ROUND(I207*H207,2)</f>
        <v>0</v>
      </c>
      <c r="BL207" s="16" t="s">
        <v>239</v>
      </c>
      <c r="BM207" s="236" t="s">
        <v>368</v>
      </c>
    </row>
    <row r="208" s="2" customFormat="1" ht="16.5" customHeight="1">
      <c r="A208" s="37"/>
      <c r="B208" s="38"/>
      <c r="C208" s="225" t="s">
        <v>369</v>
      </c>
      <c r="D208" s="225" t="s">
        <v>166</v>
      </c>
      <c r="E208" s="226" t="s">
        <v>370</v>
      </c>
      <c r="F208" s="227" t="s">
        <v>371</v>
      </c>
      <c r="G208" s="228" t="s">
        <v>347</v>
      </c>
      <c r="H208" s="229">
        <v>1</v>
      </c>
      <c r="I208" s="230"/>
      <c r="J208" s="231">
        <f>ROUND(I208*H208,2)</f>
        <v>0</v>
      </c>
      <c r="K208" s="227" t="s">
        <v>1</v>
      </c>
      <c r="L208" s="43"/>
      <c r="M208" s="232" t="s">
        <v>1</v>
      </c>
      <c r="N208" s="233" t="s">
        <v>42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239</v>
      </c>
      <c r="AT208" s="236" t="s">
        <v>166</v>
      </c>
      <c r="AU208" s="236" t="s">
        <v>89</v>
      </c>
      <c r="AY208" s="16" t="s">
        <v>163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89</v>
      </c>
      <c r="BK208" s="237">
        <f>ROUND(I208*H208,2)</f>
        <v>0</v>
      </c>
      <c r="BL208" s="16" t="s">
        <v>239</v>
      </c>
      <c r="BM208" s="236" t="s">
        <v>372</v>
      </c>
    </row>
    <row r="209" s="2" customFormat="1" ht="16.5" customHeight="1">
      <c r="A209" s="37"/>
      <c r="B209" s="38"/>
      <c r="C209" s="225" t="s">
        <v>373</v>
      </c>
      <c r="D209" s="225" t="s">
        <v>166</v>
      </c>
      <c r="E209" s="226" t="s">
        <v>374</v>
      </c>
      <c r="F209" s="227" t="s">
        <v>375</v>
      </c>
      <c r="G209" s="228" t="s">
        <v>347</v>
      </c>
      <c r="H209" s="229">
        <v>1</v>
      </c>
      <c r="I209" s="230"/>
      <c r="J209" s="231">
        <f>ROUND(I209*H209,2)</f>
        <v>0</v>
      </c>
      <c r="K209" s="227" t="s">
        <v>1</v>
      </c>
      <c r="L209" s="43"/>
      <c r="M209" s="232" t="s">
        <v>1</v>
      </c>
      <c r="N209" s="233" t="s">
        <v>42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239</v>
      </c>
      <c r="AT209" s="236" t="s">
        <v>166</v>
      </c>
      <c r="AU209" s="236" t="s">
        <v>89</v>
      </c>
      <c r="AY209" s="16" t="s">
        <v>163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89</v>
      </c>
      <c r="BK209" s="237">
        <f>ROUND(I209*H209,2)</f>
        <v>0</v>
      </c>
      <c r="BL209" s="16" t="s">
        <v>239</v>
      </c>
      <c r="BM209" s="236" t="s">
        <v>376</v>
      </c>
    </row>
    <row r="210" s="2" customFormat="1" ht="21.75" customHeight="1">
      <c r="A210" s="37"/>
      <c r="B210" s="38"/>
      <c r="C210" s="225" t="s">
        <v>377</v>
      </c>
      <c r="D210" s="225" t="s">
        <v>166</v>
      </c>
      <c r="E210" s="226" t="s">
        <v>378</v>
      </c>
      <c r="F210" s="227" t="s">
        <v>379</v>
      </c>
      <c r="G210" s="228" t="s">
        <v>347</v>
      </c>
      <c r="H210" s="229">
        <v>1</v>
      </c>
      <c r="I210" s="230"/>
      <c r="J210" s="231">
        <f>ROUND(I210*H210,2)</f>
        <v>0</v>
      </c>
      <c r="K210" s="227" t="s">
        <v>1</v>
      </c>
      <c r="L210" s="43"/>
      <c r="M210" s="232" t="s">
        <v>1</v>
      </c>
      <c r="N210" s="233" t="s">
        <v>42</v>
      </c>
      <c r="O210" s="90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239</v>
      </c>
      <c r="AT210" s="236" t="s">
        <v>166</v>
      </c>
      <c r="AU210" s="236" t="s">
        <v>89</v>
      </c>
      <c r="AY210" s="16" t="s">
        <v>163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89</v>
      </c>
      <c r="BK210" s="237">
        <f>ROUND(I210*H210,2)</f>
        <v>0</v>
      </c>
      <c r="BL210" s="16" t="s">
        <v>239</v>
      </c>
      <c r="BM210" s="236" t="s">
        <v>380</v>
      </c>
    </row>
    <row r="211" s="2" customFormat="1" ht="24.15" customHeight="1">
      <c r="A211" s="37"/>
      <c r="B211" s="38"/>
      <c r="C211" s="225" t="s">
        <v>381</v>
      </c>
      <c r="D211" s="225" t="s">
        <v>166</v>
      </c>
      <c r="E211" s="226" t="s">
        <v>382</v>
      </c>
      <c r="F211" s="227" t="s">
        <v>383</v>
      </c>
      <c r="G211" s="228" t="s">
        <v>347</v>
      </c>
      <c r="H211" s="229">
        <v>1</v>
      </c>
      <c r="I211" s="230"/>
      <c r="J211" s="231">
        <f>ROUND(I211*H211,2)</f>
        <v>0</v>
      </c>
      <c r="K211" s="227" t="s">
        <v>1</v>
      </c>
      <c r="L211" s="43"/>
      <c r="M211" s="232" t="s">
        <v>1</v>
      </c>
      <c r="N211" s="233" t="s">
        <v>42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239</v>
      </c>
      <c r="AT211" s="236" t="s">
        <v>166</v>
      </c>
      <c r="AU211" s="236" t="s">
        <v>89</v>
      </c>
      <c r="AY211" s="16" t="s">
        <v>163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89</v>
      </c>
      <c r="BK211" s="237">
        <f>ROUND(I211*H211,2)</f>
        <v>0</v>
      </c>
      <c r="BL211" s="16" t="s">
        <v>239</v>
      </c>
      <c r="BM211" s="236" t="s">
        <v>384</v>
      </c>
    </row>
    <row r="212" s="2" customFormat="1" ht="21.75" customHeight="1">
      <c r="A212" s="37"/>
      <c r="B212" s="38"/>
      <c r="C212" s="225" t="s">
        <v>385</v>
      </c>
      <c r="D212" s="225" t="s">
        <v>166</v>
      </c>
      <c r="E212" s="226" t="s">
        <v>386</v>
      </c>
      <c r="F212" s="227" t="s">
        <v>387</v>
      </c>
      <c r="G212" s="228" t="s">
        <v>347</v>
      </c>
      <c r="H212" s="229">
        <v>1</v>
      </c>
      <c r="I212" s="230"/>
      <c r="J212" s="231">
        <f>ROUND(I212*H212,2)</f>
        <v>0</v>
      </c>
      <c r="K212" s="227" t="s">
        <v>1</v>
      </c>
      <c r="L212" s="43"/>
      <c r="M212" s="232" t="s">
        <v>1</v>
      </c>
      <c r="N212" s="233" t="s">
        <v>42</v>
      </c>
      <c r="O212" s="90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239</v>
      </c>
      <c r="AT212" s="236" t="s">
        <v>166</v>
      </c>
      <c r="AU212" s="236" t="s">
        <v>89</v>
      </c>
      <c r="AY212" s="16" t="s">
        <v>163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89</v>
      </c>
      <c r="BK212" s="237">
        <f>ROUND(I212*H212,2)</f>
        <v>0</v>
      </c>
      <c r="BL212" s="16" t="s">
        <v>239</v>
      </c>
      <c r="BM212" s="236" t="s">
        <v>388</v>
      </c>
    </row>
    <row r="213" s="2" customFormat="1" ht="33" customHeight="1">
      <c r="A213" s="37"/>
      <c r="B213" s="38"/>
      <c r="C213" s="225" t="s">
        <v>389</v>
      </c>
      <c r="D213" s="225" t="s">
        <v>166</v>
      </c>
      <c r="E213" s="226" t="s">
        <v>390</v>
      </c>
      <c r="F213" s="227" t="s">
        <v>391</v>
      </c>
      <c r="G213" s="228" t="s">
        <v>324</v>
      </c>
      <c r="H213" s="261"/>
      <c r="I213" s="230"/>
      <c r="J213" s="231">
        <f>ROUND(I213*H213,2)</f>
        <v>0</v>
      </c>
      <c r="K213" s="227" t="s">
        <v>178</v>
      </c>
      <c r="L213" s="43"/>
      <c r="M213" s="232" t="s">
        <v>1</v>
      </c>
      <c r="N213" s="233" t="s">
        <v>42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239</v>
      </c>
      <c r="AT213" s="236" t="s">
        <v>166</v>
      </c>
      <c r="AU213" s="236" t="s">
        <v>89</v>
      </c>
      <c r="AY213" s="16" t="s">
        <v>163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89</v>
      </c>
      <c r="BK213" s="237">
        <f>ROUND(I213*H213,2)</f>
        <v>0</v>
      </c>
      <c r="BL213" s="16" t="s">
        <v>239</v>
      </c>
      <c r="BM213" s="236" t="s">
        <v>392</v>
      </c>
    </row>
    <row r="214" s="12" customFormat="1" ht="22.8" customHeight="1">
      <c r="A214" s="12"/>
      <c r="B214" s="209"/>
      <c r="C214" s="210"/>
      <c r="D214" s="211" t="s">
        <v>75</v>
      </c>
      <c r="E214" s="223" t="s">
        <v>393</v>
      </c>
      <c r="F214" s="223" t="s">
        <v>394</v>
      </c>
      <c r="G214" s="210"/>
      <c r="H214" s="210"/>
      <c r="I214" s="213"/>
      <c r="J214" s="224">
        <f>BK214</f>
        <v>0</v>
      </c>
      <c r="K214" s="210"/>
      <c r="L214" s="215"/>
      <c r="M214" s="216"/>
      <c r="N214" s="217"/>
      <c r="O214" s="217"/>
      <c r="P214" s="218">
        <f>SUM(P215:P219)</f>
        <v>0</v>
      </c>
      <c r="Q214" s="217"/>
      <c r="R214" s="218">
        <f>SUM(R215:R219)</f>
        <v>0.070454400000000014</v>
      </c>
      <c r="S214" s="217"/>
      <c r="T214" s="219">
        <f>SUM(T215:T219)</f>
        <v>0.027261440000000001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0" t="s">
        <v>89</v>
      </c>
      <c r="AT214" s="221" t="s">
        <v>75</v>
      </c>
      <c r="AU214" s="221" t="s">
        <v>83</v>
      </c>
      <c r="AY214" s="220" t="s">
        <v>163</v>
      </c>
      <c r="BK214" s="222">
        <f>SUM(BK215:BK219)</f>
        <v>0</v>
      </c>
    </row>
    <row r="215" s="2" customFormat="1" ht="44.25" customHeight="1">
      <c r="A215" s="37"/>
      <c r="B215" s="38"/>
      <c r="C215" s="225" t="s">
        <v>395</v>
      </c>
      <c r="D215" s="225" t="s">
        <v>166</v>
      </c>
      <c r="E215" s="226" t="s">
        <v>396</v>
      </c>
      <c r="F215" s="227" t="s">
        <v>397</v>
      </c>
      <c r="G215" s="228" t="s">
        <v>169</v>
      </c>
      <c r="H215" s="229">
        <v>4.2960000000000003</v>
      </c>
      <c r="I215" s="230"/>
      <c r="J215" s="231">
        <f>ROUND(I215*H215,2)</f>
        <v>0</v>
      </c>
      <c r="K215" s="227" t="s">
        <v>178</v>
      </c>
      <c r="L215" s="43"/>
      <c r="M215" s="232" t="s">
        <v>1</v>
      </c>
      <c r="N215" s="233" t="s">
        <v>42</v>
      </c>
      <c r="O215" s="90"/>
      <c r="P215" s="234">
        <f>O215*H215</f>
        <v>0</v>
      </c>
      <c r="Q215" s="234">
        <v>0.016400000000000001</v>
      </c>
      <c r="R215" s="234">
        <f>Q215*H215</f>
        <v>0.070454400000000014</v>
      </c>
      <c r="S215" s="234">
        <v>0</v>
      </c>
      <c r="T215" s="23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6" t="s">
        <v>239</v>
      </c>
      <c r="AT215" s="236" t="s">
        <v>166</v>
      </c>
      <c r="AU215" s="236" t="s">
        <v>89</v>
      </c>
      <c r="AY215" s="16" t="s">
        <v>163</v>
      </c>
      <c r="BE215" s="237">
        <f>IF(N215="základní",J215,0)</f>
        <v>0</v>
      </c>
      <c r="BF215" s="237">
        <f>IF(N215="snížená",J215,0)</f>
        <v>0</v>
      </c>
      <c r="BG215" s="237">
        <f>IF(N215="zákl. přenesená",J215,0)</f>
        <v>0</v>
      </c>
      <c r="BH215" s="237">
        <f>IF(N215="sníž. přenesená",J215,0)</f>
        <v>0</v>
      </c>
      <c r="BI215" s="237">
        <f>IF(N215="nulová",J215,0)</f>
        <v>0</v>
      </c>
      <c r="BJ215" s="16" t="s">
        <v>89</v>
      </c>
      <c r="BK215" s="237">
        <f>ROUND(I215*H215,2)</f>
        <v>0</v>
      </c>
      <c r="BL215" s="16" t="s">
        <v>239</v>
      </c>
      <c r="BM215" s="236" t="s">
        <v>398</v>
      </c>
    </row>
    <row r="216" s="13" customFormat="1">
      <c r="A216" s="13"/>
      <c r="B216" s="238"/>
      <c r="C216" s="239"/>
      <c r="D216" s="240" t="s">
        <v>172</v>
      </c>
      <c r="E216" s="241" t="s">
        <v>1</v>
      </c>
      <c r="F216" s="242" t="s">
        <v>399</v>
      </c>
      <c r="G216" s="239"/>
      <c r="H216" s="243">
        <v>4.2960000000000003</v>
      </c>
      <c r="I216" s="244"/>
      <c r="J216" s="239"/>
      <c r="K216" s="239"/>
      <c r="L216" s="245"/>
      <c r="M216" s="246"/>
      <c r="N216" s="247"/>
      <c r="O216" s="247"/>
      <c r="P216" s="247"/>
      <c r="Q216" s="247"/>
      <c r="R216" s="247"/>
      <c r="S216" s="247"/>
      <c r="T216" s="24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9" t="s">
        <v>172</v>
      </c>
      <c r="AU216" s="249" t="s">
        <v>89</v>
      </c>
      <c r="AV216" s="13" t="s">
        <v>89</v>
      </c>
      <c r="AW216" s="13" t="s">
        <v>32</v>
      </c>
      <c r="AX216" s="13" t="s">
        <v>83</v>
      </c>
      <c r="AY216" s="249" t="s">
        <v>163</v>
      </c>
    </row>
    <row r="217" s="2" customFormat="1" ht="33" customHeight="1">
      <c r="A217" s="37"/>
      <c r="B217" s="38"/>
      <c r="C217" s="225" t="s">
        <v>400</v>
      </c>
      <c r="D217" s="225" t="s">
        <v>166</v>
      </c>
      <c r="E217" s="226" t="s">
        <v>401</v>
      </c>
      <c r="F217" s="227" t="s">
        <v>402</v>
      </c>
      <c r="G217" s="228" t="s">
        <v>169</v>
      </c>
      <c r="H217" s="229">
        <v>0.92600000000000005</v>
      </c>
      <c r="I217" s="230"/>
      <c r="J217" s="231">
        <f>ROUND(I217*H217,2)</f>
        <v>0</v>
      </c>
      <c r="K217" s="227" t="s">
        <v>178</v>
      </c>
      <c r="L217" s="43"/>
      <c r="M217" s="232" t="s">
        <v>1</v>
      </c>
      <c r="N217" s="233" t="s">
        <v>42</v>
      </c>
      <c r="O217" s="90"/>
      <c r="P217" s="234">
        <f>O217*H217</f>
        <v>0</v>
      </c>
      <c r="Q217" s="234">
        <v>0</v>
      </c>
      <c r="R217" s="234">
        <f>Q217*H217</f>
        <v>0</v>
      </c>
      <c r="S217" s="234">
        <v>0.029440000000000001</v>
      </c>
      <c r="T217" s="235">
        <f>S217*H217</f>
        <v>0.027261440000000001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239</v>
      </c>
      <c r="AT217" s="236" t="s">
        <v>166</v>
      </c>
      <c r="AU217" s="236" t="s">
        <v>89</v>
      </c>
      <c r="AY217" s="16" t="s">
        <v>163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89</v>
      </c>
      <c r="BK217" s="237">
        <f>ROUND(I217*H217,2)</f>
        <v>0</v>
      </c>
      <c r="BL217" s="16" t="s">
        <v>239</v>
      </c>
      <c r="BM217" s="236" t="s">
        <v>403</v>
      </c>
    </row>
    <row r="218" s="13" customFormat="1">
      <c r="A218" s="13"/>
      <c r="B218" s="238"/>
      <c r="C218" s="239"/>
      <c r="D218" s="240" t="s">
        <v>172</v>
      </c>
      <c r="E218" s="241" t="s">
        <v>1</v>
      </c>
      <c r="F218" s="242" t="s">
        <v>404</v>
      </c>
      <c r="G218" s="239"/>
      <c r="H218" s="243">
        <v>0.92600000000000005</v>
      </c>
      <c r="I218" s="244"/>
      <c r="J218" s="239"/>
      <c r="K218" s="239"/>
      <c r="L218" s="245"/>
      <c r="M218" s="246"/>
      <c r="N218" s="247"/>
      <c r="O218" s="247"/>
      <c r="P218" s="247"/>
      <c r="Q218" s="247"/>
      <c r="R218" s="247"/>
      <c r="S218" s="247"/>
      <c r="T218" s="24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9" t="s">
        <v>172</v>
      </c>
      <c r="AU218" s="249" t="s">
        <v>89</v>
      </c>
      <c r="AV218" s="13" t="s">
        <v>89</v>
      </c>
      <c r="AW218" s="13" t="s">
        <v>32</v>
      </c>
      <c r="AX218" s="13" t="s">
        <v>83</v>
      </c>
      <c r="AY218" s="249" t="s">
        <v>163</v>
      </c>
    </row>
    <row r="219" s="2" customFormat="1" ht="37.8" customHeight="1">
      <c r="A219" s="37"/>
      <c r="B219" s="38"/>
      <c r="C219" s="225" t="s">
        <v>405</v>
      </c>
      <c r="D219" s="225" t="s">
        <v>166</v>
      </c>
      <c r="E219" s="226" t="s">
        <v>406</v>
      </c>
      <c r="F219" s="227" t="s">
        <v>407</v>
      </c>
      <c r="G219" s="228" t="s">
        <v>324</v>
      </c>
      <c r="H219" s="261"/>
      <c r="I219" s="230"/>
      <c r="J219" s="231">
        <f>ROUND(I219*H219,2)</f>
        <v>0</v>
      </c>
      <c r="K219" s="227" t="s">
        <v>178</v>
      </c>
      <c r="L219" s="43"/>
      <c r="M219" s="232" t="s">
        <v>1</v>
      </c>
      <c r="N219" s="233" t="s">
        <v>42</v>
      </c>
      <c r="O219" s="90"/>
      <c r="P219" s="234">
        <f>O219*H219</f>
        <v>0</v>
      </c>
      <c r="Q219" s="234">
        <v>0</v>
      </c>
      <c r="R219" s="234">
        <f>Q219*H219</f>
        <v>0</v>
      </c>
      <c r="S219" s="234">
        <v>0</v>
      </c>
      <c r="T219" s="23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6" t="s">
        <v>239</v>
      </c>
      <c r="AT219" s="236" t="s">
        <v>166</v>
      </c>
      <c r="AU219" s="236" t="s">
        <v>89</v>
      </c>
      <c r="AY219" s="16" t="s">
        <v>163</v>
      </c>
      <c r="BE219" s="237">
        <f>IF(N219="základní",J219,0)</f>
        <v>0</v>
      </c>
      <c r="BF219" s="237">
        <f>IF(N219="snížená",J219,0)</f>
        <v>0</v>
      </c>
      <c r="BG219" s="237">
        <f>IF(N219="zákl. přenesená",J219,0)</f>
        <v>0</v>
      </c>
      <c r="BH219" s="237">
        <f>IF(N219="sníž. přenesená",J219,0)</f>
        <v>0</v>
      </c>
      <c r="BI219" s="237">
        <f>IF(N219="nulová",J219,0)</f>
        <v>0</v>
      </c>
      <c r="BJ219" s="16" t="s">
        <v>89</v>
      </c>
      <c r="BK219" s="237">
        <f>ROUND(I219*H219,2)</f>
        <v>0</v>
      </c>
      <c r="BL219" s="16" t="s">
        <v>239</v>
      </c>
      <c r="BM219" s="236" t="s">
        <v>408</v>
      </c>
    </row>
    <row r="220" s="12" customFormat="1" ht="22.8" customHeight="1">
      <c r="A220" s="12"/>
      <c r="B220" s="209"/>
      <c r="C220" s="210"/>
      <c r="D220" s="211" t="s">
        <v>75</v>
      </c>
      <c r="E220" s="223" t="s">
        <v>409</v>
      </c>
      <c r="F220" s="223" t="s">
        <v>410</v>
      </c>
      <c r="G220" s="210"/>
      <c r="H220" s="210"/>
      <c r="I220" s="213"/>
      <c r="J220" s="224">
        <f>BK220</f>
        <v>0</v>
      </c>
      <c r="K220" s="210"/>
      <c r="L220" s="215"/>
      <c r="M220" s="216"/>
      <c r="N220" s="217"/>
      <c r="O220" s="217"/>
      <c r="P220" s="218">
        <f>SUM(P221:P222)</f>
        <v>0</v>
      </c>
      <c r="Q220" s="217"/>
      <c r="R220" s="218">
        <f>SUM(R221:R222)</f>
        <v>0</v>
      </c>
      <c r="S220" s="217"/>
      <c r="T220" s="219">
        <f>SUM(T221:T222)</f>
        <v>0.096000000000000002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0" t="s">
        <v>89</v>
      </c>
      <c r="AT220" s="221" t="s">
        <v>75</v>
      </c>
      <c r="AU220" s="221" t="s">
        <v>83</v>
      </c>
      <c r="AY220" s="220" t="s">
        <v>163</v>
      </c>
      <c r="BK220" s="222">
        <f>SUM(BK221:BK222)</f>
        <v>0</v>
      </c>
    </row>
    <row r="221" s="2" customFormat="1" ht="24.15" customHeight="1">
      <c r="A221" s="37"/>
      <c r="B221" s="38"/>
      <c r="C221" s="225" t="s">
        <v>411</v>
      </c>
      <c r="D221" s="225" t="s">
        <v>166</v>
      </c>
      <c r="E221" s="226" t="s">
        <v>412</v>
      </c>
      <c r="F221" s="227" t="s">
        <v>413</v>
      </c>
      <c r="G221" s="228" t="s">
        <v>347</v>
      </c>
      <c r="H221" s="229">
        <v>4</v>
      </c>
      <c r="I221" s="230"/>
      <c r="J221" s="231">
        <f>ROUND(I221*H221,2)</f>
        <v>0</v>
      </c>
      <c r="K221" s="227" t="s">
        <v>178</v>
      </c>
      <c r="L221" s="43"/>
      <c r="M221" s="232" t="s">
        <v>1</v>
      </c>
      <c r="N221" s="233" t="s">
        <v>42</v>
      </c>
      <c r="O221" s="90"/>
      <c r="P221" s="234">
        <f>O221*H221</f>
        <v>0</v>
      </c>
      <c r="Q221" s="234">
        <v>0</v>
      </c>
      <c r="R221" s="234">
        <f>Q221*H221</f>
        <v>0</v>
      </c>
      <c r="S221" s="234">
        <v>0.024</v>
      </c>
      <c r="T221" s="235">
        <f>S221*H221</f>
        <v>0.096000000000000002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6" t="s">
        <v>239</v>
      </c>
      <c r="AT221" s="236" t="s">
        <v>166</v>
      </c>
      <c r="AU221" s="236" t="s">
        <v>89</v>
      </c>
      <c r="AY221" s="16" t="s">
        <v>163</v>
      </c>
      <c r="BE221" s="237">
        <f>IF(N221="základní",J221,0)</f>
        <v>0</v>
      </c>
      <c r="BF221" s="237">
        <f>IF(N221="snížená",J221,0)</f>
        <v>0</v>
      </c>
      <c r="BG221" s="237">
        <f>IF(N221="zákl. přenesená",J221,0)</f>
        <v>0</v>
      </c>
      <c r="BH221" s="237">
        <f>IF(N221="sníž. přenesená",J221,0)</f>
        <v>0</v>
      </c>
      <c r="BI221" s="237">
        <f>IF(N221="nulová",J221,0)</f>
        <v>0</v>
      </c>
      <c r="BJ221" s="16" t="s">
        <v>89</v>
      </c>
      <c r="BK221" s="237">
        <f>ROUND(I221*H221,2)</f>
        <v>0</v>
      </c>
      <c r="BL221" s="16" t="s">
        <v>239</v>
      </c>
      <c r="BM221" s="236" t="s">
        <v>414</v>
      </c>
    </row>
    <row r="222" s="2" customFormat="1" ht="33" customHeight="1">
      <c r="A222" s="37"/>
      <c r="B222" s="38"/>
      <c r="C222" s="225" t="s">
        <v>415</v>
      </c>
      <c r="D222" s="225" t="s">
        <v>166</v>
      </c>
      <c r="E222" s="226" t="s">
        <v>416</v>
      </c>
      <c r="F222" s="227" t="s">
        <v>417</v>
      </c>
      <c r="G222" s="228" t="s">
        <v>324</v>
      </c>
      <c r="H222" s="261"/>
      <c r="I222" s="230"/>
      <c r="J222" s="231">
        <f>ROUND(I222*H222,2)</f>
        <v>0</v>
      </c>
      <c r="K222" s="227" t="s">
        <v>178</v>
      </c>
      <c r="L222" s="43"/>
      <c r="M222" s="232" t="s">
        <v>1</v>
      </c>
      <c r="N222" s="233" t="s">
        <v>42</v>
      </c>
      <c r="O222" s="90"/>
      <c r="P222" s="234">
        <f>O222*H222</f>
        <v>0</v>
      </c>
      <c r="Q222" s="234">
        <v>0</v>
      </c>
      <c r="R222" s="234">
        <f>Q222*H222</f>
        <v>0</v>
      </c>
      <c r="S222" s="234">
        <v>0</v>
      </c>
      <c r="T222" s="235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6" t="s">
        <v>239</v>
      </c>
      <c r="AT222" s="236" t="s">
        <v>166</v>
      </c>
      <c r="AU222" s="236" t="s">
        <v>89</v>
      </c>
      <c r="AY222" s="16" t="s">
        <v>163</v>
      </c>
      <c r="BE222" s="237">
        <f>IF(N222="základní",J222,0)</f>
        <v>0</v>
      </c>
      <c r="BF222" s="237">
        <f>IF(N222="snížená",J222,0)</f>
        <v>0</v>
      </c>
      <c r="BG222" s="237">
        <f>IF(N222="zákl. přenesená",J222,0)</f>
        <v>0</v>
      </c>
      <c r="BH222" s="237">
        <f>IF(N222="sníž. přenesená",J222,0)</f>
        <v>0</v>
      </c>
      <c r="BI222" s="237">
        <f>IF(N222="nulová",J222,0)</f>
        <v>0</v>
      </c>
      <c r="BJ222" s="16" t="s">
        <v>89</v>
      </c>
      <c r="BK222" s="237">
        <f>ROUND(I222*H222,2)</f>
        <v>0</v>
      </c>
      <c r="BL222" s="16" t="s">
        <v>239</v>
      </c>
      <c r="BM222" s="236" t="s">
        <v>418</v>
      </c>
    </row>
    <row r="223" s="12" customFormat="1" ht="22.8" customHeight="1">
      <c r="A223" s="12"/>
      <c r="B223" s="209"/>
      <c r="C223" s="210"/>
      <c r="D223" s="211" t="s">
        <v>75</v>
      </c>
      <c r="E223" s="223" t="s">
        <v>419</v>
      </c>
      <c r="F223" s="223" t="s">
        <v>420</v>
      </c>
      <c r="G223" s="210"/>
      <c r="H223" s="210"/>
      <c r="I223" s="213"/>
      <c r="J223" s="224">
        <f>BK223</f>
        <v>0</v>
      </c>
      <c r="K223" s="210"/>
      <c r="L223" s="215"/>
      <c r="M223" s="216"/>
      <c r="N223" s="217"/>
      <c r="O223" s="217"/>
      <c r="P223" s="218">
        <f>SUM(P224:P232)</f>
        <v>0</v>
      </c>
      <c r="Q223" s="217"/>
      <c r="R223" s="218">
        <f>SUM(R224:R232)</f>
        <v>0.058613780000000004</v>
      </c>
      <c r="S223" s="217"/>
      <c r="T223" s="219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0" t="s">
        <v>89</v>
      </c>
      <c r="AT223" s="221" t="s">
        <v>75</v>
      </c>
      <c r="AU223" s="221" t="s">
        <v>83</v>
      </c>
      <c r="AY223" s="220" t="s">
        <v>163</v>
      </c>
      <c r="BK223" s="222">
        <f>SUM(BK224:BK232)</f>
        <v>0</v>
      </c>
    </row>
    <row r="224" s="2" customFormat="1" ht="24.15" customHeight="1">
      <c r="A224" s="37"/>
      <c r="B224" s="38"/>
      <c r="C224" s="225" t="s">
        <v>421</v>
      </c>
      <c r="D224" s="225" t="s">
        <v>166</v>
      </c>
      <c r="E224" s="226" t="s">
        <v>422</v>
      </c>
      <c r="F224" s="227" t="s">
        <v>423</v>
      </c>
      <c r="G224" s="228" t="s">
        <v>169</v>
      </c>
      <c r="H224" s="229">
        <v>17.366</v>
      </c>
      <c r="I224" s="230"/>
      <c r="J224" s="231">
        <f>ROUND(I224*H224,2)</f>
        <v>0</v>
      </c>
      <c r="K224" s="227" t="s">
        <v>178</v>
      </c>
      <c r="L224" s="43"/>
      <c r="M224" s="232" t="s">
        <v>1</v>
      </c>
      <c r="N224" s="233" t="s">
        <v>42</v>
      </c>
      <c r="O224" s="90"/>
      <c r="P224" s="234">
        <f>O224*H224</f>
        <v>0</v>
      </c>
      <c r="Q224" s="234">
        <v>0.0015</v>
      </c>
      <c r="R224" s="234">
        <f>Q224*H224</f>
        <v>0.026048999999999999</v>
      </c>
      <c r="S224" s="234">
        <v>0</v>
      </c>
      <c r="T224" s="23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6" t="s">
        <v>239</v>
      </c>
      <c r="AT224" s="236" t="s">
        <v>166</v>
      </c>
      <c r="AU224" s="236" t="s">
        <v>89</v>
      </c>
      <c r="AY224" s="16" t="s">
        <v>163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6" t="s">
        <v>89</v>
      </c>
      <c r="BK224" s="237">
        <f>ROUND(I224*H224,2)</f>
        <v>0</v>
      </c>
      <c r="BL224" s="16" t="s">
        <v>239</v>
      </c>
      <c r="BM224" s="236" t="s">
        <v>424</v>
      </c>
    </row>
    <row r="225" s="13" customFormat="1">
      <c r="A225" s="13"/>
      <c r="B225" s="238"/>
      <c r="C225" s="239"/>
      <c r="D225" s="240" t="s">
        <v>172</v>
      </c>
      <c r="E225" s="241" t="s">
        <v>1</v>
      </c>
      <c r="F225" s="242" t="s">
        <v>425</v>
      </c>
      <c r="G225" s="239"/>
      <c r="H225" s="243">
        <v>14.949999999999999</v>
      </c>
      <c r="I225" s="244"/>
      <c r="J225" s="239"/>
      <c r="K225" s="239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172</v>
      </c>
      <c r="AU225" s="249" t="s">
        <v>89</v>
      </c>
      <c r="AV225" s="13" t="s">
        <v>89</v>
      </c>
      <c r="AW225" s="13" t="s">
        <v>32</v>
      </c>
      <c r="AX225" s="13" t="s">
        <v>76</v>
      </c>
      <c r="AY225" s="249" t="s">
        <v>163</v>
      </c>
    </row>
    <row r="226" s="13" customFormat="1">
      <c r="A226" s="13"/>
      <c r="B226" s="238"/>
      <c r="C226" s="239"/>
      <c r="D226" s="240" t="s">
        <v>172</v>
      </c>
      <c r="E226" s="241" t="s">
        <v>1</v>
      </c>
      <c r="F226" s="242" t="s">
        <v>426</v>
      </c>
      <c r="G226" s="239"/>
      <c r="H226" s="243">
        <v>2.4159999999999999</v>
      </c>
      <c r="I226" s="244"/>
      <c r="J226" s="239"/>
      <c r="K226" s="239"/>
      <c r="L226" s="245"/>
      <c r="M226" s="246"/>
      <c r="N226" s="247"/>
      <c r="O226" s="247"/>
      <c r="P226" s="247"/>
      <c r="Q226" s="247"/>
      <c r="R226" s="247"/>
      <c r="S226" s="247"/>
      <c r="T226" s="24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9" t="s">
        <v>172</v>
      </c>
      <c r="AU226" s="249" t="s">
        <v>89</v>
      </c>
      <c r="AV226" s="13" t="s">
        <v>89</v>
      </c>
      <c r="AW226" s="13" t="s">
        <v>32</v>
      </c>
      <c r="AX226" s="13" t="s">
        <v>76</v>
      </c>
      <c r="AY226" s="249" t="s">
        <v>163</v>
      </c>
    </row>
    <row r="227" s="14" customFormat="1">
      <c r="A227" s="14"/>
      <c r="B227" s="250"/>
      <c r="C227" s="251"/>
      <c r="D227" s="240" t="s">
        <v>172</v>
      </c>
      <c r="E227" s="252" t="s">
        <v>1</v>
      </c>
      <c r="F227" s="253" t="s">
        <v>282</v>
      </c>
      <c r="G227" s="251"/>
      <c r="H227" s="254">
        <v>17.366</v>
      </c>
      <c r="I227" s="255"/>
      <c r="J227" s="251"/>
      <c r="K227" s="251"/>
      <c r="L227" s="256"/>
      <c r="M227" s="257"/>
      <c r="N227" s="258"/>
      <c r="O227" s="258"/>
      <c r="P227" s="258"/>
      <c r="Q227" s="258"/>
      <c r="R227" s="258"/>
      <c r="S227" s="258"/>
      <c r="T227" s="25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0" t="s">
        <v>172</v>
      </c>
      <c r="AU227" s="260" t="s">
        <v>89</v>
      </c>
      <c r="AV227" s="14" t="s">
        <v>170</v>
      </c>
      <c r="AW227" s="14" t="s">
        <v>32</v>
      </c>
      <c r="AX227" s="14" t="s">
        <v>83</v>
      </c>
      <c r="AY227" s="260" t="s">
        <v>163</v>
      </c>
    </row>
    <row r="228" s="2" customFormat="1" ht="16.5" customHeight="1">
      <c r="A228" s="37"/>
      <c r="B228" s="38"/>
      <c r="C228" s="225" t="s">
        <v>427</v>
      </c>
      <c r="D228" s="225" t="s">
        <v>166</v>
      </c>
      <c r="E228" s="226" t="s">
        <v>428</v>
      </c>
      <c r="F228" s="227" t="s">
        <v>429</v>
      </c>
      <c r="G228" s="228" t="s">
        <v>224</v>
      </c>
      <c r="H228" s="229">
        <v>16.109000000000002</v>
      </c>
      <c r="I228" s="230"/>
      <c r="J228" s="231">
        <f>ROUND(I228*H228,2)</f>
        <v>0</v>
      </c>
      <c r="K228" s="227" t="s">
        <v>178</v>
      </c>
      <c r="L228" s="43"/>
      <c r="M228" s="232" t="s">
        <v>1</v>
      </c>
      <c r="N228" s="233" t="s">
        <v>42</v>
      </c>
      <c r="O228" s="90"/>
      <c r="P228" s="234">
        <f>O228*H228</f>
        <v>0</v>
      </c>
      <c r="Q228" s="234">
        <v>0.00142</v>
      </c>
      <c r="R228" s="234">
        <f>Q228*H228</f>
        <v>0.022874780000000004</v>
      </c>
      <c r="S228" s="234">
        <v>0</v>
      </c>
      <c r="T228" s="235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6" t="s">
        <v>239</v>
      </c>
      <c r="AT228" s="236" t="s">
        <v>166</v>
      </c>
      <c r="AU228" s="236" t="s">
        <v>89</v>
      </c>
      <c r="AY228" s="16" t="s">
        <v>163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6" t="s">
        <v>89</v>
      </c>
      <c r="BK228" s="237">
        <f>ROUND(I228*H228,2)</f>
        <v>0</v>
      </c>
      <c r="BL228" s="16" t="s">
        <v>239</v>
      </c>
      <c r="BM228" s="236" t="s">
        <v>430</v>
      </c>
    </row>
    <row r="229" s="13" customFormat="1">
      <c r="A229" s="13"/>
      <c r="B229" s="238"/>
      <c r="C229" s="239"/>
      <c r="D229" s="240" t="s">
        <v>172</v>
      </c>
      <c r="E229" s="241" t="s">
        <v>1</v>
      </c>
      <c r="F229" s="242" t="s">
        <v>431</v>
      </c>
      <c r="G229" s="239"/>
      <c r="H229" s="243">
        <v>16.109000000000002</v>
      </c>
      <c r="I229" s="244"/>
      <c r="J229" s="239"/>
      <c r="K229" s="239"/>
      <c r="L229" s="245"/>
      <c r="M229" s="246"/>
      <c r="N229" s="247"/>
      <c r="O229" s="247"/>
      <c r="P229" s="247"/>
      <c r="Q229" s="247"/>
      <c r="R229" s="247"/>
      <c r="S229" s="247"/>
      <c r="T229" s="24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9" t="s">
        <v>172</v>
      </c>
      <c r="AU229" s="249" t="s">
        <v>89</v>
      </c>
      <c r="AV229" s="13" t="s">
        <v>89</v>
      </c>
      <c r="AW229" s="13" t="s">
        <v>32</v>
      </c>
      <c r="AX229" s="13" t="s">
        <v>83</v>
      </c>
      <c r="AY229" s="249" t="s">
        <v>163</v>
      </c>
    </row>
    <row r="230" s="2" customFormat="1" ht="24.15" customHeight="1">
      <c r="A230" s="37"/>
      <c r="B230" s="38"/>
      <c r="C230" s="225" t="s">
        <v>432</v>
      </c>
      <c r="D230" s="225" t="s">
        <v>166</v>
      </c>
      <c r="E230" s="226" t="s">
        <v>433</v>
      </c>
      <c r="F230" s="227" t="s">
        <v>434</v>
      </c>
      <c r="G230" s="228" t="s">
        <v>347</v>
      </c>
      <c r="H230" s="229">
        <v>1</v>
      </c>
      <c r="I230" s="230"/>
      <c r="J230" s="231">
        <f>ROUND(I230*H230,2)</f>
        <v>0</v>
      </c>
      <c r="K230" s="227" t="s">
        <v>178</v>
      </c>
      <c r="L230" s="43"/>
      <c r="M230" s="232" t="s">
        <v>1</v>
      </c>
      <c r="N230" s="233" t="s">
        <v>42</v>
      </c>
      <c r="O230" s="90"/>
      <c r="P230" s="234">
        <f>O230*H230</f>
        <v>0</v>
      </c>
      <c r="Q230" s="234">
        <v>0.0045900000000000003</v>
      </c>
      <c r="R230" s="234">
        <f>Q230*H230</f>
        <v>0.0045900000000000003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239</v>
      </c>
      <c r="AT230" s="236" t="s">
        <v>166</v>
      </c>
      <c r="AU230" s="236" t="s">
        <v>89</v>
      </c>
      <c r="AY230" s="16" t="s">
        <v>163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89</v>
      </c>
      <c r="BK230" s="237">
        <f>ROUND(I230*H230,2)</f>
        <v>0</v>
      </c>
      <c r="BL230" s="16" t="s">
        <v>239</v>
      </c>
      <c r="BM230" s="236" t="s">
        <v>435</v>
      </c>
    </row>
    <row r="231" s="2" customFormat="1" ht="24.15" customHeight="1">
      <c r="A231" s="37"/>
      <c r="B231" s="38"/>
      <c r="C231" s="225" t="s">
        <v>436</v>
      </c>
      <c r="D231" s="225" t="s">
        <v>166</v>
      </c>
      <c r="E231" s="226" t="s">
        <v>437</v>
      </c>
      <c r="F231" s="227" t="s">
        <v>438</v>
      </c>
      <c r="G231" s="228" t="s">
        <v>347</v>
      </c>
      <c r="H231" s="229">
        <v>1</v>
      </c>
      <c r="I231" s="230"/>
      <c r="J231" s="231">
        <f>ROUND(I231*H231,2)</f>
        <v>0</v>
      </c>
      <c r="K231" s="227" t="s">
        <v>178</v>
      </c>
      <c r="L231" s="43"/>
      <c r="M231" s="232" t="s">
        <v>1</v>
      </c>
      <c r="N231" s="233" t="s">
        <v>42</v>
      </c>
      <c r="O231" s="90"/>
      <c r="P231" s="234">
        <f>O231*H231</f>
        <v>0</v>
      </c>
      <c r="Q231" s="234">
        <v>0.0051000000000000004</v>
      </c>
      <c r="R231" s="234">
        <f>Q231*H231</f>
        <v>0.0051000000000000004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239</v>
      </c>
      <c r="AT231" s="236" t="s">
        <v>166</v>
      </c>
      <c r="AU231" s="236" t="s">
        <v>89</v>
      </c>
      <c r="AY231" s="16" t="s">
        <v>163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89</v>
      </c>
      <c r="BK231" s="237">
        <f>ROUND(I231*H231,2)</f>
        <v>0</v>
      </c>
      <c r="BL231" s="16" t="s">
        <v>239</v>
      </c>
      <c r="BM231" s="236" t="s">
        <v>439</v>
      </c>
    </row>
    <row r="232" s="2" customFormat="1" ht="33" customHeight="1">
      <c r="A232" s="37"/>
      <c r="B232" s="38"/>
      <c r="C232" s="225" t="s">
        <v>440</v>
      </c>
      <c r="D232" s="225" t="s">
        <v>166</v>
      </c>
      <c r="E232" s="226" t="s">
        <v>441</v>
      </c>
      <c r="F232" s="227" t="s">
        <v>442</v>
      </c>
      <c r="G232" s="228" t="s">
        <v>324</v>
      </c>
      <c r="H232" s="261"/>
      <c r="I232" s="230"/>
      <c r="J232" s="231">
        <f>ROUND(I232*H232,2)</f>
        <v>0</v>
      </c>
      <c r="K232" s="227" t="s">
        <v>178</v>
      </c>
      <c r="L232" s="43"/>
      <c r="M232" s="232" t="s">
        <v>1</v>
      </c>
      <c r="N232" s="233" t="s">
        <v>42</v>
      </c>
      <c r="O232" s="90"/>
      <c r="P232" s="234">
        <f>O232*H232</f>
        <v>0</v>
      </c>
      <c r="Q232" s="234">
        <v>0</v>
      </c>
      <c r="R232" s="234">
        <f>Q232*H232</f>
        <v>0</v>
      </c>
      <c r="S232" s="234">
        <v>0</v>
      </c>
      <c r="T232" s="235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6" t="s">
        <v>239</v>
      </c>
      <c r="AT232" s="236" t="s">
        <v>166</v>
      </c>
      <c r="AU232" s="236" t="s">
        <v>89</v>
      </c>
      <c r="AY232" s="16" t="s">
        <v>163</v>
      </c>
      <c r="BE232" s="237">
        <f>IF(N232="základní",J232,0)</f>
        <v>0</v>
      </c>
      <c r="BF232" s="237">
        <f>IF(N232="snížená",J232,0)</f>
        <v>0</v>
      </c>
      <c r="BG232" s="237">
        <f>IF(N232="zákl. přenesená",J232,0)</f>
        <v>0</v>
      </c>
      <c r="BH232" s="237">
        <f>IF(N232="sníž. přenesená",J232,0)</f>
        <v>0</v>
      </c>
      <c r="BI232" s="237">
        <f>IF(N232="nulová",J232,0)</f>
        <v>0</v>
      </c>
      <c r="BJ232" s="16" t="s">
        <v>89</v>
      </c>
      <c r="BK232" s="237">
        <f>ROUND(I232*H232,2)</f>
        <v>0</v>
      </c>
      <c r="BL232" s="16" t="s">
        <v>239</v>
      </c>
      <c r="BM232" s="236" t="s">
        <v>443</v>
      </c>
    </row>
    <row r="233" s="12" customFormat="1" ht="22.8" customHeight="1">
      <c r="A233" s="12"/>
      <c r="B233" s="209"/>
      <c r="C233" s="210"/>
      <c r="D233" s="211" t="s">
        <v>75</v>
      </c>
      <c r="E233" s="223" t="s">
        <v>444</v>
      </c>
      <c r="F233" s="223" t="s">
        <v>445</v>
      </c>
      <c r="G233" s="210"/>
      <c r="H233" s="210"/>
      <c r="I233" s="213"/>
      <c r="J233" s="224">
        <f>BK233</f>
        <v>0</v>
      </c>
      <c r="K233" s="210"/>
      <c r="L233" s="215"/>
      <c r="M233" s="216"/>
      <c r="N233" s="217"/>
      <c r="O233" s="217"/>
      <c r="P233" s="218">
        <f>SUM(P234:P252)</f>
        <v>0</v>
      </c>
      <c r="Q233" s="217"/>
      <c r="R233" s="218">
        <f>SUM(R234:R252)</f>
        <v>0.089162740000000004</v>
      </c>
      <c r="S233" s="217"/>
      <c r="T233" s="219">
        <f>SUM(T234:T252)</f>
        <v>0.049622699999999999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0" t="s">
        <v>89</v>
      </c>
      <c r="AT233" s="221" t="s">
        <v>75</v>
      </c>
      <c r="AU233" s="221" t="s">
        <v>83</v>
      </c>
      <c r="AY233" s="220" t="s">
        <v>163</v>
      </c>
      <c r="BK233" s="222">
        <f>SUM(BK234:BK252)</f>
        <v>0</v>
      </c>
    </row>
    <row r="234" s="2" customFormat="1" ht="24.15" customHeight="1">
      <c r="A234" s="37"/>
      <c r="B234" s="38"/>
      <c r="C234" s="225" t="s">
        <v>446</v>
      </c>
      <c r="D234" s="225" t="s">
        <v>166</v>
      </c>
      <c r="E234" s="226" t="s">
        <v>447</v>
      </c>
      <c r="F234" s="227" t="s">
        <v>448</v>
      </c>
      <c r="G234" s="228" t="s">
        <v>169</v>
      </c>
      <c r="H234" s="229">
        <v>14.949999999999999</v>
      </c>
      <c r="I234" s="230"/>
      <c r="J234" s="231">
        <f>ROUND(I234*H234,2)</f>
        <v>0</v>
      </c>
      <c r="K234" s="227" t="s">
        <v>178</v>
      </c>
      <c r="L234" s="43"/>
      <c r="M234" s="232" t="s">
        <v>1</v>
      </c>
      <c r="N234" s="233" t="s">
        <v>42</v>
      </c>
      <c r="O234" s="90"/>
      <c r="P234" s="234">
        <f>O234*H234</f>
        <v>0</v>
      </c>
      <c r="Q234" s="234">
        <v>0</v>
      </c>
      <c r="R234" s="234">
        <f>Q234*H234</f>
        <v>0</v>
      </c>
      <c r="S234" s="234">
        <v>0.0030000000000000001</v>
      </c>
      <c r="T234" s="235">
        <f>S234*H234</f>
        <v>0.044850000000000001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6" t="s">
        <v>239</v>
      </c>
      <c r="AT234" s="236" t="s">
        <v>166</v>
      </c>
      <c r="AU234" s="236" t="s">
        <v>89</v>
      </c>
      <c r="AY234" s="16" t="s">
        <v>163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6" t="s">
        <v>89</v>
      </c>
      <c r="BK234" s="237">
        <f>ROUND(I234*H234,2)</f>
        <v>0</v>
      </c>
      <c r="BL234" s="16" t="s">
        <v>239</v>
      </c>
      <c r="BM234" s="236" t="s">
        <v>449</v>
      </c>
    </row>
    <row r="235" s="2" customFormat="1" ht="16.5" customHeight="1">
      <c r="A235" s="37"/>
      <c r="B235" s="38"/>
      <c r="C235" s="225" t="s">
        <v>450</v>
      </c>
      <c r="D235" s="225" t="s">
        <v>166</v>
      </c>
      <c r="E235" s="226" t="s">
        <v>451</v>
      </c>
      <c r="F235" s="227" t="s">
        <v>452</v>
      </c>
      <c r="G235" s="228" t="s">
        <v>169</v>
      </c>
      <c r="H235" s="229">
        <v>14.949999999999999</v>
      </c>
      <c r="I235" s="230"/>
      <c r="J235" s="231">
        <f>ROUND(I235*H235,2)</f>
        <v>0</v>
      </c>
      <c r="K235" s="227" t="s">
        <v>178</v>
      </c>
      <c r="L235" s="43"/>
      <c r="M235" s="232" t="s">
        <v>1</v>
      </c>
      <c r="N235" s="233" t="s">
        <v>42</v>
      </c>
      <c r="O235" s="90"/>
      <c r="P235" s="234">
        <f>O235*H235</f>
        <v>0</v>
      </c>
      <c r="Q235" s="234">
        <v>0.00069999999999999999</v>
      </c>
      <c r="R235" s="234">
        <f>Q235*H235</f>
        <v>0.010464999999999999</v>
      </c>
      <c r="S235" s="234">
        <v>0</v>
      </c>
      <c r="T235" s="23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239</v>
      </c>
      <c r="AT235" s="236" t="s">
        <v>166</v>
      </c>
      <c r="AU235" s="236" t="s">
        <v>89</v>
      </c>
      <c r="AY235" s="16" t="s">
        <v>163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89</v>
      </c>
      <c r="BK235" s="237">
        <f>ROUND(I235*H235,2)</f>
        <v>0</v>
      </c>
      <c r="BL235" s="16" t="s">
        <v>239</v>
      </c>
      <c r="BM235" s="236" t="s">
        <v>453</v>
      </c>
    </row>
    <row r="236" s="2" customFormat="1" ht="44.25" customHeight="1">
      <c r="A236" s="37"/>
      <c r="B236" s="38"/>
      <c r="C236" s="262" t="s">
        <v>454</v>
      </c>
      <c r="D236" s="262" t="s">
        <v>333</v>
      </c>
      <c r="E236" s="263" t="s">
        <v>455</v>
      </c>
      <c r="F236" s="264" t="s">
        <v>456</v>
      </c>
      <c r="G236" s="265" t="s">
        <v>169</v>
      </c>
      <c r="H236" s="266">
        <v>18.459</v>
      </c>
      <c r="I236" s="267"/>
      <c r="J236" s="268">
        <f>ROUND(I236*H236,2)</f>
        <v>0</v>
      </c>
      <c r="K236" s="264" t="s">
        <v>178</v>
      </c>
      <c r="L236" s="269"/>
      <c r="M236" s="270" t="s">
        <v>1</v>
      </c>
      <c r="N236" s="271" t="s">
        <v>42</v>
      </c>
      <c r="O236" s="90"/>
      <c r="P236" s="234">
        <f>O236*H236</f>
        <v>0</v>
      </c>
      <c r="Q236" s="234">
        <v>0.0038999999999999998</v>
      </c>
      <c r="R236" s="234">
        <f>Q236*H236</f>
        <v>0.071990100000000001</v>
      </c>
      <c r="S236" s="234">
        <v>0</v>
      </c>
      <c r="T236" s="235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6" t="s">
        <v>321</v>
      </c>
      <c r="AT236" s="236" t="s">
        <v>333</v>
      </c>
      <c r="AU236" s="236" t="s">
        <v>89</v>
      </c>
      <c r="AY236" s="16" t="s">
        <v>163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6" t="s">
        <v>89</v>
      </c>
      <c r="BK236" s="237">
        <f>ROUND(I236*H236,2)</f>
        <v>0</v>
      </c>
      <c r="BL236" s="16" t="s">
        <v>239</v>
      </c>
      <c r="BM236" s="236" t="s">
        <v>457</v>
      </c>
    </row>
    <row r="237" s="13" customFormat="1">
      <c r="A237" s="13"/>
      <c r="B237" s="238"/>
      <c r="C237" s="239"/>
      <c r="D237" s="240" t="s">
        <v>172</v>
      </c>
      <c r="E237" s="241" t="s">
        <v>1</v>
      </c>
      <c r="F237" s="242" t="s">
        <v>458</v>
      </c>
      <c r="G237" s="239"/>
      <c r="H237" s="243">
        <v>16.445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9" t="s">
        <v>172</v>
      </c>
      <c r="AU237" s="249" t="s">
        <v>89</v>
      </c>
      <c r="AV237" s="13" t="s">
        <v>89</v>
      </c>
      <c r="AW237" s="13" t="s">
        <v>32</v>
      </c>
      <c r="AX237" s="13" t="s">
        <v>76</v>
      </c>
      <c r="AY237" s="249" t="s">
        <v>163</v>
      </c>
    </row>
    <row r="238" s="13" customFormat="1">
      <c r="A238" s="13"/>
      <c r="B238" s="238"/>
      <c r="C238" s="239"/>
      <c r="D238" s="240" t="s">
        <v>172</v>
      </c>
      <c r="E238" s="241" t="s">
        <v>1</v>
      </c>
      <c r="F238" s="242" t="s">
        <v>459</v>
      </c>
      <c r="G238" s="239"/>
      <c r="H238" s="243">
        <v>2.0139999999999998</v>
      </c>
      <c r="I238" s="244"/>
      <c r="J238" s="239"/>
      <c r="K238" s="239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172</v>
      </c>
      <c r="AU238" s="249" t="s">
        <v>89</v>
      </c>
      <c r="AV238" s="13" t="s">
        <v>89</v>
      </c>
      <c r="AW238" s="13" t="s">
        <v>32</v>
      </c>
      <c r="AX238" s="13" t="s">
        <v>76</v>
      </c>
      <c r="AY238" s="249" t="s">
        <v>163</v>
      </c>
    </row>
    <row r="239" s="14" customFormat="1">
      <c r="A239" s="14"/>
      <c r="B239" s="250"/>
      <c r="C239" s="251"/>
      <c r="D239" s="240" t="s">
        <v>172</v>
      </c>
      <c r="E239" s="252" t="s">
        <v>1</v>
      </c>
      <c r="F239" s="253" t="s">
        <v>282</v>
      </c>
      <c r="G239" s="251"/>
      <c r="H239" s="254">
        <v>18.459</v>
      </c>
      <c r="I239" s="255"/>
      <c r="J239" s="251"/>
      <c r="K239" s="251"/>
      <c r="L239" s="256"/>
      <c r="M239" s="257"/>
      <c r="N239" s="258"/>
      <c r="O239" s="258"/>
      <c r="P239" s="258"/>
      <c r="Q239" s="258"/>
      <c r="R239" s="258"/>
      <c r="S239" s="258"/>
      <c r="T239" s="25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0" t="s">
        <v>172</v>
      </c>
      <c r="AU239" s="260" t="s">
        <v>89</v>
      </c>
      <c r="AV239" s="14" t="s">
        <v>170</v>
      </c>
      <c r="AW239" s="14" t="s">
        <v>32</v>
      </c>
      <c r="AX239" s="14" t="s">
        <v>83</v>
      </c>
      <c r="AY239" s="260" t="s">
        <v>163</v>
      </c>
    </row>
    <row r="240" s="2" customFormat="1" ht="21.75" customHeight="1">
      <c r="A240" s="37"/>
      <c r="B240" s="38"/>
      <c r="C240" s="225" t="s">
        <v>460</v>
      </c>
      <c r="D240" s="225" t="s">
        <v>166</v>
      </c>
      <c r="E240" s="226" t="s">
        <v>461</v>
      </c>
      <c r="F240" s="227" t="s">
        <v>462</v>
      </c>
      <c r="G240" s="228" t="s">
        <v>224</v>
      </c>
      <c r="H240" s="229">
        <v>15.909000000000001</v>
      </c>
      <c r="I240" s="230"/>
      <c r="J240" s="231">
        <f>ROUND(I240*H240,2)</f>
        <v>0</v>
      </c>
      <c r="K240" s="227" t="s">
        <v>178</v>
      </c>
      <c r="L240" s="43"/>
      <c r="M240" s="232" t="s">
        <v>1</v>
      </c>
      <c r="N240" s="233" t="s">
        <v>42</v>
      </c>
      <c r="O240" s="90"/>
      <c r="P240" s="234">
        <f>O240*H240</f>
        <v>0</v>
      </c>
      <c r="Q240" s="234">
        <v>0</v>
      </c>
      <c r="R240" s="234">
        <f>Q240*H240</f>
        <v>0</v>
      </c>
      <c r="S240" s="234">
        <v>0.00029999999999999997</v>
      </c>
      <c r="T240" s="235">
        <f>S240*H240</f>
        <v>0.0047726999999999995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239</v>
      </c>
      <c r="AT240" s="236" t="s">
        <v>166</v>
      </c>
      <c r="AU240" s="236" t="s">
        <v>89</v>
      </c>
      <c r="AY240" s="16" t="s">
        <v>163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89</v>
      </c>
      <c r="BK240" s="237">
        <f>ROUND(I240*H240,2)</f>
        <v>0</v>
      </c>
      <c r="BL240" s="16" t="s">
        <v>239</v>
      </c>
      <c r="BM240" s="236" t="s">
        <v>463</v>
      </c>
    </row>
    <row r="241" s="13" customFormat="1">
      <c r="A241" s="13"/>
      <c r="B241" s="238"/>
      <c r="C241" s="239"/>
      <c r="D241" s="240" t="s">
        <v>172</v>
      </c>
      <c r="E241" s="241" t="s">
        <v>1</v>
      </c>
      <c r="F241" s="242" t="s">
        <v>464</v>
      </c>
      <c r="G241" s="239"/>
      <c r="H241" s="243">
        <v>15.909000000000001</v>
      </c>
      <c r="I241" s="244"/>
      <c r="J241" s="239"/>
      <c r="K241" s="239"/>
      <c r="L241" s="245"/>
      <c r="M241" s="246"/>
      <c r="N241" s="247"/>
      <c r="O241" s="247"/>
      <c r="P241" s="247"/>
      <c r="Q241" s="247"/>
      <c r="R241" s="247"/>
      <c r="S241" s="247"/>
      <c r="T241" s="24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9" t="s">
        <v>172</v>
      </c>
      <c r="AU241" s="249" t="s">
        <v>89</v>
      </c>
      <c r="AV241" s="13" t="s">
        <v>89</v>
      </c>
      <c r="AW241" s="13" t="s">
        <v>32</v>
      </c>
      <c r="AX241" s="13" t="s">
        <v>83</v>
      </c>
      <c r="AY241" s="249" t="s">
        <v>163</v>
      </c>
    </row>
    <row r="242" s="2" customFormat="1" ht="24.15" customHeight="1">
      <c r="A242" s="37"/>
      <c r="B242" s="38"/>
      <c r="C242" s="225" t="s">
        <v>465</v>
      </c>
      <c r="D242" s="225" t="s">
        <v>166</v>
      </c>
      <c r="E242" s="226" t="s">
        <v>466</v>
      </c>
      <c r="F242" s="227" t="s">
        <v>467</v>
      </c>
      <c r="G242" s="228" t="s">
        <v>224</v>
      </c>
      <c r="H242" s="229">
        <v>16.109000000000002</v>
      </c>
      <c r="I242" s="230"/>
      <c r="J242" s="231">
        <f>ROUND(I242*H242,2)</f>
        <v>0</v>
      </c>
      <c r="K242" s="227" t="s">
        <v>178</v>
      </c>
      <c r="L242" s="43"/>
      <c r="M242" s="232" t="s">
        <v>1</v>
      </c>
      <c r="N242" s="233" t="s">
        <v>42</v>
      </c>
      <c r="O242" s="90"/>
      <c r="P242" s="234">
        <f>O242*H242</f>
        <v>0</v>
      </c>
      <c r="Q242" s="234">
        <v>5.0000000000000002E-05</v>
      </c>
      <c r="R242" s="234">
        <f>Q242*H242</f>
        <v>0.00080545000000000009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239</v>
      </c>
      <c r="AT242" s="236" t="s">
        <v>166</v>
      </c>
      <c r="AU242" s="236" t="s">
        <v>89</v>
      </c>
      <c r="AY242" s="16" t="s">
        <v>163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89</v>
      </c>
      <c r="BK242" s="237">
        <f>ROUND(I242*H242,2)</f>
        <v>0</v>
      </c>
      <c r="BL242" s="16" t="s">
        <v>239</v>
      </c>
      <c r="BM242" s="236" t="s">
        <v>468</v>
      </c>
    </row>
    <row r="243" s="13" customFormat="1">
      <c r="A243" s="13"/>
      <c r="B243" s="238"/>
      <c r="C243" s="239"/>
      <c r="D243" s="240" t="s">
        <v>172</v>
      </c>
      <c r="E243" s="241" t="s">
        <v>1</v>
      </c>
      <c r="F243" s="242" t="s">
        <v>469</v>
      </c>
      <c r="G243" s="239"/>
      <c r="H243" s="243">
        <v>16.109000000000002</v>
      </c>
      <c r="I243" s="244"/>
      <c r="J243" s="239"/>
      <c r="K243" s="239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172</v>
      </c>
      <c r="AU243" s="249" t="s">
        <v>89</v>
      </c>
      <c r="AV243" s="13" t="s">
        <v>89</v>
      </c>
      <c r="AW243" s="13" t="s">
        <v>32</v>
      </c>
      <c r="AX243" s="13" t="s">
        <v>83</v>
      </c>
      <c r="AY243" s="249" t="s">
        <v>163</v>
      </c>
    </row>
    <row r="244" s="2" customFormat="1" ht="16.5" customHeight="1">
      <c r="A244" s="37"/>
      <c r="B244" s="38"/>
      <c r="C244" s="225" t="s">
        <v>470</v>
      </c>
      <c r="D244" s="225" t="s">
        <v>166</v>
      </c>
      <c r="E244" s="226" t="s">
        <v>471</v>
      </c>
      <c r="F244" s="227" t="s">
        <v>472</v>
      </c>
      <c r="G244" s="228" t="s">
        <v>347</v>
      </c>
      <c r="H244" s="229">
        <v>7</v>
      </c>
      <c r="I244" s="230"/>
      <c r="J244" s="231">
        <f>ROUND(I244*H244,2)</f>
        <v>0</v>
      </c>
      <c r="K244" s="227" t="s">
        <v>178</v>
      </c>
      <c r="L244" s="43"/>
      <c r="M244" s="232" t="s">
        <v>1</v>
      </c>
      <c r="N244" s="233" t="s">
        <v>42</v>
      </c>
      <c r="O244" s="90"/>
      <c r="P244" s="234">
        <f>O244*H244</f>
        <v>0</v>
      </c>
      <c r="Q244" s="234">
        <v>3.0000000000000001E-05</v>
      </c>
      <c r="R244" s="234">
        <f>Q244*H244</f>
        <v>0.00021000000000000001</v>
      </c>
      <c r="S244" s="234">
        <v>0</v>
      </c>
      <c r="T244" s="23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239</v>
      </c>
      <c r="AT244" s="236" t="s">
        <v>166</v>
      </c>
      <c r="AU244" s="236" t="s">
        <v>89</v>
      </c>
      <c r="AY244" s="16" t="s">
        <v>163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89</v>
      </c>
      <c r="BK244" s="237">
        <f>ROUND(I244*H244,2)</f>
        <v>0</v>
      </c>
      <c r="BL244" s="16" t="s">
        <v>239</v>
      </c>
      <c r="BM244" s="236" t="s">
        <v>473</v>
      </c>
    </row>
    <row r="245" s="2" customFormat="1" ht="16.5" customHeight="1">
      <c r="A245" s="37"/>
      <c r="B245" s="38"/>
      <c r="C245" s="225" t="s">
        <v>474</v>
      </c>
      <c r="D245" s="225" t="s">
        <v>166</v>
      </c>
      <c r="E245" s="226" t="s">
        <v>475</v>
      </c>
      <c r="F245" s="227" t="s">
        <v>476</v>
      </c>
      <c r="G245" s="228" t="s">
        <v>347</v>
      </c>
      <c r="H245" s="229">
        <v>2</v>
      </c>
      <c r="I245" s="230"/>
      <c r="J245" s="231">
        <f>ROUND(I245*H245,2)</f>
        <v>0</v>
      </c>
      <c r="K245" s="227" t="s">
        <v>178</v>
      </c>
      <c r="L245" s="43"/>
      <c r="M245" s="232" t="s">
        <v>1</v>
      </c>
      <c r="N245" s="233" t="s">
        <v>42</v>
      </c>
      <c r="O245" s="90"/>
      <c r="P245" s="234">
        <f>O245*H245</f>
        <v>0</v>
      </c>
      <c r="Q245" s="234">
        <v>3.0000000000000001E-05</v>
      </c>
      <c r="R245" s="234">
        <f>Q245*H245</f>
        <v>6.0000000000000002E-05</v>
      </c>
      <c r="S245" s="234">
        <v>0</v>
      </c>
      <c r="T245" s="23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6" t="s">
        <v>239</v>
      </c>
      <c r="AT245" s="236" t="s">
        <v>166</v>
      </c>
      <c r="AU245" s="236" t="s">
        <v>89</v>
      </c>
      <c r="AY245" s="16" t="s">
        <v>163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6" t="s">
        <v>89</v>
      </c>
      <c r="BK245" s="237">
        <f>ROUND(I245*H245,2)</f>
        <v>0</v>
      </c>
      <c r="BL245" s="16" t="s">
        <v>239</v>
      </c>
      <c r="BM245" s="236" t="s">
        <v>477</v>
      </c>
    </row>
    <row r="246" s="2" customFormat="1" ht="16.5" customHeight="1">
      <c r="A246" s="37"/>
      <c r="B246" s="38"/>
      <c r="C246" s="225" t="s">
        <v>478</v>
      </c>
      <c r="D246" s="225" t="s">
        <v>166</v>
      </c>
      <c r="E246" s="226" t="s">
        <v>479</v>
      </c>
      <c r="F246" s="227" t="s">
        <v>480</v>
      </c>
      <c r="G246" s="228" t="s">
        <v>224</v>
      </c>
      <c r="H246" s="229">
        <v>16.109000000000002</v>
      </c>
      <c r="I246" s="230"/>
      <c r="J246" s="231">
        <f>ROUND(I246*H246,2)</f>
        <v>0</v>
      </c>
      <c r="K246" s="227" t="s">
        <v>178</v>
      </c>
      <c r="L246" s="43"/>
      <c r="M246" s="232" t="s">
        <v>1</v>
      </c>
      <c r="N246" s="233" t="s">
        <v>42</v>
      </c>
      <c r="O246" s="90"/>
      <c r="P246" s="234">
        <f>O246*H246</f>
        <v>0</v>
      </c>
      <c r="Q246" s="234">
        <v>1.0000000000000001E-05</v>
      </c>
      <c r="R246" s="234">
        <f>Q246*H246</f>
        <v>0.00016109000000000002</v>
      </c>
      <c r="S246" s="234">
        <v>0</v>
      </c>
      <c r="T246" s="235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6" t="s">
        <v>239</v>
      </c>
      <c r="AT246" s="236" t="s">
        <v>166</v>
      </c>
      <c r="AU246" s="236" t="s">
        <v>89</v>
      </c>
      <c r="AY246" s="16" t="s">
        <v>163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6" t="s">
        <v>89</v>
      </c>
      <c r="BK246" s="237">
        <f>ROUND(I246*H246,2)</f>
        <v>0</v>
      </c>
      <c r="BL246" s="16" t="s">
        <v>239</v>
      </c>
      <c r="BM246" s="236" t="s">
        <v>481</v>
      </c>
    </row>
    <row r="247" s="2" customFormat="1" ht="16.5" customHeight="1">
      <c r="A247" s="37"/>
      <c r="B247" s="38"/>
      <c r="C247" s="262" t="s">
        <v>482</v>
      </c>
      <c r="D247" s="262" t="s">
        <v>333</v>
      </c>
      <c r="E247" s="263" t="s">
        <v>483</v>
      </c>
      <c r="F247" s="264" t="s">
        <v>484</v>
      </c>
      <c r="G247" s="265" t="s">
        <v>224</v>
      </c>
      <c r="H247" s="266">
        <v>16.914000000000001</v>
      </c>
      <c r="I247" s="267"/>
      <c r="J247" s="268">
        <f>ROUND(I247*H247,2)</f>
        <v>0</v>
      </c>
      <c r="K247" s="264" t="s">
        <v>178</v>
      </c>
      <c r="L247" s="269"/>
      <c r="M247" s="270" t="s">
        <v>1</v>
      </c>
      <c r="N247" s="271" t="s">
        <v>42</v>
      </c>
      <c r="O247" s="90"/>
      <c r="P247" s="234">
        <f>O247*H247</f>
        <v>0</v>
      </c>
      <c r="Q247" s="234">
        <v>0.00029999999999999997</v>
      </c>
      <c r="R247" s="234">
        <f>Q247*H247</f>
        <v>0.0050742000000000001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321</v>
      </c>
      <c r="AT247" s="236" t="s">
        <v>333</v>
      </c>
      <c r="AU247" s="236" t="s">
        <v>89</v>
      </c>
      <c r="AY247" s="16" t="s">
        <v>163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89</v>
      </c>
      <c r="BK247" s="237">
        <f>ROUND(I247*H247,2)</f>
        <v>0</v>
      </c>
      <c r="BL247" s="16" t="s">
        <v>239</v>
      </c>
      <c r="BM247" s="236" t="s">
        <v>485</v>
      </c>
    </row>
    <row r="248" s="13" customFormat="1">
      <c r="A248" s="13"/>
      <c r="B248" s="238"/>
      <c r="C248" s="239"/>
      <c r="D248" s="240" t="s">
        <v>172</v>
      </c>
      <c r="E248" s="239"/>
      <c r="F248" s="242" t="s">
        <v>486</v>
      </c>
      <c r="G248" s="239"/>
      <c r="H248" s="243">
        <v>16.914000000000001</v>
      </c>
      <c r="I248" s="244"/>
      <c r="J248" s="239"/>
      <c r="K248" s="239"/>
      <c r="L248" s="245"/>
      <c r="M248" s="246"/>
      <c r="N248" s="247"/>
      <c r="O248" s="247"/>
      <c r="P248" s="247"/>
      <c r="Q248" s="247"/>
      <c r="R248" s="247"/>
      <c r="S248" s="247"/>
      <c r="T248" s="24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9" t="s">
        <v>172</v>
      </c>
      <c r="AU248" s="249" t="s">
        <v>89</v>
      </c>
      <c r="AV248" s="13" t="s">
        <v>89</v>
      </c>
      <c r="AW248" s="13" t="s">
        <v>4</v>
      </c>
      <c r="AX248" s="13" t="s">
        <v>83</v>
      </c>
      <c r="AY248" s="249" t="s">
        <v>163</v>
      </c>
    </row>
    <row r="249" s="2" customFormat="1" ht="16.5" customHeight="1">
      <c r="A249" s="37"/>
      <c r="B249" s="38"/>
      <c r="C249" s="225" t="s">
        <v>487</v>
      </c>
      <c r="D249" s="225" t="s">
        <v>166</v>
      </c>
      <c r="E249" s="226" t="s">
        <v>488</v>
      </c>
      <c r="F249" s="227" t="s">
        <v>489</v>
      </c>
      <c r="G249" s="228" t="s">
        <v>224</v>
      </c>
      <c r="H249" s="229">
        <v>1.8</v>
      </c>
      <c r="I249" s="230"/>
      <c r="J249" s="231">
        <f>ROUND(I249*H249,2)</f>
        <v>0</v>
      </c>
      <c r="K249" s="227" t="s">
        <v>178</v>
      </c>
      <c r="L249" s="43"/>
      <c r="M249" s="232" t="s">
        <v>1</v>
      </c>
      <c r="N249" s="233" t="s">
        <v>42</v>
      </c>
      <c r="O249" s="90"/>
      <c r="P249" s="234">
        <f>O249*H249</f>
        <v>0</v>
      </c>
      <c r="Q249" s="234">
        <v>0</v>
      </c>
      <c r="R249" s="234">
        <f>Q249*H249</f>
        <v>0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239</v>
      </c>
      <c r="AT249" s="236" t="s">
        <v>166</v>
      </c>
      <c r="AU249" s="236" t="s">
        <v>89</v>
      </c>
      <c r="AY249" s="16" t="s">
        <v>163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89</v>
      </c>
      <c r="BK249" s="237">
        <f>ROUND(I249*H249,2)</f>
        <v>0</v>
      </c>
      <c r="BL249" s="16" t="s">
        <v>239</v>
      </c>
      <c r="BM249" s="236" t="s">
        <v>490</v>
      </c>
    </row>
    <row r="250" s="2" customFormat="1" ht="16.5" customHeight="1">
      <c r="A250" s="37"/>
      <c r="B250" s="38"/>
      <c r="C250" s="262" t="s">
        <v>491</v>
      </c>
      <c r="D250" s="262" t="s">
        <v>333</v>
      </c>
      <c r="E250" s="263" t="s">
        <v>492</v>
      </c>
      <c r="F250" s="264" t="s">
        <v>493</v>
      </c>
      <c r="G250" s="265" t="s">
        <v>224</v>
      </c>
      <c r="H250" s="266">
        <v>1.8899999999999999</v>
      </c>
      <c r="I250" s="267"/>
      <c r="J250" s="268">
        <f>ROUND(I250*H250,2)</f>
        <v>0</v>
      </c>
      <c r="K250" s="264" t="s">
        <v>178</v>
      </c>
      <c r="L250" s="269"/>
      <c r="M250" s="270" t="s">
        <v>1</v>
      </c>
      <c r="N250" s="271" t="s">
        <v>42</v>
      </c>
      <c r="O250" s="90"/>
      <c r="P250" s="234">
        <f>O250*H250</f>
        <v>0</v>
      </c>
      <c r="Q250" s="234">
        <v>0.00021000000000000001</v>
      </c>
      <c r="R250" s="234">
        <f>Q250*H250</f>
        <v>0.0003969</v>
      </c>
      <c r="S250" s="234">
        <v>0</v>
      </c>
      <c r="T250" s="23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6" t="s">
        <v>321</v>
      </c>
      <c r="AT250" s="236" t="s">
        <v>333</v>
      </c>
      <c r="AU250" s="236" t="s">
        <v>89</v>
      </c>
      <c r="AY250" s="16" t="s">
        <v>163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6" t="s">
        <v>89</v>
      </c>
      <c r="BK250" s="237">
        <f>ROUND(I250*H250,2)</f>
        <v>0</v>
      </c>
      <c r="BL250" s="16" t="s">
        <v>239</v>
      </c>
      <c r="BM250" s="236" t="s">
        <v>494</v>
      </c>
    </row>
    <row r="251" s="13" customFormat="1">
      <c r="A251" s="13"/>
      <c r="B251" s="238"/>
      <c r="C251" s="239"/>
      <c r="D251" s="240" t="s">
        <v>172</v>
      </c>
      <c r="E251" s="239"/>
      <c r="F251" s="242" t="s">
        <v>495</v>
      </c>
      <c r="G251" s="239"/>
      <c r="H251" s="243">
        <v>1.8899999999999999</v>
      </c>
      <c r="I251" s="244"/>
      <c r="J251" s="239"/>
      <c r="K251" s="239"/>
      <c r="L251" s="245"/>
      <c r="M251" s="246"/>
      <c r="N251" s="247"/>
      <c r="O251" s="247"/>
      <c r="P251" s="247"/>
      <c r="Q251" s="247"/>
      <c r="R251" s="247"/>
      <c r="S251" s="247"/>
      <c r="T251" s="24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9" t="s">
        <v>172</v>
      </c>
      <c r="AU251" s="249" t="s">
        <v>89</v>
      </c>
      <c r="AV251" s="13" t="s">
        <v>89</v>
      </c>
      <c r="AW251" s="13" t="s">
        <v>4</v>
      </c>
      <c r="AX251" s="13" t="s">
        <v>83</v>
      </c>
      <c r="AY251" s="249" t="s">
        <v>163</v>
      </c>
    </row>
    <row r="252" s="2" customFormat="1" ht="33" customHeight="1">
      <c r="A252" s="37"/>
      <c r="B252" s="38"/>
      <c r="C252" s="225" t="s">
        <v>496</v>
      </c>
      <c r="D252" s="225" t="s">
        <v>166</v>
      </c>
      <c r="E252" s="226" t="s">
        <v>497</v>
      </c>
      <c r="F252" s="227" t="s">
        <v>498</v>
      </c>
      <c r="G252" s="228" t="s">
        <v>324</v>
      </c>
      <c r="H252" s="261"/>
      <c r="I252" s="230"/>
      <c r="J252" s="231">
        <f>ROUND(I252*H252,2)</f>
        <v>0</v>
      </c>
      <c r="K252" s="227" t="s">
        <v>178</v>
      </c>
      <c r="L252" s="43"/>
      <c r="M252" s="232" t="s">
        <v>1</v>
      </c>
      <c r="N252" s="233" t="s">
        <v>42</v>
      </c>
      <c r="O252" s="90"/>
      <c r="P252" s="234">
        <f>O252*H252</f>
        <v>0</v>
      </c>
      <c r="Q252" s="234">
        <v>0</v>
      </c>
      <c r="R252" s="234">
        <f>Q252*H252</f>
        <v>0</v>
      </c>
      <c r="S252" s="234">
        <v>0</v>
      </c>
      <c r="T252" s="235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6" t="s">
        <v>239</v>
      </c>
      <c r="AT252" s="236" t="s">
        <v>166</v>
      </c>
      <c r="AU252" s="236" t="s">
        <v>89</v>
      </c>
      <c r="AY252" s="16" t="s">
        <v>163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6" t="s">
        <v>89</v>
      </c>
      <c r="BK252" s="237">
        <f>ROUND(I252*H252,2)</f>
        <v>0</v>
      </c>
      <c r="BL252" s="16" t="s">
        <v>239</v>
      </c>
      <c r="BM252" s="236" t="s">
        <v>499</v>
      </c>
    </row>
    <row r="253" s="12" customFormat="1" ht="22.8" customHeight="1">
      <c r="A253" s="12"/>
      <c r="B253" s="209"/>
      <c r="C253" s="210"/>
      <c r="D253" s="211" t="s">
        <v>75</v>
      </c>
      <c r="E253" s="223" t="s">
        <v>500</v>
      </c>
      <c r="F253" s="223" t="s">
        <v>501</v>
      </c>
      <c r="G253" s="210"/>
      <c r="H253" s="210"/>
      <c r="I253" s="213"/>
      <c r="J253" s="224">
        <f>BK253</f>
        <v>0</v>
      </c>
      <c r="K253" s="210"/>
      <c r="L253" s="215"/>
      <c r="M253" s="216"/>
      <c r="N253" s="217"/>
      <c r="O253" s="217"/>
      <c r="P253" s="218">
        <f>SUM(P254:P264)</f>
        <v>0</v>
      </c>
      <c r="Q253" s="217"/>
      <c r="R253" s="218">
        <f>SUM(R254:R264)</f>
        <v>1.1854954800000002</v>
      </c>
      <c r="S253" s="217"/>
      <c r="T253" s="219">
        <f>SUM(T254:T264)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20" t="s">
        <v>89</v>
      </c>
      <c r="AT253" s="221" t="s">
        <v>75</v>
      </c>
      <c r="AU253" s="221" t="s">
        <v>83</v>
      </c>
      <c r="AY253" s="220" t="s">
        <v>163</v>
      </c>
      <c r="BK253" s="222">
        <f>SUM(BK254:BK264)</f>
        <v>0</v>
      </c>
    </row>
    <row r="254" s="2" customFormat="1" ht="24.15" customHeight="1">
      <c r="A254" s="37"/>
      <c r="B254" s="38"/>
      <c r="C254" s="225" t="s">
        <v>502</v>
      </c>
      <c r="D254" s="225" t="s">
        <v>166</v>
      </c>
      <c r="E254" s="226" t="s">
        <v>503</v>
      </c>
      <c r="F254" s="227" t="s">
        <v>504</v>
      </c>
      <c r="G254" s="228" t="s">
        <v>169</v>
      </c>
      <c r="H254" s="229">
        <v>5.282</v>
      </c>
      <c r="I254" s="230"/>
      <c r="J254" s="231">
        <f>ROUND(I254*H254,2)</f>
        <v>0</v>
      </c>
      <c r="K254" s="227" t="s">
        <v>178</v>
      </c>
      <c r="L254" s="43"/>
      <c r="M254" s="232" t="s">
        <v>1</v>
      </c>
      <c r="N254" s="233" t="s">
        <v>42</v>
      </c>
      <c r="O254" s="90"/>
      <c r="P254" s="234">
        <f>O254*H254</f>
        <v>0</v>
      </c>
      <c r="Q254" s="234">
        <v>0.0015</v>
      </c>
      <c r="R254" s="234">
        <f>Q254*H254</f>
        <v>0.0079229999999999995</v>
      </c>
      <c r="S254" s="234">
        <v>0</v>
      </c>
      <c r="T254" s="235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6" t="s">
        <v>239</v>
      </c>
      <c r="AT254" s="236" t="s">
        <v>166</v>
      </c>
      <c r="AU254" s="236" t="s">
        <v>89</v>
      </c>
      <c r="AY254" s="16" t="s">
        <v>163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6" t="s">
        <v>89</v>
      </c>
      <c r="BK254" s="237">
        <f>ROUND(I254*H254,2)</f>
        <v>0</v>
      </c>
      <c r="BL254" s="16" t="s">
        <v>239</v>
      </c>
      <c r="BM254" s="236" t="s">
        <v>505</v>
      </c>
    </row>
    <row r="255" s="13" customFormat="1">
      <c r="A255" s="13"/>
      <c r="B255" s="238"/>
      <c r="C255" s="239"/>
      <c r="D255" s="240" t="s">
        <v>172</v>
      </c>
      <c r="E255" s="241" t="s">
        <v>1</v>
      </c>
      <c r="F255" s="242" t="s">
        <v>506</v>
      </c>
      <c r="G255" s="239"/>
      <c r="H255" s="243">
        <v>5.282</v>
      </c>
      <c r="I255" s="244"/>
      <c r="J255" s="239"/>
      <c r="K255" s="239"/>
      <c r="L255" s="245"/>
      <c r="M255" s="246"/>
      <c r="N255" s="247"/>
      <c r="O255" s="247"/>
      <c r="P255" s="247"/>
      <c r="Q255" s="247"/>
      <c r="R255" s="247"/>
      <c r="S255" s="247"/>
      <c r="T255" s="24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9" t="s">
        <v>172</v>
      </c>
      <c r="AU255" s="249" t="s">
        <v>89</v>
      </c>
      <c r="AV255" s="13" t="s">
        <v>89</v>
      </c>
      <c r="AW255" s="13" t="s">
        <v>32</v>
      </c>
      <c r="AX255" s="13" t="s">
        <v>83</v>
      </c>
      <c r="AY255" s="249" t="s">
        <v>163</v>
      </c>
    </row>
    <row r="256" s="2" customFormat="1" ht="33" customHeight="1">
      <c r="A256" s="37"/>
      <c r="B256" s="38"/>
      <c r="C256" s="225" t="s">
        <v>507</v>
      </c>
      <c r="D256" s="225" t="s">
        <v>166</v>
      </c>
      <c r="E256" s="226" t="s">
        <v>508</v>
      </c>
      <c r="F256" s="227" t="s">
        <v>509</v>
      </c>
      <c r="G256" s="228" t="s">
        <v>169</v>
      </c>
      <c r="H256" s="229">
        <v>42.356999999999999</v>
      </c>
      <c r="I256" s="230"/>
      <c r="J256" s="231">
        <f>ROUND(I256*H256,2)</f>
        <v>0</v>
      </c>
      <c r="K256" s="227" t="s">
        <v>178</v>
      </c>
      <c r="L256" s="43"/>
      <c r="M256" s="232" t="s">
        <v>1</v>
      </c>
      <c r="N256" s="233" t="s">
        <v>42</v>
      </c>
      <c r="O256" s="90"/>
      <c r="P256" s="234">
        <f>O256*H256</f>
        <v>0</v>
      </c>
      <c r="Q256" s="234">
        <v>0.0075500000000000003</v>
      </c>
      <c r="R256" s="234">
        <f>Q256*H256</f>
        <v>0.31979535000000003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239</v>
      </c>
      <c r="AT256" s="236" t="s">
        <v>166</v>
      </c>
      <c r="AU256" s="236" t="s">
        <v>89</v>
      </c>
      <c r="AY256" s="16" t="s">
        <v>163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89</v>
      </c>
      <c r="BK256" s="237">
        <f>ROUND(I256*H256,2)</f>
        <v>0</v>
      </c>
      <c r="BL256" s="16" t="s">
        <v>239</v>
      </c>
      <c r="BM256" s="236" t="s">
        <v>510</v>
      </c>
    </row>
    <row r="257" s="13" customFormat="1">
      <c r="A257" s="13"/>
      <c r="B257" s="238"/>
      <c r="C257" s="239"/>
      <c r="D257" s="240" t="s">
        <v>172</v>
      </c>
      <c r="E257" s="241" t="s">
        <v>1</v>
      </c>
      <c r="F257" s="242" t="s">
        <v>511</v>
      </c>
      <c r="G257" s="239"/>
      <c r="H257" s="243">
        <v>40.726999999999997</v>
      </c>
      <c r="I257" s="244"/>
      <c r="J257" s="239"/>
      <c r="K257" s="239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172</v>
      </c>
      <c r="AU257" s="249" t="s">
        <v>89</v>
      </c>
      <c r="AV257" s="13" t="s">
        <v>89</v>
      </c>
      <c r="AW257" s="13" t="s">
        <v>32</v>
      </c>
      <c r="AX257" s="13" t="s">
        <v>76</v>
      </c>
      <c r="AY257" s="249" t="s">
        <v>163</v>
      </c>
    </row>
    <row r="258" s="13" customFormat="1">
      <c r="A258" s="13"/>
      <c r="B258" s="238"/>
      <c r="C258" s="239"/>
      <c r="D258" s="240" t="s">
        <v>172</v>
      </c>
      <c r="E258" s="241" t="s">
        <v>1</v>
      </c>
      <c r="F258" s="242" t="s">
        <v>512</v>
      </c>
      <c r="G258" s="239"/>
      <c r="H258" s="243">
        <v>0.59999999999999998</v>
      </c>
      <c r="I258" s="244"/>
      <c r="J258" s="239"/>
      <c r="K258" s="239"/>
      <c r="L258" s="245"/>
      <c r="M258" s="246"/>
      <c r="N258" s="247"/>
      <c r="O258" s="247"/>
      <c r="P258" s="247"/>
      <c r="Q258" s="247"/>
      <c r="R258" s="247"/>
      <c r="S258" s="247"/>
      <c r="T258" s="24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9" t="s">
        <v>172</v>
      </c>
      <c r="AU258" s="249" t="s">
        <v>89</v>
      </c>
      <c r="AV258" s="13" t="s">
        <v>89</v>
      </c>
      <c r="AW258" s="13" t="s">
        <v>32</v>
      </c>
      <c r="AX258" s="13" t="s">
        <v>76</v>
      </c>
      <c r="AY258" s="249" t="s">
        <v>163</v>
      </c>
    </row>
    <row r="259" s="13" customFormat="1">
      <c r="A259" s="13"/>
      <c r="B259" s="238"/>
      <c r="C259" s="239"/>
      <c r="D259" s="240" t="s">
        <v>172</v>
      </c>
      <c r="E259" s="241" t="s">
        <v>1</v>
      </c>
      <c r="F259" s="242" t="s">
        <v>513</v>
      </c>
      <c r="G259" s="239"/>
      <c r="H259" s="243">
        <v>1.03</v>
      </c>
      <c r="I259" s="244"/>
      <c r="J259" s="239"/>
      <c r="K259" s="239"/>
      <c r="L259" s="245"/>
      <c r="M259" s="246"/>
      <c r="N259" s="247"/>
      <c r="O259" s="247"/>
      <c r="P259" s="247"/>
      <c r="Q259" s="247"/>
      <c r="R259" s="247"/>
      <c r="S259" s="247"/>
      <c r="T259" s="24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9" t="s">
        <v>172</v>
      </c>
      <c r="AU259" s="249" t="s">
        <v>89</v>
      </c>
      <c r="AV259" s="13" t="s">
        <v>89</v>
      </c>
      <c r="AW259" s="13" t="s">
        <v>32</v>
      </c>
      <c r="AX259" s="13" t="s">
        <v>76</v>
      </c>
      <c r="AY259" s="249" t="s">
        <v>163</v>
      </c>
    </row>
    <row r="260" s="14" customFormat="1">
      <c r="A260" s="14"/>
      <c r="B260" s="250"/>
      <c r="C260" s="251"/>
      <c r="D260" s="240" t="s">
        <v>172</v>
      </c>
      <c r="E260" s="252" t="s">
        <v>1</v>
      </c>
      <c r="F260" s="253" t="s">
        <v>282</v>
      </c>
      <c r="G260" s="251"/>
      <c r="H260" s="254">
        <v>42.356999999999999</v>
      </c>
      <c r="I260" s="255"/>
      <c r="J260" s="251"/>
      <c r="K260" s="251"/>
      <c r="L260" s="256"/>
      <c r="M260" s="257"/>
      <c r="N260" s="258"/>
      <c r="O260" s="258"/>
      <c r="P260" s="258"/>
      <c r="Q260" s="258"/>
      <c r="R260" s="258"/>
      <c r="S260" s="258"/>
      <c r="T260" s="25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0" t="s">
        <v>172</v>
      </c>
      <c r="AU260" s="260" t="s">
        <v>89</v>
      </c>
      <c r="AV260" s="14" t="s">
        <v>170</v>
      </c>
      <c r="AW260" s="14" t="s">
        <v>32</v>
      </c>
      <c r="AX260" s="14" t="s">
        <v>83</v>
      </c>
      <c r="AY260" s="260" t="s">
        <v>163</v>
      </c>
    </row>
    <row r="261" s="2" customFormat="1" ht="24.15" customHeight="1">
      <c r="A261" s="37"/>
      <c r="B261" s="38"/>
      <c r="C261" s="262" t="s">
        <v>514</v>
      </c>
      <c r="D261" s="262" t="s">
        <v>333</v>
      </c>
      <c r="E261" s="263" t="s">
        <v>515</v>
      </c>
      <c r="F261" s="264" t="s">
        <v>516</v>
      </c>
      <c r="G261" s="265" t="s">
        <v>169</v>
      </c>
      <c r="H261" s="266">
        <v>46.593000000000004</v>
      </c>
      <c r="I261" s="267"/>
      <c r="J261" s="268">
        <f>ROUND(I261*H261,2)</f>
        <v>0</v>
      </c>
      <c r="K261" s="264" t="s">
        <v>178</v>
      </c>
      <c r="L261" s="269"/>
      <c r="M261" s="270" t="s">
        <v>1</v>
      </c>
      <c r="N261" s="271" t="s">
        <v>42</v>
      </c>
      <c r="O261" s="90"/>
      <c r="P261" s="234">
        <f>O261*H261</f>
        <v>0</v>
      </c>
      <c r="Q261" s="234">
        <v>0.018409999999999999</v>
      </c>
      <c r="R261" s="234">
        <f>Q261*H261</f>
        <v>0.85777713</v>
      </c>
      <c r="S261" s="234">
        <v>0</v>
      </c>
      <c r="T261" s="235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6" t="s">
        <v>321</v>
      </c>
      <c r="AT261" s="236" t="s">
        <v>333</v>
      </c>
      <c r="AU261" s="236" t="s">
        <v>89</v>
      </c>
      <c r="AY261" s="16" t="s">
        <v>163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6" t="s">
        <v>89</v>
      </c>
      <c r="BK261" s="237">
        <f>ROUND(I261*H261,2)</f>
        <v>0</v>
      </c>
      <c r="BL261" s="16" t="s">
        <v>239</v>
      </c>
      <c r="BM261" s="236" t="s">
        <v>517</v>
      </c>
    </row>
    <row r="262" s="13" customFormat="1">
      <c r="A262" s="13"/>
      <c r="B262" s="238"/>
      <c r="C262" s="239"/>
      <c r="D262" s="240" t="s">
        <v>172</v>
      </c>
      <c r="E262" s="239"/>
      <c r="F262" s="242" t="s">
        <v>518</v>
      </c>
      <c r="G262" s="239"/>
      <c r="H262" s="243">
        <v>46.593000000000004</v>
      </c>
      <c r="I262" s="244"/>
      <c r="J262" s="239"/>
      <c r="K262" s="239"/>
      <c r="L262" s="245"/>
      <c r="M262" s="246"/>
      <c r="N262" s="247"/>
      <c r="O262" s="247"/>
      <c r="P262" s="247"/>
      <c r="Q262" s="247"/>
      <c r="R262" s="247"/>
      <c r="S262" s="247"/>
      <c r="T262" s="248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9" t="s">
        <v>172</v>
      </c>
      <c r="AU262" s="249" t="s">
        <v>89</v>
      </c>
      <c r="AV262" s="13" t="s">
        <v>89</v>
      </c>
      <c r="AW262" s="13" t="s">
        <v>4</v>
      </c>
      <c r="AX262" s="13" t="s">
        <v>83</v>
      </c>
      <c r="AY262" s="249" t="s">
        <v>163</v>
      </c>
    </row>
    <row r="263" s="2" customFormat="1" ht="37.8" customHeight="1">
      <c r="A263" s="37"/>
      <c r="B263" s="38"/>
      <c r="C263" s="225" t="s">
        <v>519</v>
      </c>
      <c r="D263" s="225" t="s">
        <v>166</v>
      </c>
      <c r="E263" s="226" t="s">
        <v>520</v>
      </c>
      <c r="F263" s="227" t="s">
        <v>521</v>
      </c>
      <c r="G263" s="228" t="s">
        <v>169</v>
      </c>
      <c r="H263" s="229">
        <v>42.356999999999999</v>
      </c>
      <c r="I263" s="230"/>
      <c r="J263" s="231">
        <f>ROUND(I263*H263,2)</f>
        <v>0</v>
      </c>
      <c r="K263" s="227" t="s">
        <v>1</v>
      </c>
      <c r="L263" s="43"/>
      <c r="M263" s="232" t="s">
        <v>1</v>
      </c>
      <c r="N263" s="233" t="s">
        <v>42</v>
      </c>
      <c r="O263" s="90"/>
      <c r="P263" s="234">
        <f>O263*H263</f>
        <v>0</v>
      </c>
      <c r="Q263" s="234">
        <v>0</v>
      </c>
      <c r="R263" s="234">
        <f>Q263*H263</f>
        <v>0</v>
      </c>
      <c r="S263" s="234">
        <v>0</v>
      </c>
      <c r="T263" s="23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6" t="s">
        <v>239</v>
      </c>
      <c r="AT263" s="236" t="s">
        <v>166</v>
      </c>
      <c r="AU263" s="236" t="s">
        <v>89</v>
      </c>
      <c r="AY263" s="16" t="s">
        <v>163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6" t="s">
        <v>89</v>
      </c>
      <c r="BK263" s="237">
        <f>ROUND(I263*H263,2)</f>
        <v>0</v>
      </c>
      <c r="BL263" s="16" t="s">
        <v>239</v>
      </c>
      <c r="BM263" s="236" t="s">
        <v>522</v>
      </c>
    </row>
    <row r="264" s="2" customFormat="1" ht="33" customHeight="1">
      <c r="A264" s="37"/>
      <c r="B264" s="38"/>
      <c r="C264" s="225" t="s">
        <v>523</v>
      </c>
      <c r="D264" s="225" t="s">
        <v>166</v>
      </c>
      <c r="E264" s="226" t="s">
        <v>524</v>
      </c>
      <c r="F264" s="227" t="s">
        <v>525</v>
      </c>
      <c r="G264" s="228" t="s">
        <v>324</v>
      </c>
      <c r="H264" s="261"/>
      <c r="I264" s="230"/>
      <c r="J264" s="231">
        <f>ROUND(I264*H264,2)</f>
        <v>0</v>
      </c>
      <c r="K264" s="227" t="s">
        <v>178</v>
      </c>
      <c r="L264" s="43"/>
      <c r="M264" s="232" t="s">
        <v>1</v>
      </c>
      <c r="N264" s="233" t="s">
        <v>42</v>
      </c>
      <c r="O264" s="90"/>
      <c r="P264" s="234">
        <f>O264*H264</f>
        <v>0</v>
      </c>
      <c r="Q264" s="234">
        <v>0</v>
      </c>
      <c r="R264" s="234">
        <f>Q264*H264</f>
        <v>0</v>
      </c>
      <c r="S264" s="234">
        <v>0</v>
      </c>
      <c r="T264" s="23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36" t="s">
        <v>239</v>
      </c>
      <c r="AT264" s="236" t="s">
        <v>166</v>
      </c>
      <c r="AU264" s="236" t="s">
        <v>89</v>
      </c>
      <c r="AY264" s="16" t="s">
        <v>163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6" t="s">
        <v>89</v>
      </c>
      <c r="BK264" s="237">
        <f>ROUND(I264*H264,2)</f>
        <v>0</v>
      </c>
      <c r="BL264" s="16" t="s">
        <v>239</v>
      </c>
      <c r="BM264" s="236" t="s">
        <v>526</v>
      </c>
    </row>
    <row r="265" s="12" customFormat="1" ht="22.8" customHeight="1">
      <c r="A265" s="12"/>
      <c r="B265" s="209"/>
      <c r="C265" s="210"/>
      <c r="D265" s="211" t="s">
        <v>75</v>
      </c>
      <c r="E265" s="223" t="s">
        <v>527</v>
      </c>
      <c r="F265" s="223" t="s">
        <v>528</v>
      </c>
      <c r="G265" s="210"/>
      <c r="H265" s="210"/>
      <c r="I265" s="213"/>
      <c r="J265" s="224">
        <f>BK265</f>
        <v>0</v>
      </c>
      <c r="K265" s="210"/>
      <c r="L265" s="215"/>
      <c r="M265" s="216"/>
      <c r="N265" s="217"/>
      <c r="O265" s="217"/>
      <c r="P265" s="218">
        <f>SUM(P266:P269)</f>
        <v>0</v>
      </c>
      <c r="Q265" s="217"/>
      <c r="R265" s="218">
        <f>SUM(R266:R269)</f>
        <v>0.032607499999999998</v>
      </c>
      <c r="S265" s="217"/>
      <c r="T265" s="219">
        <f>SUM(T266:T269)</f>
        <v>0.0046344999999999997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20" t="s">
        <v>89</v>
      </c>
      <c r="AT265" s="221" t="s">
        <v>75</v>
      </c>
      <c r="AU265" s="221" t="s">
        <v>83</v>
      </c>
      <c r="AY265" s="220" t="s">
        <v>163</v>
      </c>
      <c r="BK265" s="222">
        <f>SUM(BK266:BK269)</f>
        <v>0</v>
      </c>
    </row>
    <row r="266" s="2" customFormat="1" ht="16.5" customHeight="1">
      <c r="A266" s="37"/>
      <c r="B266" s="38"/>
      <c r="C266" s="225" t="s">
        <v>529</v>
      </c>
      <c r="D266" s="225" t="s">
        <v>166</v>
      </c>
      <c r="E266" s="226" t="s">
        <v>530</v>
      </c>
      <c r="F266" s="227" t="s">
        <v>531</v>
      </c>
      <c r="G266" s="228" t="s">
        <v>169</v>
      </c>
      <c r="H266" s="229">
        <v>14.949999999999999</v>
      </c>
      <c r="I266" s="230"/>
      <c r="J266" s="231">
        <f>ROUND(I266*H266,2)</f>
        <v>0</v>
      </c>
      <c r="K266" s="227" t="s">
        <v>178</v>
      </c>
      <c r="L266" s="43"/>
      <c r="M266" s="232" t="s">
        <v>1</v>
      </c>
      <c r="N266" s="233" t="s">
        <v>42</v>
      </c>
      <c r="O266" s="90"/>
      <c r="P266" s="234">
        <f>O266*H266</f>
        <v>0</v>
      </c>
      <c r="Q266" s="234">
        <v>0.001</v>
      </c>
      <c r="R266" s="234">
        <f>Q266*H266</f>
        <v>0.01495</v>
      </c>
      <c r="S266" s="234">
        <v>0.00031</v>
      </c>
      <c r="T266" s="235">
        <f>S266*H266</f>
        <v>0.0046344999999999997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6" t="s">
        <v>239</v>
      </c>
      <c r="AT266" s="236" t="s">
        <v>166</v>
      </c>
      <c r="AU266" s="236" t="s">
        <v>89</v>
      </c>
      <c r="AY266" s="16" t="s">
        <v>163</v>
      </c>
      <c r="BE266" s="237">
        <f>IF(N266="základní",J266,0)</f>
        <v>0</v>
      </c>
      <c r="BF266" s="237">
        <f>IF(N266="snížená",J266,0)</f>
        <v>0</v>
      </c>
      <c r="BG266" s="237">
        <f>IF(N266="zákl. přenesená",J266,0)</f>
        <v>0</v>
      </c>
      <c r="BH266" s="237">
        <f>IF(N266="sníž. přenesená",J266,0)</f>
        <v>0</v>
      </c>
      <c r="BI266" s="237">
        <f>IF(N266="nulová",J266,0)</f>
        <v>0</v>
      </c>
      <c r="BJ266" s="16" t="s">
        <v>89</v>
      </c>
      <c r="BK266" s="237">
        <f>ROUND(I266*H266,2)</f>
        <v>0</v>
      </c>
      <c r="BL266" s="16" t="s">
        <v>239</v>
      </c>
      <c r="BM266" s="236" t="s">
        <v>532</v>
      </c>
    </row>
    <row r="267" s="2" customFormat="1" ht="24.15" customHeight="1">
      <c r="A267" s="37"/>
      <c r="B267" s="38"/>
      <c r="C267" s="225" t="s">
        <v>533</v>
      </c>
      <c r="D267" s="225" t="s">
        <v>166</v>
      </c>
      <c r="E267" s="226" t="s">
        <v>534</v>
      </c>
      <c r="F267" s="227" t="s">
        <v>535</v>
      </c>
      <c r="G267" s="228" t="s">
        <v>169</v>
      </c>
      <c r="H267" s="229">
        <v>35.314999999999998</v>
      </c>
      <c r="I267" s="230"/>
      <c r="J267" s="231">
        <f>ROUND(I267*H267,2)</f>
        <v>0</v>
      </c>
      <c r="K267" s="227" t="s">
        <v>178</v>
      </c>
      <c r="L267" s="43"/>
      <c r="M267" s="232" t="s">
        <v>1</v>
      </c>
      <c r="N267" s="233" t="s">
        <v>42</v>
      </c>
      <c r="O267" s="90"/>
      <c r="P267" s="234">
        <f>O267*H267</f>
        <v>0</v>
      </c>
      <c r="Q267" s="234">
        <v>0.00021000000000000001</v>
      </c>
      <c r="R267" s="234">
        <f>Q267*H267</f>
        <v>0.0074161499999999998</v>
      </c>
      <c r="S267" s="234">
        <v>0</v>
      </c>
      <c r="T267" s="235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6" t="s">
        <v>239</v>
      </c>
      <c r="AT267" s="236" t="s">
        <v>166</v>
      </c>
      <c r="AU267" s="236" t="s">
        <v>89</v>
      </c>
      <c r="AY267" s="16" t="s">
        <v>163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6" t="s">
        <v>89</v>
      </c>
      <c r="BK267" s="237">
        <f>ROUND(I267*H267,2)</f>
        <v>0</v>
      </c>
      <c r="BL267" s="16" t="s">
        <v>239</v>
      </c>
      <c r="BM267" s="236" t="s">
        <v>536</v>
      </c>
    </row>
    <row r="268" s="2" customFormat="1" ht="33" customHeight="1">
      <c r="A268" s="37"/>
      <c r="B268" s="38"/>
      <c r="C268" s="225" t="s">
        <v>537</v>
      </c>
      <c r="D268" s="225" t="s">
        <v>166</v>
      </c>
      <c r="E268" s="226" t="s">
        <v>538</v>
      </c>
      <c r="F268" s="227" t="s">
        <v>539</v>
      </c>
      <c r="G268" s="228" t="s">
        <v>169</v>
      </c>
      <c r="H268" s="229">
        <v>35.314999999999998</v>
      </c>
      <c r="I268" s="230"/>
      <c r="J268" s="231">
        <f>ROUND(I268*H268,2)</f>
        <v>0</v>
      </c>
      <c r="K268" s="227" t="s">
        <v>178</v>
      </c>
      <c r="L268" s="43"/>
      <c r="M268" s="232" t="s">
        <v>1</v>
      </c>
      <c r="N268" s="233" t="s">
        <v>42</v>
      </c>
      <c r="O268" s="90"/>
      <c r="P268" s="234">
        <f>O268*H268</f>
        <v>0</v>
      </c>
      <c r="Q268" s="234">
        <v>0.00029</v>
      </c>
      <c r="R268" s="234">
        <f>Q268*H268</f>
        <v>0.01024135</v>
      </c>
      <c r="S268" s="234">
        <v>0</v>
      </c>
      <c r="T268" s="235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6" t="s">
        <v>239</v>
      </c>
      <c r="AT268" s="236" t="s">
        <v>166</v>
      </c>
      <c r="AU268" s="236" t="s">
        <v>89</v>
      </c>
      <c r="AY268" s="16" t="s">
        <v>163</v>
      </c>
      <c r="BE268" s="237">
        <f>IF(N268="základní",J268,0)</f>
        <v>0</v>
      </c>
      <c r="BF268" s="237">
        <f>IF(N268="snížená",J268,0)</f>
        <v>0</v>
      </c>
      <c r="BG268" s="237">
        <f>IF(N268="zákl. přenesená",J268,0)</f>
        <v>0</v>
      </c>
      <c r="BH268" s="237">
        <f>IF(N268="sníž. přenesená",J268,0)</f>
        <v>0</v>
      </c>
      <c r="BI268" s="237">
        <f>IF(N268="nulová",J268,0)</f>
        <v>0</v>
      </c>
      <c r="BJ268" s="16" t="s">
        <v>89</v>
      </c>
      <c r="BK268" s="237">
        <f>ROUND(I268*H268,2)</f>
        <v>0</v>
      </c>
      <c r="BL268" s="16" t="s">
        <v>239</v>
      </c>
      <c r="BM268" s="236" t="s">
        <v>540</v>
      </c>
    </row>
    <row r="269" s="13" customFormat="1">
      <c r="A269" s="13"/>
      <c r="B269" s="238"/>
      <c r="C269" s="239"/>
      <c r="D269" s="240" t="s">
        <v>172</v>
      </c>
      <c r="E269" s="241" t="s">
        <v>1</v>
      </c>
      <c r="F269" s="242" t="s">
        <v>541</v>
      </c>
      <c r="G269" s="239"/>
      <c r="H269" s="243">
        <v>35.314999999999998</v>
      </c>
      <c r="I269" s="244"/>
      <c r="J269" s="239"/>
      <c r="K269" s="239"/>
      <c r="L269" s="245"/>
      <c r="M269" s="246"/>
      <c r="N269" s="247"/>
      <c r="O269" s="247"/>
      <c r="P269" s="247"/>
      <c r="Q269" s="247"/>
      <c r="R269" s="247"/>
      <c r="S269" s="247"/>
      <c r="T269" s="24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9" t="s">
        <v>172</v>
      </c>
      <c r="AU269" s="249" t="s">
        <v>89</v>
      </c>
      <c r="AV269" s="13" t="s">
        <v>89</v>
      </c>
      <c r="AW269" s="13" t="s">
        <v>32</v>
      </c>
      <c r="AX269" s="13" t="s">
        <v>83</v>
      </c>
      <c r="AY269" s="249" t="s">
        <v>163</v>
      </c>
    </row>
    <row r="270" s="12" customFormat="1" ht="25.92" customHeight="1">
      <c r="A270" s="12"/>
      <c r="B270" s="209"/>
      <c r="C270" s="210"/>
      <c r="D270" s="211" t="s">
        <v>75</v>
      </c>
      <c r="E270" s="212" t="s">
        <v>542</v>
      </c>
      <c r="F270" s="212" t="s">
        <v>543</v>
      </c>
      <c r="G270" s="210"/>
      <c r="H270" s="210"/>
      <c r="I270" s="213"/>
      <c r="J270" s="214">
        <f>BK270</f>
        <v>0</v>
      </c>
      <c r="K270" s="210"/>
      <c r="L270" s="215"/>
      <c r="M270" s="216"/>
      <c r="N270" s="217"/>
      <c r="O270" s="217"/>
      <c r="P270" s="218">
        <f>SUM(P271:P272)</f>
        <v>0</v>
      </c>
      <c r="Q270" s="217"/>
      <c r="R270" s="218">
        <f>SUM(R271:R272)</f>
        <v>0</v>
      </c>
      <c r="S270" s="217"/>
      <c r="T270" s="219">
        <f>SUM(T271:T272)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0" t="s">
        <v>170</v>
      </c>
      <c r="AT270" s="221" t="s">
        <v>75</v>
      </c>
      <c r="AU270" s="221" t="s">
        <v>76</v>
      </c>
      <c r="AY270" s="220" t="s">
        <v>163</v>
      </c>
      <c r="BK270" s="222">
        <f>SUM(BK271:BK272)</f>
        <v>0</v>
      </c>
    </row>
    <row r="271" s="2" customFormat="1" ht="16.5" customHeight="1">
      <c r="A271" s="37"/>
      <c r="B271" s="38"/>
      <c r="C271" s="225" t="s">
        <v>544</v>
      </c>
      <c r="D271" s="225" t="s">
        <v>166</v>
      </c>
      <c r="E271" s="226" t="s">
        <v>545</v>
      </c>
      <c r="F271" s="227" t="s">
        <v>546</v>
      </c>
      <c r="G271" s="228" t="s">
        <v>547</v>
      </c>
      <c r="H271" s="229">
        <v>100</v>
      </c>
      <c r="I271" s="230"/>
      <c r="J271" s="231">
        <f>ROUND(I271*H271,2)</f>
        <v>0</v>
      </c>
      <c r="K271" s="227" t="s">
        <v>178</v>
      </c>
      <c r="L271" s="43"/>
      <c r="M271" s="232" t="s">
        <v>1</v>
      </c>
      <c r="N271" s="233" t="s">
        <v>42</v>
      </c>
      <c r="O271" s="90"/>
      <c r="P271" s="234">
        <f>O271*H271</f>
        <v>0</v>
      </c>
      <c r="Q271" s="234">
        <v>0</v>
      </c>
      <c r="R271" s="234">
        <f>Q271*H271</f>
        <v>0</v>
      </c>
      <c r="S271" s="234">
        <v>0</v>
      </c>
      <c r="T271" s="235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6" t="s">
        <v>548</v>
      </c>
      <c r="AT271" s="236" t="s">
        <v>166</v>
      </c>
      <c r="AU271" s="236" t="s">
        <v>83</v>
      </c>
      <c r="AY271" s="16" t="s">
        <v>163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6" t="s">
        <v>89</v>
      </c>
      <c r="BK271" s="237">
        <f>ROUND(I271*H271,2)</f>
        <v>0</v>
      </c>
      <c r="BL271" s="16" t="s">
        <v>548</v>
      </c>
      <c r="BM271" s="236" t="s">
        <v>549</v>
      </c>
    </row>
    <row r="272" s="13" customFormat="1">
      <c r="A272" s="13"/>
      <c r="B272" s="238"/>
      <c r="C272" s="239"/>
      <c r="D272" s="240" t="s">
        <v>172</v>
      </c>
      <c r="E272" s="241" t="s">
        <v>1</v>
      </c>
      <c r="F272" s="242" t="s">
        <v>550</v>
      </c>
      <c r="G272" s="239"/>
      <c r="H272" s="243">
        <v>100</v>
      </c>
      <c r="I272" s="244"/>
      <c r="J272" s="239"/>
      <c r="K272" s="239"/>
      <c r="L272" s="245"/>
      <c r="M272" s="272"/>
      <c r="N272" s="273"/>
      <c r="O272" s="273"/>
      <c r="P272" s="273"/>
      <c r="Q272" s="273"/>
      <c r="R272" s="273"/>
      <c r="S272" s="273"/>
      <c r="T272" s="27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9" t="s">
        <v>172</v>
      </c>
      <c r="AU272" s="249" t="s">
        <v>83</v>
      </c>
      <c r="AV272" s="13" t="s">
        <v>89</v>
      </c>
      <c r="AW272" s="13" t="s">
        <v>32</v>
      </c>
      <c r="AX272" s="13" t="s">
        <v>83</v>
      </c>
      <c r="AY272" s="249" t="s">
        <v>163</v>
      </c>
    </row>
    <row r="273" s="2" customFormat="1" ht="6.96" customHeight="1">
      <c r="A273" s="37"/>
      <c r="B273" s="65"/>
      <c r="C273" s="66"/>
      <c r="D273" s="66"/>
      <c r="E273" s="66"/>
      <c r="F273" s="66"/>
      <c r="G273" s="66"/>
      <c r="H273" s="66"/>
      <c r="I273" s="66"/>
      <c r="J273" s="66"/>
      <c r="K273" s="66"/>
      <c r="L273" s="43"/>
      <c r="M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</sheetData>
  <sheetProtection sheet="1" autoFilter="0" formatColumns="0" formatRows="0" objects="1" scenarios="1" spinCount="100000" saltValue="NRnRq9iLJjFg6+PYCUBS4lqkSiewyofpGvVDi4t4//KwbGTR8IX6MHLjKYesCrxPZsIadw6p1V92lYeS0tIY2g==" hashValue="UdISWKUkdCXizf96ffLWp1sQCEh/4TuXty2EzTPeA5fXJOJxRAP9a2VPzFvA0JIeK/pgPhEyfhE3YbnljlDaVQ==" algorithmName="SHA-512" password="CC35"/>
  <autoFilter ref="C136:K2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1" customFormat="1" ht="12" customHeight="1">
      <c r="B8" s="19"/>
      <c r="D8" s="149" t="s">
        <v>122</v>
      </c>
      <c r="L8" s="19"/>
    </row>
    <row r="9" s="2" customFormat="1" ht="16.5" customHeight="1">
      <c r="A9" s="37"/>
      <c r="B9" s="43"/>
      <c r="C9" s="37"/>
      <c r="D9" s="37"/>
      <c r="E9" s="150" t="s">
        <v>123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551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24. 9. 2024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PRIDOS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552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ROUND((SUM(BE128:BE185)),  2)</f>
        <v>0</v>
      </c>
      <c r="G35" s="37"/>
      <c r="H35" s="37"/>
      <c r="I35" s="163">
        <v>0.20999999999999999</v>
      </c>
      <c r="J35" s="162">
        <f>ROUND(((SUM(BE128:BE185))*I35),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ROUND((SUM(BF128:BF185)),  2)</f>
        <v>0</v>
      </c>
      <c r="G36" s="37"/>
      <c r="H36" s="37"/>
      <c r="I36" s="163">
        <v>0.12</v>
      </c>
      <c r="J36" s="162">
        <f>ROUND(((SUM(BF128:BF185))*I36),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ROUND((SUM(BG128:BG185)),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ROUND((SUM(BH128:BH185)),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ROUND((SUM(BI128:BI185)),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A2 - ZAŘÍZENÍ ZTI - m.č. 530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 Biřičce 1240, HK</v>
      </c>
      <c r="G91" s="39"/>
      <c r="H91" s="39"/>
      <c r="I91" s="31" t="s">
        <v>22</v>
      </c>
      <c r="J91" s="78" t="str">
        <f>IF(J14="","",J14)</f>
        <v>24. 9. 2024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Domov u Biřičky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127</v>
      </c>
      <c r="D96" s="184"/>
      <c r="E96" s="184"/>
      <c r="F96" s="184"/>
      <c r="G96" s="184"/>
      <c r="H96" s="184"/>
      <c r="I96" s="184"/>
      <c r="J96" s="185" t="s">
        <v>128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129</v>
      </c>
      <c r="D98" s="39"/>
      <c r="E98" s="39"/>
      <c r="F98" s="39"/>
      <c r="G98" s="39"/>
      <c r="H98" s="39"/>
      <c r="I98" s="39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87"/>
      <c r="C99" s="188"/>
      <c r="D99" s="189" t="s">
        <v>131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553</v>
      </c>
      <c r="E100" s="195"/>
      <c r="F100" s="195"/>
      <c r="G100" s="195"/>
      <c r="H100" s="195"/>
      <c r="I100" s="195"/>
      <c r="J100" s="196">
        <f>J130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137</v>
      </c>
      <c r="E101" s="190"/>
      <c r="F101" s="190"/>
      <c r="G101" s="190"/>
      <c r="H101" s="190"/>
      <c r="I101" s="190"/>
      <c r="J101" s="191">
        <f>J132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554</v>
      </c>
      <c r="E102" s="195"/>
      <c r="F102" s="195"/>
      <c r="G102" s="195"/>
      <c r="H102" s="195"/>
      <c r="I102" s="195"/>
      <c r="J102" s="196">
        <f>J133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555</v>
      </c>
      <c r="E103" s="195"/>
      <c r="F103" s="195"/>
      <c r="G103" s="195"/>
      <c r="H103" s="195"/>
      <c r="I103" s="195"/>
      <c r="J103" s="196">
        <f>J145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556</v>
      </c>
      <c r="E104" s="195"/>
      <c r="F104" s="195"/>
      <c r="G104" s="195"/>
      <c r="H104" s="195"/>
      <c r="I104" s="195"/>
      <c r="J104" s="196">
        <f>J151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557</v>
      </c>
      <c r="E105" s="195"/>
      <c r="F105" s="195"/>
      <c r="G105" s="195"/>
      <c r="H105" s="195"/>
      <c r="I105" s="195"/>
      <c r="J105" s="196">
        <f>J164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558</v>
      </c>
      <c r="E106" s="195"/>
      <c r="F106" s="195"/>
      <c r="G106" s="195"/>
      <c r="H106" s="195"/>
      <c r="I106" s="195"/>
      <c r="J106" s="196">
        <f>J175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2" t="str">
        <f>E7</f>
        <v>Domov u Biřičky - rekonstrukce koupelen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122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82" t="s">
        <v>123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124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>A2 - ZAŘÍZENÍ ZTI - m.č. 530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F14</f>
        <v>K Biřičce 1240, HK</v>
      </c>
      <c r="G122" s="39"/>
      <c r="H122" s="39"/>
      <c r="I122" s="31" t="s">
        <v>22</v>
      </c>
      <c r="J122" s="78" t="str">
        <f>IF(J14="","",J14)</f>
        <v>24. 9. 2024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E17</f>
        <v>Domov u Biřičky</v>
      </c>
      <c r="G124" s="39"/>
      <c r="H124" s="39"/>
      <c r="I124" s="31" t="s">
        <v>30</v>
      </c>
      <c r="J124" s="35" t="str">
        <f>E23</f>
        <v>PRIDOS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IF(E20="","",E20)</f>
        <v>Vyplň údaj</v>
      </c>
      <c r="G125" s="39"/>
      <c r="H125" s="39"/>
      <c r="I125" s="31" t="s">
        <v>33</v>
      </c>
      <c r="J125" s="35" t="str">
        <f>E26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8"/>
      <c r="B127" s="199"/>
      <c r="C127" s="200" t="s">
        <v>149</v>
      </c>
      <c r="D127" s="201" t="s">
        <v>61</v>
      </c>
      <c r="E127" s="201" t="s">
        <v>57</v>
      </c>
      <c r="F127" s="201" t="s">
        <v>58</v>
      </c>
      <c r="G127" s="201" t="s">
        <v>150</v>
      </c>
      <c r="H127" s="201" t="s">
        <v>151</v>
      </c>
      <c r="I127" s="201" t="s">
        <v>152</v>
      </c>
      <c r="J127" s="201" t="s">
        <v>128</v>
      </c>
      <c r="K127" s="202" t="s">
        <v>153</v>
      </c>
      <c r="L127" s="203"/>
      <c r="M127" s="99" t="s">
        <v>1</v>
      </c>
      <c r="N127" s="100" t="s">
        <v>40</v>
      </c>
      <c r="O127" s="100" t="s">
        <v>154</v>
      </c>
      <c r="P127" s="100" t="s">
        <v>155</v>
      </c>
      <c r="Q127" s="100" t="s">
        <v>156</v>
      </c>
      <c r="R127" s="100" t="s">
        <v>157</v>
      </c>
      <c r="S127" s="100" t="s">
        <v>158</v>
      </c>
      <c r="T127" s="101" t="s">
        <v>159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7"/>
      <c r="B128" s="38"/>
      <c r="C128" s="106" t="s">
        <v>160</v>
      </c>
      <c r="D128" s="39"/>
      <c r="E128" s="39"/>
      <c r="F128" s="39"/>
      <c r="G128" s="39"/>
      <c r="H128" s="39"/>
      <c r="I128" s="39"/>
      <c r="J128" s="204">
        <f>BK128</f>
        <v>0</v>
      </c>
      <c r="K128" s="39"/>
      <c r="L128" s="43"/>
      <c r="M128" s="102"/>
      <c r="N128" s="205"/>
      <c r="O128" s="103"/>
      <c r="P128" s="206">
        <f>P129+P132</f>
        <v>0</v>
      </c>
      <c r="Q128" s="103"/>
      <c r="R128" s="206">
        <f>R129+R132</f>
        <v>0</v>
      </c>
      <c r="S128" s="103"/>
      <c r="T128" s="207">
        <f>T129+T132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130</v>
      </c>
      <c r="BK128" s="208">
        <f>BK129+BK132</f>
        <v>0</v>
      </c>
    </row>
    <row r="129" s="12" customFormat="1" ht="25.92" customHeight="1">
      <c r="A129" s="12"/>
      <c r="B129" s="209"/>
      <c r="C129" s="210"/>
      <c r="D129" s="211" t="s">
        <v>75</v>
      </c>
      <c r="E129" s="212" t="s">
        <v>161</v>
      </c>
      <c r="F129" s="212" t="s">
        <v>162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</f>
        <v>0</v>
      </c>
      <c r="Q129" s="217"/>
      <c r="R129" s="218">
        <f>R130</f>
        <v>0</v>
      </c>
      <c r="S129" s="217"/>
      <c r="T129" s="21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76</v>
      </c>
      <c r="AY129" s="220" t="s">
        <v>163</v>
      </c>
      <c r="BK129" s="222">
        <f>BK130</f>
        <v>0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83</v>
      </c>
      <c r="F130" s="223" t="s">
        <v>559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P131</f>
        <v>0</v>
      </c>
      <c r="Q130" s="217"/>
      <c r="R130" s="218">
        <f>R131</f>
        <v>0</v>
      </c>
      <c r="S130" s="217"/>
      <c r="T130" s="21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83</v>
      </c>
      <c r="AY130" s="220" t="s">
        <v>163</v>
      </c>
      <c r="BK130" s="222">
        <f>BK131</f>
        <v>0</v>
      </c>
    </row>
    <row r="131" s="2" customFormat="1" ht="16.5" customHeight="1">
      <c r="A131" s="37"/>
      <c r="B131" s="38"/>
      <c r="C131" s="225" t="s">
        <v>83</v>
      </c>
      <c r="D131" s="225" t="s">
        <v>166</v>
      </c>
      <c r="E131" s="226" t="s">
        <v>560</v>
      </c>
      <c r="F131" s="227" t="s">
        <v>561</v>
      </c>
      <c r="G131" s="228" t="s">
        <v>347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42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170</v>
      </c>
      <c r="AT131" s="236" t="s">
        <v>166</v>
      </c>
      <c r="AU131" s="236" t="s">
        <v>89</v>
      </c>
      <c r="AY131" s="16" t="s">
        <v>163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89</v>
      </c>
      <c r="BK131" s="237">
        <f>ROUND(I131*H131,2)</f>
        <v>0</v>
      </c>
      <c r="BL131" s="16" t="s">
        <v>170</v>
      </c>
      <c r="BM131" s="236" t="s">
        <v>89</v>
      </c>
    </row>
    <row r="132" s="12" customFormat="1" ht="25.92" customHeight="1">
      <c r="A132" s="12"/>
      <c r="B132" s="209"/>
      <c r="C132" s="210"/>
      <c r="D132" s="211" t="s">
        <v>75</v>
      </c>
      <c r="E132" s="212" t="s">
        <v>312</v>
      </c>
      <c r="F132" s="212" t="s">
        <v>313</v>
      </c>
      <c r="G132" s="210"/>
      <c r="H132" s="210"/>
      <c r="I132" s="213"/>
      <c r="J132" s="214">
        <f>BK132</f>
        <v>0</v>
      </c>
      <c r="K132" s="210"/>
      <c r="L132" s="215"/>
      <c r="M132" s="216"/>
      <c r="N132" s="217"/>
      <c r="O132" s="217"/>
      <c r="P132" s="218">
        <f>P133+P145+P151+P164+P175</f>
        <v>0</v>
      </c>
      <c r="Q132" s="217"/>
      <c r="R132" s="218">
        <f>R133+R145+R151+R164+R175</f>
        <v>0</v>
      </c>
      <c r="S132" s="217"/>
      <c r="T132" s="219">
        <f>T133+T145+T151+T164+T175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89</v>
      </c>
      <c r="AT132" s="221" t="s">
        <v>75</v>
      </c>
      <c r="AU132" s="221" t="s">
        <v>76</v>
      </c>
      <c r="AY132" s="220" t="s">
        <v>163</v>
      </c>
      <c r="BK132" s="222">
        <f>BK133+BK145+BK151+BK164+BK175</f>
        <v>0</v>
      </c>
    </row>
    <row r="133" s="12" customFormat="1" ht="22.8" customHeight="1">
      <c r="A133" s="12"/>
      <c r="B133" s="209"/>
      <c r="C133" s="210"/>
      <c r="D133" s="211" t="s">
        <v>75</v>
      </c>
      <c r="E133" s="223" t="s">
        <v>89</v>
      </c>
      <c r="F133" s="223" t="s">
        <v>562</v>
      </c>
      <c r="G133" s="210"/>
      <c r="H133" s="210"/>
      <c r="I133" s="213"/>
      <c r="J133" s="224">
        <f>BK133</f>
        <v>0</v>
      </c>
      <c r="K133" s="210"/>
      <c r="L133" s="215"/>
      <c r="M133" s="216"/>
      <c r="N133" s="217"/>
      <c r="O133" s="217"/>
      <c r="P133" s="218">
        <f>SUM(P134:P144)</f>
        <v>0</v>
      </c>
      <c r="Q133" s="217"/>
      <c r="R133" s="218">
        <f>SUM(R134:R144)</f>
        <v>0</v>
      </c>
      <c r="S133" s="217"/>
      <c r="T133" s="219">
        <f>SUM(T134:T144)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83</v>
      </c>
      <c r="AT133" s="221" t="s">
        <v>75</v>
      </c>
      <c r="AU133" s="221" t="s">
        <v>83</v>
      </c>
      <c r="AY133" s="220" t="s">
        <v>163</v>
      </c>
      <c r="BK133" s="222">
        <f>SUM(BK134:BK144)</f>
        <v>0</v>
      </c>
    </row>
    <row r="134" s="2" customFormat="1" ht="16.5" customHeight="1">
      <c r="A134" s="37"/>
      <c r="B134" s="38"/>
      <c r="C134" s="225" t="s">
        <v>89</v>
      </c>
      <c r="D134" s="225" t="s">
        <v>166</v>
      </c>
      <c r="E134" s="226" t="s">
        <v>563</v>
      </c>
      <c r="F134" s="227" t="s">
        <v>564</v>
      </c>
      <c r="G134" s="228" t="s">
        <v>224</v>
      </c>
      <c r="H134" s="229">
        <v>20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42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170</v>
      </c>
      <c r="AT134" s="236" t="s">
        <v>166</v>
      </c>
      <c r="AU134" s="236" t="s">
        <v>89</v>
      </c>
      <c r="AY134" s="16" t="s">
        <v>163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89</v>
      </c>
      <c r="BK134" s="237">
        <f>ROUND(I134*H134,2)</f>
        <v>0</v>
      </c>
      <c r="BL134" s="16" t="s">
        <v>170</v>
      </c>
      <c r="BM134" s="236" t="s">
        <v>170</v>
      </c>
    </row>
    <row r="135" s="2" customFormat="1" ht="21.75" customHeight="1">
      <c r="A135" s="37"/>
      <c r="B135" s="38"/>
      <c r="C135" s="225" t="s">
        <v>164</v>
      </c>
      <c r="D135" s="225" t="s">
        <v>166</v>
      </c>
      <c r="E135" s="226" t="s">
        <v>565</v>
      </c>
      <c r="F135" s="227" t="s">
        <v>566</v>
      </c>
      <c r="G135" s="228" t="s">
        <v>224</v>
      </c>
      <c r="H135" s="229">
        <v>2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42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170</v>
      </c>
      <c r="AT135" s="236" t="s">
        <v>166</v>
      </c>
      <c r="AU135" s="236" t="s">
        <v>89</v>
      </c>
      <c r="AY135" s="16" t="s">
        <v>163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89</v>
      </c>
      <c r="BK135" s="237">
        <f>ROUND(I135*H135,2)</f>
        <v>0</v>
      </c>
      <c r="BL135" s="16" t="s">
        <v>170</v>
      </c>
      <c r="BM135" s="236" t="s">
        <v>174</v>
      </c>
    </row>
    <row r="136" s="2" customFormat="1" ht="21.75" customHeight="1">
      <c r="A136" s="37"/>
      <c r="B136" s="38"/>
      <c r="C136" s="225" t="s">
        <v>170</v>
      </c>
      <c r="D136" s="225" t="s">
        <v>166</v>
      </c>
      <c r="E136" s="226" t="s">
        <v>567</v>
      </c>
      <c r="F136" s="227" t="s">
        <v>568</v>
      </c>
      <c r="G136" s="228" t="s">
        <v>224</v>
      </c>
      <c r="H136" s="229">
        <v>3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42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170</v>
      </c>
      <c r="AT136" s="236" t="s">
        <v>166</v>
      </c>
      <c r="AU136" s="236" t="s">
        <v>89</v>
      </c>
      <c r="AY136" s="16" t="s">
        <v>163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89</v>
      </c>
      <c r="BK136" s="237">
        <f>ROUND(I136*H136,2)</f>
        <v>0</v>
      </c>
      <c r="BL136" s="16" t="s">
        <v>170</v>
      </c>
      <c r="BM136" s="236" t="s">
        <v>203</v>
      </c>
    </row>
    <row r="137" s="2" customFormat="1" ht="24.15" customHeight="1">
      <c r="A137" s="37"/>
      <c r="B137" s="38"/>
      <c r="C137" s="225" t="s">
        <v>189</v>
      </c>
      <c r="D137" s="225" t="s">
        <v>166</v>
      </c>
      <c r="E137" s="226" t="s">
        <v>569</v>
      </c>
      <c r="F137" s="227" t="s">
        <v>570</v>
      </c>
      <c r="G137" s="228" t="s">
        <v>224</v>
      </c>
      <c r="H137" s="229">
        <v>6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42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170</v>
      </c>
      <c r="AT137" s="236" t="s">
        <v>166</v>
      </c>
      <c r="AU137" s="236" t="s">
        <v>89</v>
      </c>
      <c r="AY137" s="16" t="s">
        <v>163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89</v>
      </c>
      <c r="BK137" s="237">
        <f>ROUND(I137*H137,2)</f>
        <v>0</v>
      </c>
      <c r="BL137" s="16" t="s">
        <v>170</v>
      </c>
      <c r="BM137" s="236" t="s">
        <v>212</v>
      </c>
    </row>
    <row r="138" s="2" customFormat="1" ht="21.75" customHeight="1">
      <c r="A138" s="37"/>
      <c r="B138" s="38"/>
      <c r="C138" s="225" t="s">
        <v>174</v>
      </c>
      <c r="D138" s="225" t="s">
        <v>166</v>
      </c>
      <c r="E138" s="226" t="s">
        <v>571</v>
      </c>
      <c r="F138" s="227" t="s">
        <v>572</v>
      </c>
      <c r="G138" s="228" t="s">
        <v>224</v>
      </c>
      <c r="H138" s="229">
        <v>2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42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170</v>
      </c>
      <c r="AT138" s="236" t="s">
        <v>166</v>
      </c>
      <c r="AU138" s="236" t="s">
        <v>89</v>
      </c>
      <c r="AY138" s="16" t="s">
        <v>163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89</v>
      </c>
      <c r="BK138" s="237">
        <f>ROUND(I138*H138,2)</f>
        <v>0</v>
      </c>
      <c r="BL138" s="16" t="s">
        <v>170</v>
      </c>
      <c r="BM138" s="236" t="s">
        <v>8</v>
      </c>
    </row>
    <row r="139" s="2" customFormat="1" ht="24.15" customHeight="1">
      <c r="A139" s="37"/>
      <c r="B139" s="38"/>
      <c r="C139" s="225" t="s">
        <v>198</v>
      </c>
      <c r="D139" s="225" t="s">
        <v>166</v>
      </c>
      <c r="E139" s="226" t="s">
        <v>573</v>
      </c>
      <c r="F139" s="227" t="s">
        <v>574</v>
      </c>
      <c r="G139" s="228" t="s">
        <v>224</v>
      </c>
      <c r="H139" s="229">
        <v>8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42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170</v>
      </c>
      <c r="AT139" s="236" t="s">
        <v>166</v>
      </c>
      <c r="AU139" s="236" t="s">
        <v>89</v>
      </c>
      <c r="AY139" s="16" t="s">
        <v>163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89</v>
      </c>
      <c r="BK139" s="237">
        <f>ROUND(I139*H139,2)</f>
        <v>0</v>
      </c>
      <c r="BL139" s="16" t="s">
        <v>170</v>
      </c>
      <c r="BM139" s="236" t="s">
        <v>230</v>
      </c>
    </row>
    <row r="140" s="2" customFormat="1" ht="16.5" customHeight="1">
      <c r="A140" s="37"/>
      <c r="B140" s="38"/>
      <c r="C140" s="225" t="s">
        <v>203</v>
      </c>
      <c r="D140" s="225" t="s">
        <v>166</v>
      </c>
      <c r="E140" s="226" t="s">
        <v>575</v>
      </c>
      <c r="F140" s="227" t="s">
        <v>576</v>
      </c>
      <c r="G140" s="228" t="s">
        <v>577</v>
      </c>
      <c r="H140" s="229">
        <v>10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42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170</v>
      </c>
      <c r="AT140" s="236" t="s">
        <v>166</v>
      </c>
      <c r="AU140" s="236" t="s">
        <v>89</v>
      </c>
      <c r="AY140" s="16" t="s">
        <v>163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89</v>
      </c>
      <c r="BK140" s="237">
        <f>ROUND(I140*H140,2)</f>
        <v>0</v>
      </c>
      <c r="BL140" s="16" t="s">
        <v>170</v>
      </c>
      <c r="BM140" s="236" t="s">
        <v>239</v>
      </c>
    </row>
    <row r="141" s="2" customFormat="1" ht="16.5" customHeight="1">
      <c r="A141" s="37"/>
      <c r="B141" s="38"/>
      <c r="C141" s="225" t="s">
        <v>208</v>
      </c>
      <c r="D141" s="225" t="s">
        <v>166</v>
      </c>
      <c r="E141" s="226" t="s">
        <v>578</v>
      </c>
      <c r="F141" s="227" t="s">
        <v>579</v>
      </c>
      <c r="G141" s="228" t="s">
        <v>224</v>
      </c>
      <c r="H141" s="229">
        <v>21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42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170</v>
      </c>
      <c r="AT141" s="236" t="s">
        <v>166</v>
      </c>
      <c r="AU141" s="236" t="s">
        <v>89</v>
      </c>
      <c r="AY141" s="16" t="s">
        <v>163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89</v>
      </c>
      <c r="BK141" s="237">
        <f>ROUND(I141*H141,2)</f>
        <v>0</v>
      </c>
      <c r="BL141" s="16" t="s">
        <v>170</v>
      </c>
      <c r="BM141" s="236" t="s">
        <v>250</v>
      </c>
    </row>
    <row r="142" s="2" customFormat="1" ht="37.8" customHeight="1">
      <c r="A142" s="37"/>
      <c r="B142" s="38"/>
      <c r="C142" s="225" t="s">
        <v>212</v>
      </c>
      <c r="D142" s="225" t="s">
        <v>166</v>
      </c>
      <c r="E142" s="226" t="s">
        <v>580</v>
      </c>
      <c r="F142" s="227" t="s">
        <v>581</v>
      </c>
      <c r="G142" s="228" t="s">
        <v>347</v>
      </c>
      <c r="H142" s="229">
        <v>2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42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170</v>
      </c>
      <c r="AT142" s="236" t="s">
        <v>166</v>
      </c>
      <c r="AU142" s="236" t="s">
        <v>89</v>
      </c>
      <c r="AY142" s="16" t="s">
        <v>163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89</v>
      </c>
      <c r="BK142" s="237">
        <f>ROUND(I142*H142,2)</f>
        <v>0</v>
      </c>
      <c r="BL142" s="16" t="s">
        <v>170</v>
      </c>
      <c r="BM142" s="236" t="s">
        <v>258</v>
      </c>
    </row>
    <row r="143" s="2" customFormat="1" ht="16.5" customHeight="1">
      <c r="A143" s="37"/>
      <c r="B143" s="38"/>
      <c r="C143" s="225" t="s">
        <v>218</v>
      </c>
      <c r="D143" s="225" t="s">
        <v>166</v>
      </c>
      <c r="E143" s="226" t="s">
        <v>582</v>
      </c>
      <c r="F143" s="227" t="s">
        <v>583</v>
      </c>
      <c r="G143" s="228" t="s">
        <v>347</v>
      </c>
      <c r="H143" s="229">
        <v>2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42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170</v>
      </c>
      <c r="AT143" s="236" t="s">
        <v>166</v>
      </c>
      <c r="AU143" s="236" t="s">
        <v>89</v>
      </c>
      <c r="AY143" s="16" t="s">
        <v>163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89</v>
      </c>
      <c r="BK143" s="237">
        <f>ROUND(I143*H143,2)</f>
        <v>0</v>
      </c>
      <c r="BL143" s="16" t="s">
        <v>170</v>
      </c>
      <c r="BM143" s="236" t="s">
        <v>266</v>
      </c>
    </row>
    <row r="144" s="2" customFormat="1" ht="21.75" customHeight="1">
      <c r="A144" s="37"/>
      <c r="B144" s="38"/>
      <c r="C144" s="225" t="s">
        <v>8</v>
      </c>
      <c r="D144" s="225" t="s">
        <v>166</v>
      </c>
      <c r="E144" s="226" t="s">
        <v>584</v>
      </c>
      <c r="F144" s="227" t="s">
        <v>585</v>
      </c>
      <c r="G144" s="228" t="s">
        <v>324</v>
      </c>
      <c r="H144" s="261"/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42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170</v>
      </c>
      <c r="AT144" s="236" t="s">
        <v>166</v>
      </c>
      <c r="AU144" s="236" t="s">
        <v>89</v>
      </c>
      <c r="AY144" s="16" t="s">
        <v>163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89</v>
      </c>
      <c r="BK144" s="237">
        <f>ROUND(I144*H144,2)</f>
        <v>0</v>
      </c>
      <c r="BL144" s="16" t="s">
        <v>170</v>
      </c>
      <c r="BM144" s="236" t="s">
        <v>275</v>
      </c>
    </row>
    <row r="145" s="12" customFormat="1" ht="22.8" customHeight="1">
      <c r="A145" s="12"/>
      <c r="B145" s="209"/>
      <c r="C145" s="210"/>
      <c r="D145" s="211" t="s">
        <v>75</v>
      </c>
      <c r="E145" s="223" t="s">
        <v>164</v>
      </c>
      <c r="F145" s="223" t="s">
        <v>586</v>
      </c>
      <c r="G145" s="210"/>
      <c r="H145" s="210"/>
      <c r="I145" s="213"/>
      <c r="J145" s="224">
        <f>BK145</f>
        <v>0</v>
      </c>
      <c r="K145" s="210"/>
      <c r="L145" s="215"/>
      <c r="M145" s="216"/>
      <c r="N145" s="217"/>
      <c r="O145" s="217"/>
      <c r="P145" s="218">
        <f>SUM(P146:P150)</f>
        <v>0</v>
      </c>
      <c r="Q145" s="217"/>
      <c r="R145" s="218">
        <f>SUM(R146:R150)</f>
        <v>0</v>
      </c>
      <c r="S145" s="217"/>
      <c r="T145" s="219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0" t="s">
        <v>83</v>
      </c>
      <c r="AT145" s="221" t="s">
        <v>75</v>
      </c>
      <c r="AU145" s="221" t="s">
        <v>83</v>
      </c>
      <c r="AY145" s="220" t="s">
        <v>163</v>
      </c>
      <c r="BK145" s="222">
        <f>SUM(BK146:BK150)</f>
        <v>0</v>
      </c>
    </row>
    <row r="146" s="2" customFormat="1" ht="16.5" customHeight="1">
      <c r="A146" s="37"/>
      <c r="B146" s="38"/>
      <c r="C146" s="225" t="s">
        <v>226</v>
      </c>
      <c r="D146" s="225" t="s">
        <v>166</v>
      </c>
      <c r="E146" s="226" t="s">
        <v>587</v>
      </c>
      <c r="F146" s="227" t="s">
        <v>588</v>
      </c>
      <c r="G146" s="228" t="s">
        <v>347</v>
      </c>
      <c r="H146" s="229">
        <v>2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42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170</v>
      </c>
      <c r="AT146" s="236" t="s">
        <v>166</v>
      </c>
      <c r="AU146" s="236" t="s">
        <v>89</v>
      </c>
      <c r="AY146" s="16" t="s">
        <v>163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89</v>
      </c>
      <c r="BK146" s="237">
        <f>ROUND(I146*H146,2)</f>
        <v>0</v>
      </c>
      <c r="BL146" s="16" t="s">
        <v>170</v>
      </c>
      <c r="BM146" s="236" t="s">
        <v>289</v>
      </c>
    </row>
    <row r="147" s="2" customFormat="1" ht="21.75" customHeight="1">
      <c r="A147" s="37"/>
      <c r="B147" s="38"/>
      <c r="C147" s="225" t="s">
        <v>230</v>
      </c>
      <c r="D147" s="225" t="s">
        <v>166</v>
      </c>
      <c r="E147" s="226" t="s">
        <v>589</v>
      </c>
      <c r="F147" s="227" t="s">
        <v>590</v>
      </c>
      <c r="G147" s="228" t="s">
        <v>347</v>
      </c>
      <c r="H147" s="229">
        <v>2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42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170</v>
      </c>
      <c r="AT147" s="236" t="s">
        <v>166</v>
      </c>
      <c r="AU147" s="236" t="s">
        <v>89</v>
      </c>
      <c r="AY147" s="16" t="s">
        <v>163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89</v>
      </c>
      <c r="BK147" s="237">
        <f>ROUND(I147*H147,2)</f>
        <v>0</v>
      </c>
      <c r="BL147" s="16" t="s">
        <v>170</v>
      </c>
      <c r="BM147" s="236" t="s">
        <v>297</v>
      </c>
    </row>
    <row r="148" s="2" customFormat="1" ht="16.5" customHeight="1">
      <c r="A148" s="37"/>
      <c r="B148" s="38"/>
      <c r="C148" s="225" t="s">
        <v>235</v>
      </c>
      <c r="D148" s="225" t="s">
        <v>166</v>
      </c>
      <c r="E148" s="226" t="s">
        <v>591</v>
      </c>
      <c r="F148" s="227" t="s">
        <v>592</v>
      </c>
      <c r="G148" s="228" t="s">
        <v>347</v>
      </c>
      <c r="H148" s="229">
        <v>1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42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170</v>
      </c>
      <c r="AT148" s="236" t="s">
        <v>166</v>
      </c>
      <c r="AU148" s="236" t="s">
        <v>89</v>
      </c>
      <c r="AY148" s="16" t="s">
        <v>163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89</v>
      </c>
      <c r="BK148" s="237">
        <f>ROUND(I148*H148,2)</f>
        <v>0</v>
      </c>
      <c r="BL148" s="16" t="s">
        <v>170</v>
      </c>
      <c r="BM148" s="236" t="s">
        <v>308</v>
      </c>
    </row>
    <row r="149" s="2" customFormat="1" ht="16.5" customHeight="1">
      <c r="A149" s="37"/>
      <c r="B149" s="38"/>
      <c r="C149" s="225" t="s">
        <v>239</v>
      </c>
      <c r="D149" s="225" t="s">
        <v>166</v>
      </c>
      <c r="E149" s="226" t="s">
        <v>593</v>
      </c>
      <c r="F149" s="227" t="s">
        <v>594</v>
      </c>
      <c r="G149" s="228" t="s">
        <v>347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42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170</v>
      </c>
      <c r="AT149" s="236" t="s">
        <v>166</v>
      </c>
      <c r="AU149" s="236" t="s">
        <v>89</v>
      </c>
      <c r="AY149" s="16" t="s">
        <v>163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89</v>
      </c>
      <c r="BK149" s="237">
        <f>ROUND(I149*H149,2)</f>
        <v>0</v>
      </c>
      <c r="BL149" s="16" t="s">
        <v>170</v>
      </c>
      <c r="BM149" s="236" t="s">
        <v>321</v>
      </c>
    </row>
    <row r="150" s="2" customFormat="1" ht="21.75" customHeight="1">
      <c r="A150" s="37"/>
      <c r="B150" s="38"/>
      <c r="C150" s="225" t="s">
        <v>245</v>
      </c>
      <c r="D150" s="225" t="s">
        <v>166</v>
      </c>
      <c r="E150" s="226" t="s">
        <v>584</v>
      </c>
      <c r="F150" s="227" t="s">
        <v>585</v>
      </c>
      <c r="G150" s="228" t="s">
        <v>324</v>
      </c>
      <c r="H150" s="261"/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42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170</v>
      </c>
      <c r="AT150" s="236" t="s">
        <v>166</v>
      </c>
      <c r="AU150" s="236" t="s">
        <v>89</v>
      </c>
      <c r="AY150" s="16" t="s">
        <v>163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89</v>
      </c>
      <c r="BK150" s="237">
        <f>ROUND(I150*H150,2)</f>
        <v>0</v>
      </c>
      <c r="BL150" s="16" t="s">
        <v>170</v>
      </c>
      <c r="BM150" s="236" t="s">
        <v>332</v>
      </c>
    </row>
    <row r="151" s="12" customFormat="1" ht="22.8" customHeight="1">
      <c r="A151" s="12"/>
      <c r="B151" s="209"/>
      <c r="C151" s="210"/>
      <c r="D151" s="211" t="s">
        <v>75</v>
      </c>
      <c r="E151" s="223" t="s">
        <v>170</v>
      </c>
      <c r="F151" s="223" t="s">
        <v>595</v>
      </c>
      <c r="G151" s="210"/>
      <c r="H151" s="210"/>
      <c r="I151" s="213"/>
      <c r="J151" s="224">
        <f>BK151</f>
        <v>0</v>
      </c>
      <c r="K151" s="210"/>
      <c r="L151" s="215"/>
      <c r="M151" s="216"/>
      <c r="N151" s="217"/>
      <c r="O151" s="217"/>
      <c r="P151" s="218">
        <f>SUM(P152:P163)</f>
        <v>0</v>
      </c>
      <c r="Q151" s="217"/>
      <c r="R151" s="218">
        <f>SUM(R152:R163)</f>
        <v>0</v>
      </c>
      <c r="S151" s="217"/>
      <c r="T151" s="219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0" t="s">
        <v>83</v>
      </c>
      <c r="AT151" s="221" t="s">
        <v>75</v>
      </c>
      <c r="AU151" s="221" t="s">
        <v>83</v>
      </c>
      <c r="AY151" s="220" t="s">
        <v>163</v>
      </c>
      <c r="BK151" s="222">
        <f>SUM(BK152:BK163)</f>
        <v>0</v>
      </c>
    </row>
    <row r="152" s="2" customFormat="1" ht="16.5" customHeight="1">
      <c r="A152" s="37"/>
      <c r="B152" s="38"/>
      <c r="C152" s="225" t="s">
        <v>250</v>
      </c>
      <c r="D152" s="225" t="s">
        <v>166</v>
      </c>
      <c r="E152" s="226" t="s">
        <v>596</v>
      </c>
      <c r="F152" s="227" t="s">
        <v>597</v>
      </c>
      <c r="G152" s="228" t="s">
        <v>347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42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170</v>
      </c>
      <c r="AT152" s="236" t="s">
        <v>166</v>
      </c>
      <c r="AU152" s="236" t="s">
        <v>89</v>
      </c>
      <c r="AY152" s="16" t="s">
        <v>163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89</v>
      </c>
      <c r="BK152" s="237">
        <f>ROUND(I152*H152,2)</f>
        <v>0</v>
      </c>
      <c r="BL152" s="16" t="s">
        <v>170</v>
      </c>
      <c r="BM152" s="236" t="s">
        <v>344</v>
      </c>
    </row>
    <row r="153" s="2" customFormat="1" ht="24.15" customHeight="1">
      <c r="A153" s="37"/>
      <c r="B153" s="38"/>
      <c r="C153" s="225" t="s">
        <v>254</v>
      </c>
      <c r="D153" s="225" t="s">
        <v>166</v>
      </c>
      <c r="E153" s="226" t="s">
        <v>598</v>
      </c>
      <c r="F153" s="227" t="s">
        <v>599</v>
      </c>
      <c r="G153" s="228" t="s">
        <v>347</v>
      </c>
      <c r="H153" s="229">
        <v>1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42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170</v>
      </c>
      <c r="AT153" s="236" t="s">
        <v>166</v>
      </c>
      <c r="AU153" s="236" t="s">
        <v>89</v>
      </c>
      <c r="AY153" s="16" t="s">
        <v>163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89</v>
      </c>
      <c r="BK153" s="237">
        <f>ROUND(I153*H153,2)</f>
        <v>0</v>
      </c>
      <c r="BL153" s="16" t="s">
        <v>170</v>
      </c>
      <c r="BM153" s="236" t="s">
        <v>353</v>
      </c>
    </row>
    <row r="154" s="2" customFormat="1" ht="16.5" customHeight="1">
      <c r="A154" s="37"/>
      <c r="B154" s="38"/>
      <c r="C154" s="225" t="s">
        <v>258</v>
      </c>
      <c r="D154" s="225" t="s">
        <v>166</v>
      </c>
      <c r="E154" s="226" t="s">
        <v>600</v>
      </c>
      <c r="F154" s="227" t="s">
        <v>601</v>
      </c>
      <c r="G154" s="228" t="s">
        <v>347</v>
      </c>
      <c r="H154" s="229">
        <v>1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42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170</v>
      </c>
      <c r="AT154" s="236" t="s">
        <v>166</v>
      </c>
      <c r="AU154" s="236" t="s">
        <v>89</v>
      </c>
      <c r="AY154" s="16" t="s">
        <v>163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89</v>
      </c>
      <c r="BK154" s="237">
        <f>ROUND(I154*H154,2)</f>
        <v>0</v>
      </c>
      <c r="BL154" s="16" t="s">
        <v>170</v>
      </c>
      <c r="BM154" s="236" t="s">
        <v>361</v>
      </c>
    </row>
    <row r="155" s="2" customFormat="1" ht="24.15" customHeight="1">
      <c r="A155" s="37"/>
      <c r="B155" s="38"/>
      <c r="C155" s="225" t="s">
        <v>7</v>
      </c>
      <c r="D155" s="225" t="s">
        <v>166</v>
      </c>
      <c r="E155" s="226" t="s">
        <v>602</v>
      </c>
      <c r="F155" s="227" t="s">
        <v>603</v>
      </c>
      <c r="G155" s="228" t="s">
        <v>347</v>
      </c>
      <c r="H155" s="229">
        <v>1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42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170</v>
      </c>
      <c r="AT155" s="236" t="s">
        <v>166</v>
      </c>
      <c r="AU155" s="236" t="s">
        <v>89</v>
      </c>
      <c r="AY155" s="16" t="s">
        <v>163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89</v>
      </c>
      <c r="BK155" s="237">
        <f>ROUND(I155*H155,2)</f>
        <v>0</v>
      </c>
      <c r="BL155" s="16" t="s">
        <v>170</v>
      </c>
      <c r="BM155" s="236" t="s">
        <v>369</v>
      </c>
    </row>
    <row r="156" s="2" customFormat="1" ht="37.8" customHeight="1">
      <c r="A156" s="37"/>
      <c r="B156" s="38"/>
      <c r="C156" s="225" t="s">
        <v>266</v>
      </c>
      <c r="D156" s="225" t="s">
        <v>166</v>
      </c>
      <c r="E156" s="226" t="s">
        <v>604</v>
      </c>
      <c r="F156" s="227" t="s">
        <v>605</v>
      </c>
      <c r="G156" s="228" t="s">
        <v>347</v>
      </c>
      <c r="H156" s="229">
        <v>1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42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170</v>
      </c>
      <c r="AT156" s="236" t="s">
        <v>166</v>
      </c>
      <c r="AU156" s="236" t="s">
        <v>89</v>
      </c>
      <c r="AY156" s="16" t="s">
        <v>163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89</v>
      </c>
      <c r="BK156" s="237">
        <f>ROUND(I156*H156,2)</f>
        <v>0</v>
      </c>
      <c r="BL156" s="16" t="s">
        <v>170</v>
      </c>
      <c r="BM156" s="236" t="s">
        <v>377</v>
      </c>
    </row>
    <row r="157" s="2" customFormat="1" ht="16.5" customHeight="1">
      <c r="A157" s="37"/>
      <c r="B157" s="38"/>
      <c r="C157" s="225" t="s">
        <v>271</v>
      </c>
      <c r="D157" s="225" t="s">
        <v>166</v>
      </c>
      <c r="E157" s="226" t="s">
        <v>606</v>
      </c>
      <c r="F157" s="227" t="s">
        <v>607</v>
      </c>
      <c r="G157" s="228" t="s">
        <v>347</v>
      </c>
      <c r="H157" s="229">
        <v>1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42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170</v>
      </c>
      <c r="AT157" s="236" t="s">
        <v>166</v>
      </c>
      <c r="AU157" s="236" t="s">
        <v>89</v>
      </c>
      <c r="AY157" s="16" t="s">
        <v>163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89</v>
      </c>
      <c r="BK157" s="237">
        <f>ROUND(I157*H157,2)</f>
        <v>0</v>
      </c>
      <c r="BL157" s="16" t="s">
        <v>170</v>
      </c>
      <c r="BM157" s="236" t="s">
        <v>385</v>
      </c>
    </row>
    <row r="158" s="2" customFormat="1" ht="44.25" customHeight="1">
      <c r="A158" s="37"/>
      <c r="B158" s="38"/>
      <c r="C158" s="225" t="s">
        <v>275</v>
      </c>
      <c r="D158" s="225" t="s">
        <v>166</v>
      </c>
      <c r="E158" s="226" t="s">
        <v>608</v>
      </c>
      <c r="F158" s="227" t="s">
        <v>609</v>
      </c>
      <c r="G158" s="228" t="s">
        <v>347</v>
      </c>
      <c r="H158" s="229">
        <v>1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42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170</v>
      </c>
      <c r="AT158" s="236" t="s">
        <v>166</v>
      </c>
      <c r="AU158" s="236" t="s">
        <v>89</v>
      </c>
      <c r="AY158" s="16" t="s">
        <v>163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89</v>
      </c>
      <c r="BK158" s="237">
        <f>ROUND(I158*H158,2)</f>
        <v>0</v>
      </c>
      <c r="BL158" s="16" t="s">
        <v>170</v>
      </c>
      <c r="BM158" s="236" t="s">
        <v>395</v>
      </c>
    </row>
    <row r="159" s="2" customFormat="1" ht="37.8" customHeight="1">
      <c r="A159" s="37"/>
      <c r="B159" s="38"/>
      <c r="C159" s="225" t="s">
        <v>283</v>
      </c>
      <c r="D159" s="225" t="s">
        <v>166</v>
      </c>
      <c r="E159" s="226" t="s">
        <v>610</v>
      </c>
      <c r="F159" s="227" t="s">
        <v>611</v>
      </c>
      <c r="G159" s="228" t="s">
        <v>347</v>
      </c>
      <c r="H159" s="229">
        <v>1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42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170</v>
      </c>
      <c r="AT159" s="236" t="s">
        <v>166</v>
      </c>
      <c r="AU159" s="236" t="s">
        <v>89</v>
      </c>
      <c r="AY159" s="16" t="s">
        <v>163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89</v>
      </c>
      <c r="BK159" s="237">
        <f>ROUND(I159*H159,2)</f>
        <v>0</v>
      </c>
      <c r="BL159" s="16" t="s">
        <v>170</v>
      </c>
      <c r="BM159" s="236" t="s">
        <v>405</v>
      </c>
    </row>
    <row r="160" s="2" customFormat="1" ht="16.5" customHeight="1">
      <c r="A160" s="37"/>
      <c r="B160" s="38"/>
      <c r="C160" s="225" t="s">
        <v>289</v>
      </c>
      <c r="D160" s="225" t="s">
        <v>166</v>
      </c>
      <c r="E160" s="226" t="s">
        <v>612</v>
      </c>
      <c r="F160" s="227" t="s">
        <v>613</v>
      </c>
      <c r="G160" s="228" t="s">
        <v>347</v>
      </c>
      <c r="H160" s="229">
        <v>1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42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170</v>
      </c>
      <c r="AT160" s="236" t="s">
        <v>166</v>
      </c>
      <c r="AU160" s="236" t="s">
        <v>89</v>
      </c>
      <c r="AY160" s="16" t="s">
        <v>163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89</v>
      </c>
      <c r="BK160" s="237">
        <f>ROUND(I160*H160,2)</f>
        <v>0</v>
      </c>
      <c r="BL160" s="16" t="s">
        <v>170</v>
      </c>
      <c r="BM160" s="236" t="s">
        <v>415</v>
      </c>
    </row>
    <row r="161" s="2" customFormat="1" ht="37.8" customHeight="1">
      <c r="A161" s="37"/>
      <c r="B161" s="38"/>
      <c r="C161" s="225" t="s">
        <v>293</v>
      </c>
      <c r="D161" s="225" t="s">
        <v>166</v>
      </c>
      <c r="E161" s="226" t="s">
        <v>614</v>
      </c>
      <c r="F161" s="227" t="s">
        <v>615</v>
      </c>
      <c r="G161" s="228" t="s">
        <v>347</v>
      </c>
      <c r="H161" s="229">
        <v>1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42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170</v>
      </c>
      <c r="AT161" s="236" t="s">
        <v>166</v>
      </c>
      <c r="AU161" s="236" t="s">
        <v>89</v>
      </c>
      <c r="AY161" s="16" t="s">
        <v>163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89</v>
      </c>
      <c r="BK161" s="237">
        <f>ROUND(I161*H161,2)</f>
        <v>0</v>
      </c>
      <c r="BL161" s="16" t="s">
        <v>170</v>
      </c>
      <c r="BM161" s="236" t="s">
        <v>427</v>
      </c>
    </row>
    <row r="162" s="2" customFormat="1" ht="37.8" customHeight="1">
      <c r="A162" s="37"/>
      <c r="B162" s="38"/>
      <c r="C162" s="225" t="s">
        <v>297</v>
      </c>
      <c r="D162" s="225" t="s">
        <v>166</v>
      </c>
      <c r="E162" s="226" t="s">
        <v>616</v>
      </c>
      <c r="F162" s="227" t="s">
        <v>617</v>
      </c>
      <c r="G162" s="228" t="s">
        <v>347</v>
      </c>
      <c r="H162" s="229">
        <v>1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42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170</v>
      </c>
      <c r="AT162" s="236" t="s">
        <v>166</v>
      </c>
      <c r="AU162" s="236" t="s">
        <v>89</v>
      </c>
      <c r="AY162" s="16" t="s">
        <v>163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89</v>
      </c>
      <c r="BK162" s="237">
        <f>ROUND(I162*H162,2)</f>
        <v>0</v>
      </c>
      <c r="BL162" s="16" t="s">
        <v>170</v>
      </c>
      <c r="BM162" s="236" t="s">
        <v>436</v>
      </c>
    </row>
    <row r="163" s="2" customFormat="1" ht="24.15" customHeight="1">
      <c r="A163" s="37"/>
      <c r="B163" s="38"/>
      <c r="C163" s="225" t="s">
        <v>302</v>
      </c>
      <c r="D163" s="225" t="s">
        <v>166</v>
      </c>
      <c r="E163" s="226" t="s">
        <v>618</v>
      </c>
      <c r="F163" s="227" t="s">
        <v>619</v>
      </c>
      <c r="G163" s="228" t="s">
        <v>324</v>
      </c>
      <c r="H163" s="261"/>
      <c r="I163" s="230"/>
      <c r="J163" s="231">
        <f>ROUND(I163*H163,2)</f>
        <v>0</v>
      </c>
      <c r="K163" s="227" t="s">
        <v>1</v>
      </c>
      <c r="L163" s="43"/>
      <c r="M163" s="232" t="s">
        <v>1</v>
      </c>
      <c r="N163" s="233" t="s">
        <v>42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170</v>
      </c>
      <c r="AT163" s="236" t="s">
        <v>166</v>
      </c>
      <c r="AU163" s="236" t="s">
        <v>89</v>
      </c>
      <c r="AY163" s="16" t="s">
        <v>163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89</v>
      </c>
      <c r="BK163" s="237">
        <f>ROUND(I163*H163,2)</f>
        <v>0</v>
      </c>
      <c r="BL163" s="16" t="s">
        <v>170</v>
      </c>
      <c r="BM163" s="236" t="s">
        <v>446</v>
      </c>
    </row>
    <row r="164" s="12" customFormat="1" ht="22.8" customHeight="1">
      <c r="A164" s="12"/>
      <c r="B164" s="209"/>
      <c r="C164" s="210"/>
      <c r="D164" s="211" t="s">
        <v>75</v>
      </c>
      <c r="E164" s="223" t="s">
        <v>189</v>
      </c>
      <c r="F164" s="223" t="s">
        <v>620</v>
      </c>
      <c r="G164" s="210"/>
      <c r="H164" s="210"/>
      <c r="I164" s="213"/>
      <c r="J164" s="224">
        <f>BK164</f>
        <v>0</v>
      </c>
      <c r="K164" s="210"/>
      <c r="L164" s="215"/>
      <c r="M164" s="216"/>
      <c r="N164" s="217"/>
      <c r="O164" s="217"/>
      <c r="P164" s="218">
        <f>SUM(P165:P174)</f>
        <v>0</v>
      </c>
      <c r="Q164" s="217"/>
      <c r="R164" s="218">
        <f>SUM(R165:R174)</f>
        <v>0</v>
      </c>
      <c r="S164" s="217"/>
      <c r="T164" s="219">
        <f>SUM(T165:T174)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0" t="s">
        <v>83</v>
      </c>
      <c r="AT164" s="221" t="s">
        <v>75</v>
      </c>
      <c r="AU164" s="221" t="s">
        <v>83</v>
      </c>
      <c r="AY164" s="220" t="s">
        <v>163</v>
      </c>
      <c r="BK164" s="222">
        <f>SUM(BK165:BK174)</f>
        <v>0</v>
      </c>
    </row>
    <row r="165" s="2" customFormat="1" ht="16.5" customHeight="1">
      <c r="A165" s="37"/>
      <c r="B165" s="38"/>
      <c r="C165" s="225" t="s">
        <v>308</v>
      </c>
      <c r="D165" s="225" t="s">
        <v>166</v>
      </c>
      <c r="E165" s="226" t="s">
        <v>621</v>
      </c>
      <c r="F165" s="227" t="s">
        <v>622</v>
      </c>
      <c r="G165" s="228" t="s">
        <v>224</v>
      </c>
      <c r="H165" s="229">
        <v>12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42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170</v>
      </c>
      <c r="AT165" s="236" t="s">
        <v>166</v>
      </c>
      <c r="AU165" s="236" t="s">
        <v>89</v>
      </c>
      <c r="AY165" s="16" t="s">
        <v>163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89</v>
      </c>
      <c r="BK165" s="237">
        <f>ROUND(I165*H165,2)</f>
        <v>0</v>
      </c>
      <c r="BL165" s="16" t="s">
        <v>170</v>
      </c>
      <c r="BM165" s="236" t="s">
        <v>454</v>
      </c>
    </row>
    <row r="166" s="2" customFormat="1" ht="24.15" customHeight="1">
      <c r="A166" s="37"/>
      <c r="B166" s="38"/>
      <c r="C166" s="225" t="s">
        <v>316</v>
      </c>
      <c r="D166" s="225" t="s">
        <v>166</v>
      </c>
      <c r="E166" s="226" t="s">
        <v>623</v>
      </c>
      <c r="F166" s="227" t="s">
        <v>624</v>
      </c>
      <c r="G166" s="228" t="s">
        <v>224</v>
      </c>
      <c r="H166" s="229">
        <v>12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42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170</v>
      </c>
      <c r="AT166" s="236" t="s">
        <v>166</v>
      </c>
      <c r="AU166" s="236" t="s">
        <v>89</v>
      </c>
      <c r="AY166" s="16" t="s">
        <v>163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89</v>
      </c>
      <c r="BK166" s="237">
        <f>ROUND(I166*H166,2)</f>
        <v>0</v>
      </c>
      <c r="BL166" s="16" t="s">
        <v>170</v>
      </c>
      <c r="BM166" s="236" t="s">
        <v>465</v>
      </c>
    </row>
    <row r="167" s="2" customFormat="1" ht="24.15" customHeight="1">
      <c r="A167" s="37"/>
      <c r="B167" s="38"/>
      <c r="C167" s="225" t="s">
        <v>321</v>
      </c>
      <c r="D167" s="225" t="s">
        <v>166</v>
      </c>
      <c r="E167" s="226" t="s">
        <v>625</v>
      </c>
      <c r="F167" s="227" t="s">
        <v>626</v>
      </c>
      <c r="G167" s="228" t="s">
        <v>224</v>
      </c>
      <c r="H167" s="229">
        <v>15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42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170</v>
      </c>
      <c r="AT167" s="236" t="s">
        <v>166</v>
      </c>
      <c r="AU167" s="236" t="s">
        <v>89</v>
      </c>
      <c r="AY167" s="16" t="s">
        <v>163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89</v>
      </c>
      <c r="BK167" s="237">
        <f>ROUND(I167*H167,2)</f>
        <v>0</v>
      </c>
      <c r="BL167" s="16" t="s">
        <v>170</v>
      </c>
      <c r="BM167" s="236" t="s">
        <v>474</v>
      </c>
    </row>
    <row r="168" s="2" customFormat="1" ht="24.15" customHeight="1">
      <c r="A168" s="37"/>
      <c r="B168" s="38"/>
      <c r="C168" s="225" t="s">
        <v>328</v>
      </c>
      <c r="D168" s="225" t="s">
        <v>166</v>
      </c>
      <c r="E168" s="226" t="s">
        <v>627</v>
      </c>
      <c r="F168" s="227" t="s">
        <v>628</v>
      </c>
      <c r="G168" s="228" t="s">
        <v>224</v>
      </c>
      <c r="H168" s="229">
        <v>6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42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170</v>
      </c>
      <c r="AT168" s="236" t="s">
        <v>166</v>
      </c>
      <c r="AU168" s="236" t="s">
        <v>89</v>
      </c>
      <c r="AY168" s="16" t="s">
        <v>163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89</v>
      </c>
      <c r="BK168" s="237">
        <f>ROUND(I168*H168,2)</f>
        <v>0</v>
      </c>
      <c r="BL168" s="16" t="s">
        <v>170</v>
      </c>
      <c r="BM168" s="236" t="s">
        <v>482</v>
      </c>
    </row>
    <row r="169" s="2" customFormat="1" ht="16.5" customHeight="1">
      <c r="A169" s="37"/>
      <c r="B169" s="38"/>
      <c r="C169" s="225" t="s">
        <v>332</v>
      </c>
      <c r="D169" s="225" t="s">
        <v>166</v>
      </c>
      <c r="E169" s="226" t="s">
        <v>629</v>
      </c>
      <c r="F169" s="227" t="s">
        <v>630</v>
      </c>
      <c r="G169" s="228" t="s">
        <v>347</v>
      </c>
      <c r="H169" s="229">
        <v>3</v>
      </c>
      <c r="I169" s="230"/>
      <c r="J169" s="231">
        <f>ROUND(I169*H169,2)</f>
        <v>0</v>
      </c>
      <c r="K169" s="227" t="s">
        <v>1</v>
      </c>
      <c r="L169" s="43"/>
      <c r="M169" s="232" t="s">
        <v>1</v>
      </c>
      <c r="N169" s="233" t="s">
        <v>42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170</v>
      </c>
      <c r="AT169" s="236" t="s">
        <v>166</v>
      </c>
      <c r="AU169" s="236" t="s">
        <v>89</v>
      </c>
      <c r="AY169" s="16" t="s">
        <v>163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89</v>
      </c>
      <c r="BK169" s="237">
        <f>ROUND(I169*H169,2)</f>
        <v>0</v>
      </c>
      <c r="BL169" s="16" t="s">
        <v>170</v>
      </c>
      <c r="BM169" s="236" t="s">
        <v>491</v>
      </c>
    </row>
    <row r="170" s="2" customFormat="1" ht="21.75" customHeight="1">
      <c r="A170" s="37"/>
      <c r="B170" s="38"/>
      <c r="C170" s="225" t="s">
        <v>338</v>
      </c>
      <c r="D170" s="225" t="s">
        <v>166</v>
      </c>
      <c r="E170" s="226" t="s">
        <v>631</v>
      </c>
      <c r="F170" s="227" t="s">
        <v>632</v>
      </c>
      <c r="G170" s="228" t="s">
        <v>347</v>
      </c>
      <c r="H170" s="229">
        <v>1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42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170</v>
      </c>
      <c r="AT170" s="236" t="s">
        <v>166</v>
      </c>
      <c r="AU170" s="236" t="s">
        <v>89</v>
      </c>
      <c r="AY170" s="16" t="s">
        <v>163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89</v>
      </c>
      <c r="BK170" s="237">
        <f>ROUND(I170*H170,2)</f>
        <v>0</v>
      </c>
      <c r="BL170" s="16" t="s">
        <v>170</v>
      </c>
      <c r="BM170" s="236" t="s">
        <v>502</v>
      </c>
    </row>
    <row r="171" s="2" customFormat="1" ht="16.5" customHeight="1">
      <c r="A171" s="37"/>
      <c r="B171" s="38"/>
      <c r="C171" s="225" t="s">
        <v>344</v>
      </c>
      <c r="D171" s="225" t="s">
        <v>166</v>
      </c>
      <c r="E171" s="226" t="s">
        <v>633</v>
      </c>
      <c r="F171" s="227" t="s">
        <v>634</v>
      </c>
      <c r="G171" s="228" t="s">
        <v>224</v>
      </c>
      <c r="H171" s="229">
        <v>33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42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170</v>
      </c>
      <c r="AT171" s="236" t="s">
        <v>166</v>
      </c>
      <c r="AU171" s="236" t="s">
        <v>89</v>
      </c>
      <c r="AY171" s="16" t="s">
        <v>163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89</v>
      </c>
      <c r="BK171" s="237">
        <f>ROUND(I171*H171,2)</f>
        <v>0</v>
      </c>
      <c r="BL171" s="16" t="s">
        <v>170</v>
      </c>
      <c r="BM171" s="236" t="s">
        <v>514</v>
      </c>
    </row>
    <row r="172" s="2" customFormat="1" ht="16.5" customHeight="1">
      <c r="A172" s="37"/>
      <c r="B172" s="38"/>
      <c r="C172" s="225" t="s">
        <v>349</v>
      </c>
      <c r="D172" s="225" t="s">
        <v>166</v>
      </c>
      <c r="E172" s="226" t="s">
        <v>635</v>
      </c>
      <c r="F172" s="227" t="s">
        <v>636</v>
      </c>
      <c r="G172" s="228" t="s">
        <v>224</v>
      </c>
      <c r="H172" s="229">
        <v>33</v>
      </c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42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170</v>
      </c>
      <c r="AT172" s="236" t="s">
        <v>166</v>
      </c>
      <c r="AU172" s="236" t="s">
        <v>89</v>
      </c>
      <c r="AY172" s="16" t="s">
        <v>163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89</v>
      </c>
      <c r="BK172" s="237">
        <f>ROUND(I172*H172,2)</f>
        <v>0</v>
      </c>
      <c r="BL172" s="16" t="s">
        <v>170</v>
      </c>
      <c r="BM172" s="236" t="s">
        <v>523</v>
      </c>
    </row>
    <row r="173" s="2" customFormat="1" ht="16.5" customHeight="1">
      <c r="A173" s="37"/>
      <c r="B173" s="38"/>
      <c r="C173" s="225" t="s">
        <v>353</v>
      </c>
      <c r="D173" s="225" t="s">
        <v>166</v>
      </c>
      <c r="E173" s="226" t="s">
        <v>637</v>
      </c>
      <c r="F173" s="227" t="s">
        <v>638</v>
      </c>
      <c r="G173" s="228" t="s">
        <v>224</v>
      </c>
      <c r="H173" s="229">
        <v>33</v>
      </c>
      <c r="I173" s="230"/>
      <c r="J173" s="231">
        <f>ROUND(I173*H173,2)</f>
        <v>0</v>
      </c>
      <c r="K173" s="227" t="s">
        <v>1</v>
      </c>
      <c r="L173" s="43"/>
      <c r="M173" s="232" t="s">
        <v>1</v>
      </c>
      <c r="N173" s="233" t="s">
        <v>42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170</v>
      </c>
      <c r="AT173" s="236" t="s">
        <v>166</v>
      </c>
      <c r="AU173" s="236" t="s">
        <v>89</v>
      </c>
      <c r="AY173" s="16" t="s">
        <v>163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89</v>
      </c>
      <c r="BK173" s="237">
        <f>ROUND(I173*H173,2)</f>
        <v>0</v>
      </c>
      <c r="BL173" s="16" t="s">
        <v>170</v>
      </c>
      <c r="BM173" s="236" t="s">
        <v>533</v>
      </c>
    </row>
    <row r="174" s="2" customFormat="1" ht="21.75" customHeight="1">
      <c r="A174" s="37"/>
      <c r="B174" s="38"/>
      <c r="C174" s="225" t="s">
        <v>357</v>
      </c>
      <c r="D174" s="225" t="s">
        <v>166</v>
      </c>
      <c r="E174" s="226" t="s">
        <v>584</v>
      </c>
      <c r="F174" s="227" t="s">
        <v>585</v>
      </c>
      <c r="G174" s="228" t="s">
        <v>324</v>
      </c>
      <c r="H174" s="261"/>
      <c r="I174" s="230"/>
      <c r="J174" s="231">
        <f>ROUND(I174*H174,2)</f>
        <v>0</v>
      </c>
      <c r="K174" s="227" t="s">
        <v>1</v>
      </c>
      <c r="L174" s="43"/>
      <c r="M174" s="232" t="s">
        <v>1</v>
      </c>
      <c r="N174" s="233" t="s">
        <v>42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170</v>
      </c>
      <c r="AT174" s="236" t="s">
        <v>166</v>
      </c>
      <c r="AU174" s="236" t="s">
        <v>89</v>
      </c>
      <c r="AY174" s="16" t="s">
        <v>163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89</v>
      </c>
      <c r="BK174" s="237">
        <f>ROUND(I174*H174,2)</f>
        <v>0</v>
      </c>
      <c r="BL174" s="16" t="s">
        <v>170</v>
      </c>
      <c r="BM174" s="236" t="s">
        <v>544</v>
      </c>
    </row>
    <row r="175" s="12" customFormat="1" ht="22.8" customHeight="1">
      <c r="A175" s="12"/>
      <c r="B175" s="209"/>
      <c r="C175" s="210"/>
      <c r="D175" s="211" t="s">
        <v>75</v>
      </c>
      <c r="E175" s="223" t="s">
        <v>198</v>
      </c>
      <c r="F175" s="223" t="s">
        <v>639</v>
      </c>
      <c r="G175" s="210"/>
      <c r="H175" s="210"/>
      <c r="I175" s="213"/>
      <c r="J175" s="224">
        <f>BK175</f>
        <v>0</v>
      </c>
      <c r="K175" s="210"/>
      <c r="L175" s="215"/>
      <c r="M175" s="216"/>
      <c r="N175" s="217"/>
      <c r="O175" s="217"/>
      <c r="P175" s="218">
        <f>SUM(P176:P185)</f>
        <v>0</v>
      </c>
      <c r="Q175" s="217"/>
      <c r="R175" s="218">
        <f>SUM(R176:R185)</f>
        <v>0</v>
      </c>
      <c r="S175" s="217"/>
      <c r="T175" s="219">
        <f>SUM(T176:T185)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0" t="s">
        <v>83</v>
      </c>
      <c r="AT175" s="221" t="s">
        <v>75</v>
      </c>
      <c r="AU175" s="221" t="s">
        <v>83</v>
      </c>
      <c r="AY175" s="220" t="s">
        <v>163</v>
      </c>
      <c r="BK175" s="222">
        <f>SUM(BK176:BK185)</f>
        <v>0</v>
      </c>
    </row>
    <row r="176" s="2" customFormat="1" ht="16.5" customHeight="1">
      <c r="A176" s="37"/>
      <c r="B176" s="38"/>
      <c r="C176" s="225" t="s">
        <v>361</v>
      </c>
      <c r="D176" s="225" t="s">
        <v>166</v>
      </c>
      <c r="E176" s="226" t="s">
        <v>640</v>
      </c>
      <c r="F176" s="227" t="s">
        <v>641</v>
      </c>
      <c r="G176" s="228" t="s">
        <v>347</v>
      </c>
      <c r="H176" s="229">
        <v>2</v>
      </c>
      <c r="I176" s="230"/>
      <c r="J176" s="231">
        <f>ROUND(I176*H176,2)</f>
        <v>0</v>
      </c>
      <c r="K176" s="227" t="s">
        <v>1</v>
      </c>
      <c r="L176" s="43"/>
      <c r="M176" s="232" t="s">
        <v>1</v>
      </c>
      <c r="N176" s="233" t="s">
        <v>42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170</v>
      </c>
      <c r="AT176" s="236" t="s">
        <v>166</v>
      </c>
      <c r="AU176" s="236" t="s">
        <v>89</v>
      </c>
      <c r="AY176" s="16" t="s">
        <v>163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89</v>
      </c>
      <c r="BK176" s="237">
        <f>ROUND(I176*H176,2)</f>
        <v>0</v>
      </c>
      <c r="BL176" s="16" t="s">
        <v>170</v>
      </c>
      <c r="BM176" s="236" t="s">
        <v>642</v>
      </c>
    </row>
    <row r="177" s="2" customFormat="1" ht="16.5" customHeight="1">
      <c r="A177" s="37"/>
      <c r="B177" s="38"/>
      <c r="C177" s="225" t="s">
        <v>365</v>
      </c>
      <c r="D177" s="225" t="s">
        <v>166</v>
      </c>
      <c r="E177" s="226" t="s">
        <v>643</v>
      </c>
      <c r="F177" s="227" t="s">
        <v>644</v>
      </c>
      <c r="G177" s="228" t="s">
        <v>347</v>
      </c>
      <c r="H177" s="229">
        <v>2</v>
      </c>
      <c r="I177" s="230"/>
      <c r="J177" s="231">
        <f>ROUND(I177*H177,2)</f>
        <v>0</v>
      </c>
      <c r="K177" s="227" t="s">
        <v>1</v>
      </c>
      <c r="L177" s="43"/>
      <c r="M177" s="232" t="s">
        <v>1</v>
      </c>
      <c r="N177" s="233" t="s">
        <v>42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170</v>
      </c>
      <c r="AT177" s="236" t="s">
        <v>166</v>
      </c>
      <c r="AU177" s="236" t="s">
        <v>89</v>
      </c>
      <c r="AY177" s="16" t="s">
        <v>163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89</v>
      </c>
      <c r="BK177" s="237">
        <f>ROUND(I177*H177,2)</f>
        <v>0</v>
      </c>
      <c r="BL177" s="16" t="s">
        <v>170</v>
      </c>
      <c r="BM177" s="236" t="s">
        <v>645</v>
      </c>
    </row>
    <row r="178" s="2" customFormat="1" ht="16.5" customHeight="1">
      <c r="A178" s="37"/>
      <c r="B178" s="38"/>
      <c r="C178" s="225" t="s">
        <v>369</v>
      </c>
      <c r="D178" s="225" t="s">
        <v>166</v>
      </c>
      <c r="E178" s="226" t="s">
        <v>646</v>
      </c>
      <c r="F178" s="227" t="s">
        <v>647</v>
      </c>
      <c r="G178" s="228" t="s">
        <v>347</v>
      </c>
      <c r="H178" s="229">
        <v>2</v>
      </c>
      <c r="I178" s="230"/>
      <c r="J178" s="231">
        <f>ROUND(I178*H178,2)</f>
        <v>0</v>
      </c>
      <c r="K178" s="227" t="s">
        <v>1</v>
      </c>
      <c r="L178" s="43"/>
      <c r="M178" s="232" t="s">
        <v>1</v>
      </c>
      <c r="N178" s="233" t="s">
        <v>42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170</v>
      </c>
      <c r="AT178" s="236" t="s">
        <v>166</v>
      </c>
      <c r="AU178" s="236" t="s">
        <v>89</v>
      </c>
      <c r="AY178" s="16" t="s">
        <v>163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89</v>
      </c>
      <c r="BK178" s="237">
        <f>ROUND(I178*H178,2)</f>
        <v>0</v>
      </c>
      <c r="BL178" s="16" t="s">
        <v>170</v>
      </c>
      <c r="BM178" s="236" t="s">
        <v>648</v>
      </c>
    </row>
    <row r="179" s="2" customFormat="1" ht="16.5" customHeight="1">
      <c r="A179" s="37"/>
      <c r="B179" s="38"/>
      <c r="C179" s="225" t="s">
        <v>373</v>
      </c>
      <c r="D179" s="225" t="s">
        <v>166</v>
      </c>
      <c r="E179" s="226" t="s">
        <v>649</v>
      </c>
      <c r="F179" s="227" t="s">
        <v>650</v>
      </c>
      <c r="G179" s="228" t="s">
        <v>347</v>
      </c>
      <c r="H179" s="229">
        <v>2</v>
      </c>
      <c r="I179" s="230"/>
      <c r="J179" s="231">
        <f>ROUND(I179*H179,2)</f>
        <v>0</v>
      </c>
      <c r="K179" s="227" t="s">
        <v>1</v>
      </c>
      <c r="L179" s="43"/>
      <c r="M179" s="232" t="s">
        <v>1</v>
      </c>
      <c r="N179" s="233" t="s">
        <v>42</v>
      </c>
      <c r="O179" s="90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6" t="s">
        <v>170</v>
      </c>
      <c r="AT179" s="236" t="s">
        <v>166</v>
      </c>
      <c r="AU179" s="236" t="s">
        <v>89</v>
      </c>
      <c r="AY179" s="16" t="s">
        <v>163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6" t="s">
        <v>89</v>
      </c>
      <c r="BK179" s="237">
        <f>ROUND(I179*H179,2)</f>
        <v>0</v>
      </c>
      <c r="BL179" s="16" t="s">
        <v>170</v>
      </c>
      <c r="BM179" s="236" t="s">
        <v>651</v>
      </c>
    </row>
    <row r="180" s="2" customFormat="1" ht="16.5" customHeight="1">
      <c r="A180" s="37"/>
      <c r="B180" s="38"/>
      <c r="C180" s="225" t="s">
        <v>377</v>
      </c>
      <c r="D180" s="225" t="s">
        <v>166</v>
      </c>
      <c r="E180" s="226" t="s">
        <v>652</v>
      </c>
      <c r="F180" s="227" t="s">
        <v>653</v>
      </c>
      <c r="G180" s="228" t="s">
        <v>347</v>
      </c>
      <c r="H180" s="229">
        <v>2</v>
      </c>
      <c r="I180" s="230"/>
      <c r="J180" s="231">
        <f>ROUND(I180*H180,2)</f>
        <v>0</v>
      </c>
      <c r="K180" s="227" t="s">
        <v>1</v>
      </c>
      <c r="L180" s="43"/>
      <c r="M180" s="232" t="s">
        <v>1</v>
      </c>
      <c r="N180" s="233" t="s">
        <v>42</v>
      </c>
      <c r="O180" s="90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6" t="s">
        <v>170</v>
      </c>
      <c r="AT180" s="236" t="s">
        <v>166</v>
      </c>
      <c r="AU180" s="236" t="s">
        <v>89</v>
      </c>
      <c r="AY180" s="16" t="s">
        <v>163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6" t="s">
        <v>89</v>
      </c>
      <c r="BK180" s="237">
        <f>ROUND(I180*H180,2)</f>
        <v>0</v>
      </c>
      <c r="BL180" s="16" t="s">
        <v>170</v>
      </c>
      <c r="BM180" s="236" t="s">
        <v>654</v>
      </c>
    </row>
    <row r="181" s="2" customFormat="1" ht="16.5" customHeight="1">
      <c r="A181" s="37"/>
      <c r="B181" s="38"/>
      <c r="C181" s="225" t="s">
        <v>381</v>
      </c>
      <c r="D181" s="225" t="s">
        <v>166</v>
      </c>
      <c r="E181" s="226" t="s">
        <v>655</v>
      </c>
      <c r="F181" s="227" t="s">
        <v>656</v>
      </c>
      <c r="G181" s="228" t="s">
        <v>347</v>
      </c>
      <c r="H181" s="229">
        <v>1</v>
      </c>
      <c r="I181" s="230"/>
      <c r="J181" s="231">
        <f>ROUND(I181*H181,2)</f>
        <v>0</v>
      </c>
      <c r="K181" s="227" t="s">
        <v>1</v>
      </c>
      <c r="L181" s="43"/>
      <c r="M181" s="232" t="s">
        <v>1</v>
      </c>
      <c r="N181" s="233" t="s">
        <v>42</v>
      </c>
      <c r="O181" s="90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6" t="s">
        <v>170</v>
      </c>
      <c r="AT181" s="236" t="s">
        <v>166</v>
      </c>
      <c r="AU181" s="236" t="s">
        <v>89</v>
      </c>
      <c r="AY181" s="16" t="s">
        <v>163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6" t="s">
        <v>89</v>
      </c>
      <c r="BK181" s="237">
        <f>ROUND(I181*H181,2)</f>
        <v>0</v>
      </c>
      <c r="BL181" s="16" t="s">
        <v>170</v>
      </c>
      <c r="BM181" s="236" t="s">
        <v>657</v>
      </c>
    </row>
    <row r="182" s="2" customFormat="1" ht="16.5" customHeight="1">
      <c r="A182" s="37"/>
      <c r="B182" s="38"/>
      <c r="C182" s="225" t="s">
        <v>385</v>
      </c>
      <c r="D182" s="225" t="s">
        <v>166</v>
      </c>
      <c r="E182" s="226" t="s">
        <v>658</v>
      </c>
      <c r="F182" s="227" t="s">
        <v>659</v>
      </c>
      <c r="G182" s="228" t="s">
        <v>347</v>
      </c>
      <c r="H182" s="229">
        <v>8</v>
      </c>
      <c r="I182" s="230"/>
      <c r="J182" s="231">
        <f>ROUND(I182*H182,2)</f>
        <v>0</v>
      </c>
      <c r="K182" s="227" t="s">
        <v>1</v>
      </c>
      <c r="L182" s="43"/>
      <c r="M182" s="232" t="s">
        <v>1</v>
      </c>
      <c r="N182" s="233" t="s">
        <v>42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170</v>
      </c>
      <c r="AT182" s="236" t="s">
        <v>166</v>
      </c>
      <c r="AU182" s="236" t="s">
        <v>89</v>
      </c>
      <c r="AY182" s="16" t="s">
        <v>163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89</v>
      </c>
      <c r="BK182" s="237">
        <f>ROUND(I182*H182,2)</f>
        <v>0</v>
      </c>
      <c r="BL182" s="16" t="s">
        <v>170</v>
      </c>
      <c r="BM182" s="236" t="s">
        <v>660</v>
      </c>
    </row>
    <row r="183" s="2" customFormat="1" ht="24.15" customHeight="1">
      <c r="A183" s="37"/>
      <c r="B183" s="38"/>
      <c r="C183" s="225" t="s">
        <v>389</v>
      </c>
      <c r="D183" s="225" t="s">
        <v>166</v>
      </c>
      <c r="E183" s="226" t="s">
        <v>661</v>
      </c>
      <c r="F183" s="227" t="s">
        <v>662</v>
      </c>
      <c r="G183" s="228" t="s">
        <v>663</v>
      </c>
      <c r="H183" s="229">
        <v>1</v>
      </c>
      <c r="I183" s="230"/>
      <c r="J183" s="231">
        <f>ROUND(I183*H183,2)</f>
        <v>0</v>
      </c>
      <c r="K183" s="227" t="s">
        <v>1</v>
      </c>
      <c r="L183" s="43"/>
      <c r="M183" s="232" t="s">
        <v>1</v>
      </c>
      <c r="N183" s="233" t="s">
        <v>42</v>
      </c>
      <c r="O183" s="90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6" t="s">
        <v>170</v>
      </c>
      <c r="AT183" s="236" t="s">
        <v>166</v>
      </c>
      <c r="AU183" s="236" t="s">
        <v>89</v>
      </c>
      <c r="AY183" s="16" t="s">
        <v>163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6" t="s">
        <v>89</v>
      </c>
      <c r="BK183" s="237">
        <f>ROUND(I183*H183,2)</f>
        <v>0</v>
      </c>
      <c r="BL183" s="16" t="s">
        <v>170</v>
      </c>
      <c r="BM183" s="236" t="s">
        <v>664</v>
      </c>
    </row>
    <row r="184" s="2" customFormat="1" ht="24.15" customHeight="1">
      <c r="A184" s="37"/>
      <c r="B184" s="38"/>
      <c r="C184" s="225" t="s">
        <v>395</v>
      </c>
      <c r="D184" s="225" t="s">
        <v>166</v>
      </c>
      <c r="E184" s="226" t="s">
        <v>665</v>
      </c>
      <c r="F184" s="227" t="s">
        <v>666</v>
      </c>
      <c r="G184" s="228" t="s">
        <v>347</v>
      </c>
      <c r="H184" s="229">
        <v>6</v>
      </c>
      <c r="I184" s="230"/>
      <c r="J184" s="231">
        <f>ROUND(I184*H184,2)</f>
        <v>0</v>
      </c>
      <c r="K184" s="227" t="s">
        <v>1</v>
      </c>
      <c r="L184" s="43"/>
      <c r="M184" s="232" t="s">
        <v>1</v>
      </c>
      <c r="N184" s="233" t="s">
        <v>42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170</v>
      </c>
      <c r="AT184" s="236" t="s">
        <v>166</v>
      </c>
      <c r="AU184" s="236" t="s">
        <v>89</v>
      </c>
      <c r="AY184" s="16" t="s">
        <v>163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89</v>
      </c>
      <c r="BK184" s="237">
        <f>ROUND(I184*H184,2)</f>
        <v>0</v>
      </c>
      <c r="BL184" s="16" t="s">
        <v>170</v>
      </c>
      <c r="BM184" s="236" t="s">
        <v>667</v>
      </c>
    </row>
    <row r="185" s="2" customFormat="1" ht="21.75" customHeight="1">
      <c r="A185" s="37"/>
      <c r="B185" s="38"/>
      <c r="C185" s="225" t="s">
        <v>400</v>
      </c>
      <c r="D185" s="225" t="s">
        <v>166</v>
      </c>
      <c r="E185" s="226" t="s">
        <v>668</v>
      </c>
      <c r="F185" s="227" t="s">
        <v>669</v>
      </c>
      <c r="G185" s="228" t="s">
        <v>324</v>
      </c>
      <c r="H185" s="261"/>
      <c r="I185" s="230"/>
      <c r="J185" s="231">
        <f>ROUND(I185*H185,2)</f>
        <v>0</v>
      </c>
      <c r="K185" s="227" t="s">
        <v>1</v>
      </c>
      <c r="L185" s="43"/>
      <c r="M185" s="275" t="s">
        <v>1</v>
      </c>
      <c r="N185" s="276" t="s">
        <v>42</v>
      </c>
      <c r="O185" s="277"/>
      <c r="P185" s="278">
        <f>O185*H185</f>
        <v>0</v>
      </c>
      <c r="Q185" s="278">
        <v>0</v>
      </c>
      <c r="R185" s="278">
        <f>Q185*H185</f>
        <v>0</v>
      </c>
      <c r="S185" s="278">
        <v>0</v>
      </c>
      <c r="T185" s="27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170</v>
      </c>
      <c r="AT185" s="236" t="s">
        <v>166</v>
      </c>
      <c r="AU185" s="236" t="s">
        <v>89</v>
      </c>
      <c r="AY185" s="16" t="s">
        <v>163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89</v>
      </c>
      <c r="BK185" s="237">
        <f>ROUND(I185*H185,2)</f>
        <v>0</v>
      </c>
      <c r="BL185" s="16" t="s">
        <v>170</v>
      </c>
      <c r="BM185" s="236" t="s">
        <v>670</v>
      </c>
    </row>
    <row r="186" s="2" customFormat="1" ht="6.96" customHeight="1">
      <c r="A186" s="37"/>
      <c r="B186" s="65"/>
      <c r="C186" s="66"/>
      <c r="D186" s="66"/>
      <c r="E186" s="66"/>
      <c r="F186" s="66"/>
      <c r="G186" s="66"/>
      <c r="H186" s="66"/>
      <c r="I186" s="66"/>
      <c r="J186" s="66"/>
      <c r="K186" s="66"/>
      <c r="L186" s="43"/>
      <c r="M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</sheetData>
  <sheetProtection sheet="1" autoFilter="0" formatColumns="0" formatRows="0" objects="1" scenarios="1" spinCount="100000" saltValue="qZOvisrH6Uq3qIV0+LceSgQuDm6JDS/vcVe2p53sp0UqME2FkhYTy9xop9keF+F6ythzQa4+ZRHUdpw9D5nFRA==" hashValue="F4RMd0qwmt1qcIRyut6f2F29yUQoNpeXGdYBDfK4XYX8J+FAUw8NDyMZ+BYXlbS1r6wFB5jaCs6g/CFG8+Kttw==" algorithmName="SHA-512" password="CC35"/>
  <autoFilter ref="C127:K18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96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1" customFormat="1" ht="12" customHeight="1">
      <c r="B8" s="19"/>
      <c r="D8" s="149" t="s">
        <v>122</v>
      </c>
      <c r="L8" s="19"/>
    </row>
    <row r="9" s="2" customFormat="1" ht="16.5" customHeight="1">
      <c r="A9" s="37"/>
      <c r="B9" s="43"/>
      <c r="C9" s="37"/>
      <c r="D9" s="37"/>
      <c r="E9" s="150" t="s">
        <v>123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671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24. 9. 2024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PRIDOS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552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ROUND((SUM(BE126:BE151)),  2)</f>
        <v>0</v>
      </c>
      <c r="G35" s="37"/>
      <c r="H35" s="37"/>
      <c r="I35" s="163">
        <v>0.20999999999999999</v>
      </c>
      <c r="J35" s="162">
        <f>ROUND(((SUM(BE126:BE151))*I35),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ROUND((SUM(BF126:BF151)),  2)</f>
        <v>0</v>
      </c>
      <c r="G36" s="37"/>
      <c r="H36" s="37"/>
      <c r="I36" s="163">
        <v>0.12</v>
      </c>
      <c r="J36" s="162">
        <f>ROUND(((SUM(BF126:BF151))*I36),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ROUND((SUM(BG126:BG151)),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ROUND((SUM(BH126:BH151)),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ROUND((SUM(BI126:BI151)),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A3 - ZAŘÍZENÍ PRO VYTÁPĚNÍ STAVEB - m.č.530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 Biřičce 1240, HK</v>
      </c>
      <c r="G91" s="39"/>
      <c r="H91" s="39"/>
      <c r="I91" s="31" t="s">
        <v>22</v>
      </c>
      <c r="J91" s="78" t="str">
        <f>IF(J14="","",J14)</f>
        <v>24. 9. 2024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Domov u Biřičky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127</v>
      </c>
      <c r="D96" s="184"/>
      <c r="E96" s="184"/>
      <c r="F96" s="184"/>
      <c r="G96" s="184"/>
      <c r="H96" s="184"/>
      <c r="I96" s="184"/>
      <c r="J96" s="185" t="s">
        <v>128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129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87"/>
      <c r="C99" s="188"/>
      <c r="D99" s="189" t="s">
        <v>131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553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137</v>
      </c>
      <c r="E101" s="190"/>
      <c r="F101" s="190"/>
      <c r="G101" s="190"/>
      <c r="H101" s="190"/>
      <c r="I101" s="190"/>
      <c r="J101" s="191">
        <f>J130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672</v>
      </c>
      <c r="E102" s="195"/>
      <c r="F102" s="195"/>
      <c r="G102" s="195"/>
      <c r="H102" s="195"/>
      <c r="I102" s="195"/>
      <c r="J102" s="196">
        <f>J131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673</v>
      </c>
      <c r="E103" s="195"/>
      <c r="F103" s="195"/>
      <c r="G103" s="195"/>
      <c r="H103" s="195"/>
      <c r="I103" s="195"/>
      <c r="J103" s="196">
        <f>J140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674</v>
      </c>
      <c r="E104" s="195"/>
      <c r="F104" s="195"/>
      <c r="G104" s="195"/>
      <c r="H104" s="195"/>
      <c r="I104" s="195"/>
      <c r="J104" s="196">
        <f>J146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148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Domov u Biřičky - rekonstrukce koupelen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122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123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124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A3 - ZAŘÍZENÍ PRO VYTÁPĚNÍ STAVEB - m.č.530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K Biřičce 1240, HK</v>
      </c>
      <c r="G120" s="39"/>
      <c r="H120" s="39"/>
      <c r="I120" s="31" t="s">
        <v>22</v>
      </c>
      <c r="J120" s="78" t="str">
        <f>IF(J14="","",J14)</f>
        <v>24. 9. 2024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>Domov u Biřičky</v>
      </c>
      <c r="G122" s="39"/>
      <c r="H122" s="39"/>
      <c r="I122" s="31" t="s">
        <v>30</v>
      </c>
      <c r="J122" s="35" t="str">
        <f>E23</f>
        <v>PRIDOS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IF(E20="","",E20)</f>
        <v>Vyplň údaj</v>
      </c>
      <c r="G123" s="39"/>
      <c r="H123" s="39"/>
      <c r="I123" s="31" t="s">
        <v>33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149</v>
      </c>
      <c r="D125" s="201" t="s">
        <v>61</v>
      </c>
      <c r="E125" s="201" t="s">
        <v>57</v>
      </c>
      <c r="F125" s="201" t="s">
        <v>58</v>
      </c>
      <c r="G125" s="201" t="s">
        <v>150</v>
      </c>
      <c r="H125" s="201" t="s">
        <v>151</v>
      </c>
      <c r="I125" s="201" t="s">
        <v>152</v>
      </c>
      <c r="J125" s="201" t="s">
        <v>128</v>
      </c>
      <c r="K125" s="202" t="s">
        <v>153</v>
      </c>
      <c r="L125" s="203"/>
      <c r="M125" s="99" t="s">
        <v>1</v>
      </c>
      <c r="N125" s="100" t="s">
        <v>40</v>
      </c>
      <c r="O125" s="100" t="s">
        <v>154</v>
      </c>
      <c r="P125" s="100" t="s">
        <v>155</v>
      </c>
      <c r="Q125" s="100" t="s">
        <v>156</v>
      </c>
      <c r="R125" s="100" t="s">
        <v>157</v>
      </c>
      <c r="S125" s="100" t="s">
        <v>158</v>
      </c>
      <c r="T125" s="101" t="s">
        <v>159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160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P127+P130</f>
        <v>0</v>
      </c>
      <c r="Q126" s="103"/>
      <c r="R126" s="206">
        <f>R127+R130</f>
        <v>0</v>
      </c>
      <c r="S126" s="103"/>
      <c r="T126" s="207">
        <f>T127+T130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130</v>
      </c>
      <c r="BK126" s="208">
        <f>BK127+BK130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161</v>
      </c>
      <c r="F127" s="212" t="s">
        <v>162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</f>
        <v>0</v>
      </c>
      <c r="Q127" s="217"/>
      <c r="R127" s="218">
        <f>R128</f>
        <v>0</v>
      </c>
      <c r="S127" s="217"/>
      <c r="T127" s="21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163</v>
      </c>
      <c r="BK127" s="222">
        <f>BK128</f>
        <v>0</v>
      </c>
    </row>
    <row r="128" s="12" customFormat="1" ht="22.8" customHeight="1">
      <c r="A128" s="12"/>
      <c r="B128" s="209"/>
      <c r="C128" s="210"/>
      <c r="D128" s="211" t="s">
        <v>75</v>
      </c>
      <c r="E128" s="223" t="s">
        <v>83</v>
      </c>
      <c r="F128" s="223" t="s">
        <v>559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</v>
      </c>
      <c r="S128" s="217"/>
      <c r="T128" s="21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75</v>
      </c>
      <c r="AU128" s="221" t="s">
        <v>83</v>
      </c>
      <c r="AY128" s="220" t="s">
        <v>163</v>
      </c>
      <c r="BK128" s="222">
        <f>BK129</f>
        <v>0</v>
      </c>
    </row>
    <row r="129" s="2" customFormat="1" ht="16.5" customHeight="1">
      <c r="A129" s="37"/>
      <c r="B129" s="38"/>
      <c r="C129" s="225" t="s">
        <v>83</v>
      </c>
      <c r="D129" s="225" t="s">
        <v>166</v>
      </c>
      <c r="E129" s="226" t="s">
        <v>675</v>
      </c>
      <c r="F129" s="227" t="s">
        <v>561</v>
      </c>
      <c r="G129" s="228" t="s">
        <v>347</v>
      </c>
      <c r="H129" s="229">
        <v>1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42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170</v>
      </c>
      <c r="AT129" s="236" t="s">
        <v>166</v>
      </c>
      <c r="AU129" s="236" t="s">
        <v>89</v>
      </c>
      <c r="AY129" s="16" t="s">
        <v>163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89</v>
      </c>
      <c r="BK129" s="237">
        <f>ROUND(I129*H129,2)</f>
        <v>0</v>
      </c>
      <c r="BL129" s="16" t="s">
        <v>170</v>
      </c>
      <c r="BM129" s="236" t="s">
        <v>89</v>
      </c>
    </row>
    <row r="130" s="12" customFormat="1" ht="25.92" customHeight="1">
      <c r="A130" s="12"/>
      <c r="B130" s="209"/>
      <c r="C130" s="210"/>
      <c r="D130" s="211" t="s">
        <v>75</v>
      </c>
      <c r="E130" s="212" t="s">
        <v>312</v>
      </c>
      <c r="F130" s="212" t="s">
        <v>313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P131+P140+P146</f>
        <v>0</v>
      </c>
      <c r="Q130" s="217"/>
      <c r="R130" s="218">
        <f>R131+R140+R146</f>
        <v>0</v>
      </c>
      <c r="S130" s="217"/>
      <c r="T130" s="219">
        <f>T131+T140+T146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89</v>
      </c>
      <c r="AT130" s="221" t="s">
        <v>75</v>
      </c>
      <c r="AU130" s="221" t="s">
        <v>76</v>
      </c>
      <c r="AY130" s="220" t="s">
        <v>163</v>
      </c>
      <c r="BK130" s="222">
        <f>BK131+BK140+BK146</f>
        <v>0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89</v>
      </c>
      <c r="F131" s="223" t="s">
        <v>676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SUM(P132:P139)</f>
        <v>0</v>
      </c>
      <c r="Q131" s="217"/>
      <c r="R131" s="218">
        <f>SUM(R132:R139)</f>
        <v>0</v>
      </c>
      <c r="S131" s="217"/>
      <c r="T131" s="219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83</v>
      </c>
      <c r="AT131" s="221" t="s">
        <v>75</v>
      </c>
      <c r="AU131" s="221" t="s">
        <v>83</v>
      </c>
      <c r="AY131" s="220" t="s">
        <v>163</v>
      </c>
      <c r="BK131" s="222">
        <f>SUM(BK132:BK139)</f>
        <v>0</v>
      </c>
    </row>
    <row r="132" s="2" customFormat="1" ht="16.5" customHeight="1">
      <c r="A132" s="37"/>
      <c r="B132" s="38"/>
      <c r="C132" s="225" t="s">
        <v>89</v>
      </c>
      <c r="D132" s="225" t="s">
        <v>166</v>
      </c>
      <c r="E132" s="226" t="s">
        <v>677</v>
      </c>
      <c r="F132" s="227" t="s">
        <v>678</v>
      </c>
      <c r="G132" s="228" t="s">
        <v>224</v>
      </c>
      <c r="H132" s="229">
        <v>15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42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170</v>
      </c>
      <c r="AT132" s="236" t="s">
        <v>166</v>
      </c>
      <c r="AU132" s="236" t="s">
        <v>89</v>
      </c>
      <c r="AY132" s="16" t="s">
        <v>163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89</v>
      </c>
      <c r="BK132" s="237">
        <f>ROUND(I132*H132,2)</f>
        <v>0</v>
      </c>
      <c r="BL132" s="16" t="s">
        <v>170</v>
      </c>
      <c r="BM132" s="236" t="s">
        <v>170</v>
      </c>
    </row>
    <row r="133" s="2" customFormat="1" ht="21.75" customHeight="1">
      <c r="A133" s="37"/>
      <c r="B133" s="38"/>
      <c r="C133" s="225" t="s">
        <v>164</v>
      </c>
      <c r="D133" s="225" t="s">
        <v>166</v>
      </c>
      <c r="E133" s="226" t="s">
        <v>679</v>
      </c>
      <c r="F133" s="227" t="s">
        <v>680</v>
      </c>
      <c r="G133" s="228" t="s">
        <v>224</v>
      </c>
      <c r="H133" s="229">
        <v>2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42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170</v>
      </c>
      <c r="AT133" s="236" t="s">
        <v>166</v>
      </c>
      <c r="AU133" s="236" t="s">
        <v>89</v>
      </c>
      <c r="AY133" s="16" t="s">
        <v>163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89</v>
      </c>
      <c r="BK133" s="237">
        <f>ROUND(I133*H133,2)</f>
        <v>0</v>
      </c>
      <c r="BL133" s="16" t="s">
        <v>170</v>
      </c>
      <c r="BM133" s="236" t="s">
        <v>174</v>
      </c>
    </row>
    <row r="134" s="2" customFormat="1" ht="21.75" customHeight="1">
      <c r="A134" s="37"/>
      <c r="B134" s="38"/>
      <c r="C134" s="225" t="s">
        <v>170</v>
      </c>
      <c r="D134" s="225" t="s">
        <v>166</v>
      </c>
      <c r="E134" s="226" t="s">
        <v>681</v>
      </c>
      <c r="F134" s="227" t="s">
        <v>682</v>
      </c>
      <c r="G134" s="228" t="s">
        <v>224</v>
      </c>
      <c r="H134" s="229">
        <v>4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42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170</v>
      </c>
      <c r="AT134" s="236" t="s">
        <v>166</v>
      </c>
      <c r="AU134" s="236" t="s">
        <v>89</v>
      </c>
      <c r="AY134" s="16" t="s">
        <v>163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89</v>
      </c>
      <c r="BK134" s="237">
        <f>ROUND(I134*H134,2)</f>
        <v>0</v>
      </c>
      <c r="BL134" s="16" t="s">
        <v>170</v>
      </c>
      <c r="BM134" s="236" t="s">
        <v>203</v>
      </c>
    </row>
    <row r="135" s="2" customFormat="1" ht="21.75" customHeight="1">
      <c r="A135" s="37"/>
      <c r="B135" s="38"/>
      <c r="C135" s="225" t="s">
        <v>189</v>
      </c>
      <c r="D135" s="225" t="s">
        <v>166</v>
      </c>
      <c r="E135" s="226" t="s">
        <v>683</v>
      </c>
      <c r="F135" s="227" t="s">
        <v>684</v>
      </c>
      <c r="G135" s="228" t="s">
        <v>347</v>
      </c>
      <c r="H135" s="229">
        <v>2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42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170</v>
      </c>
      <c r="AT135" s="236" t="s">
        <v>166</v>
      </c>
      <c r="AU135" s="236" t="s">
        <v>89</v>
      </c>
      <c r="AY135" s="16" t="s">
        <v>163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89</v>
      </c>
      <c r="BK135" s="237">
        <f>ROUND(I135*H135,2)</f>
        <v>0</v>
      </c>
      <c r="BL135" s="16" t="s">
        <v>170</v>
      </c>
      <c r="BM135" s="236" t="s">
        <v>212</v>
      </c>
    </row>
    <row r="136" s="2" customFormat="1" ht="21.75" customHeight="1">
      <c r="A136" s="37"/>
      <c r="B136" s="38"/>
      <c r="C136" s="225" t="s">
        <v>174</v>
      </c>
      <c r="D136" s="225" t="s">
        <v>166</v>
      </c>
      <c r="E136" s="226" t="s">
        <v>631</v>
      </c>
      <c r="F136" s="227" t="s">
        <v>632</v>
      </c>
      <c r="G136" s="228" t="s">
        <v>347</v>
      </c>
      <c r="H136" s="229">
        <v>1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42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170</v>
      </c>
      <c r="AT136" s="236" t="s">
        <v>166</v>
      </c>
      <c r="AU136" s="236" t="s">
        <v>89</v>
      </c>
      <c r="AY136" s="16" t="s">
        <v>163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89</v>
      </c>
      <c r="BK136" s="237">
        <f>ROUND(I136*H136,2)</f>
        <v>0</v>
      </c>
      <c r="BL136" s="16" t="s">
        <v>170</v>
      </c>
      <c r="BM136" s="236" t="s">
        <v>8</v>
      </c>
    </row>
    <row r="137" s="2" customFormat="1" ht="16.5" customHeight="1">
      <c r="A137" s="37"/>
      <c r="B137" s="38"/>
      <c r="C137" s="225" t="s">
        <v>198</v>
      </c>
      <c r="D137" s="225" t="s">
        <v>166</v>
      </c>
      <c r="E137" s="226" t="s">
        <v>685</v>
      </c>
      <c r="F137" s="227" t="s">
        <v>686</v>
      </c>
      <c r="G137" s="228" t="s">
        <v>224</v>
      </c>
      <c r="H137" s="229">
        <v>6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42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170</v>
      </c>
      <c r="AT137" s="236" t="s">
        <v>166</v>
      </c>
      <c r="AU137" s="236" t="s">
        <v>89</v>
      </c>
      <c r="AY137" s="16" t="s">
        <v>163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89</v>
      </c>
      <c r="BK137" s="237">
        <f>ROUND(I137*H137,2)</f>
        <v>0</v>
      </c>
      <c r="BL137" s="16" t="s">
        <v>170</v>
      </c>
      <c r="BM137" s="236" t="s">
        <v>230</v>
      </c>
    </row>
    <row r="138" s="2" customFormat="1" ht="16.5" customHeight="1">
      <c r="A138" s="37"/>
      <c r="B138" s="38"/>
      <c r="C138" s="225" t="s">
        <v>203</v>
      </c>
      <c r="D138" s="225" t="s">
        <v>166</v>
      </c>
      <c r="E138" s="226" t="s">
        <v>687</v>
      </c>
      <c r="F138" s="227" t="s">
        <v>688</v>
      </c>
      <c r="G138" s="228" t="s">
        <v>224</v>
      </c>
      <c r="H138" s="229">
        <v>6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42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170</v>
      </c>
      <c r="AT138" s="236" t="s">
        <v>166</v>
      </c>
      <c r="AU138" s="236" t="s">
        <v>89</v>
      </c>
      <c r="AY138" s="16" t="s">
        <v>163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89</v>
      </c>
      <c r="BK138" s="237">
        <f>ROUND(I138*H138,2)</f>
        <v>0</v>
      </c>
      <c r="BL138" s="16" t="s">
        <v>170</v>
      </c>
      <c r="BM138" s="236" t="s">
        <v>239</v>
      </c>
    </row>
    <row r="139" s="2" customFormat="1" ht="21.75" customHeight="1">
      <c r="A139" s="37"/>
      <c r="B139" s="38"/>
      <c r="C139" s="225" t="s">
        <v>208</v>
      </c>
      <c r="D139" s="225" t="s">
        <v>166</v>
      </c>
      <c r="E139" s="226" t="s">
        <v>584</v>
      </c>
      <c r="F139" s="227" t="s">
        <v>585</v>
      </c>
      <c r="G139" s="228" t="s">
        <v>324</v>
      </c>
      <c r="H139" s="261"/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42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170</v>
      </c>
      <c r="AT139" s="236" t="s">
        <v>166</v>
      </c>
      <c r="AU139" s="236" t="s">
        <v>89</v>
      </c>
      <c r="AY139" s="16" t="s">
        <v>163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89</v>
      </c>
      <c r="BK139" s="237">
        <f>ROUND(I139*H139,2)</f>
        <v>0</v>
      </c>
      <c r="BL139" s="16" t="s">
        <v>170</v>
      </c>
      <c r="BM139" s="236" t="s">
        <v>250</v>
      </c>
    </row>
    <row r="140" s="12" customFormat="1" ht="22.8" customHeight="1">
      <c r="A140" s="12"/>
      <c r="B140" s="209"/>
      <c r="C140" s="210"/>
      <c r="D140" s="211" t="s">
        <v>75</v>
      </c>
      <c r="E140" s="223" t="s">
        <v>164</v>
      </c>
      <c r="F140" s="223" t="s">
        <v>689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SUM(P141:P145)</f>
        <v>0</v>
      </c>
      <c r="Q140" s="217"/>
      <c r="R140" s="218">
        <f>SUM(R141:R145)</f>
        <v>0</v>
      </c>
      <c r="S140" s="217"/>
      <c r="T140" s="219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75</v>
      </c>
      <c r="AU140" s="221" t="s">
        <v>83</v>
      </c>
      <c r="AY140" s="220" t="s">
        <v>163</v>
      </c>
      <c r="BK140" s="222">
        <f>SUM(BK141:BK145)</f>
        <v>0</v>
      </c>
    </row>
    <row r="141" s="2" customFormat="1" ht="16.5" customHeight="1">
      <c r="A141" s="37"/>
      <c r="B141" s="38"/>
      <c r="C141" s="225" t="s">
        <v>212</v>
      </c>
      <c r="D141" s="225" t="s">
        <v>166</v>
      </c>
      <c r="E141" s="226" t="s">
        <v>690</v>
      </c>
      <c r="F141" s="227" t="s">
        <v>691</v>
      </c>
      <c r="G141" s="228" t="s">
        <v>347</v>
      </c>
      <c r="H141" s="229">
        <v>2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42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170</v>
      </c>
      <c r="AT141" s="236" t="s">
        <v>166</v>
      </c>
      <c r="AU141" s="236" t="s">
        <v>89</v>
      </c>
      <c r="AY141" s="16" t="s">
        <v>163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89</v>
      </c>
      <c r="BK141" s="237">
        <f>ROUND(I141*H141,2)</f>
        <v>0</v>
      </c>
      <c r="BL141" s="16" t="s">
        <v>170</v>
      </c>
      <c r="BM141" s="236" t="s">
        <v>258</v>
      </c>
    </row>
    <row r="142" s="2" customFormat="1" ht="16.5" customHeight="1">
      <c r="A142" s="37"/>
      <c r="B142" s="38"/>
      <c r="C142" s="225" t="s">
        <v>218</v>
      </c>
      <c r="D142" s="225" t="s">
        <v>166</v>
      </c>
      <c r="E142" s="226" t="s">
        <v>692</v>
      </c>
      <c r="F142" s="227" t="s">
        <v>693</v>
      </c>
      <c r="G142" s="228" t="s">
        <v>347</v>
      </c>
      <c r="H142" s="229">
        <v>1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42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170</v>
      </c>
      <c r="AT142" s="236" t="s">
        <v>166</v>
      </c>
      <c r="AU142" s="236" t="s">
        <v>89</v>
      </c>
      <c r="AY142" s="16" t="s">
        <v>163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89</v>
      </c>
      <c r="BK142" s="237">
        <f>ROUND(I142*H142,2)</f>
        <v>0</v>
      </c>
      <c r="BL142" s="16" t="s">
        <v>170</v>
      </c>
      <c r="BM142" s="236" t="s">
        <v>266</v>
      </c>
    </row>
    <row r="143" s="2" customFormat="1" ht="16.5" customHeight="1">
      <c r="A143" s="37"/>
      <c r="B143" s="38"/>
      <c r="C143" s="225" t="s">
        <v>8</v>
      </c>
      <c r="D143" s="225" t="s">
        <v>166</v>
      </c>
      <c r="E143" s="226" t="s">
        <v>694</v>
      </c>
      <c r="F143" s="227" t="s">
        <v>695</v>
      </c>
      <c r="G143" s="228" t="s">
        <v>347</v>
      </c>
      <c r="H143" s="229">
        <v>2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42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170</v>
      </c>
      <c r="AT143" s="236" t="s">
        <v>166</v>
      </c>
      <c r="AU143" s="236" t="s">
        <v>89</v>
      </c>
      <c r="AY143" s="16" t="s">
        <v>163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89</v>
      </c>
      <c r="BK143" s="237">
        <f>ROUND(I143*H143,2)</f>
        <v>0</v>
      </c>
      <c r="BL143" s="16" t="s">
        <v>170</v>
      </c>
      <c r="BM143" s="236" t="s">
        <v>275</v>
      </c>
    </row>
    <row r="144" s="2" customFormat="1" ht="16.5" customHeight="1">
      <c r="A144" s="37"/>
      <c r="B144" s="38"/>
      <c r="C144" s="225" t="s">
        <v>226</v>
      </c>
      <c r="D144" s="225" t="s">
        <v>166</v>
      </c>
      <c r="E144" s="226" t="s">
        <v>696</v>
      </c>
      <c r="F144" s="227" t="s">
        <v>697</v>
      </c>
      <c r="G144" s="228" t="s">
        <v>347</v>
      </c>
      <c r="H144" s="229">
        <v>1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42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170</v>
      </c>
      <c r="AT144" s="236" t="s">
        <v>166</v>
      </c>
      <c r="AU144" s="236" t="s">
        <v>89</v>
      </c>
      <c r="AY144" s="16" t="s">
        <v>163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89</v>
      </c>
      <c r="BK144" s="237">
        <f>ROUND(I144*H144,2)</f>
        <v>0</v>
      </c>
      <c r="BL144" s="16" t="s">
        <v>170</v>
      </c>
      <c r="BM144" s="236" t="s">
        <v>289</v>
      </c>
    </row>
    <row r="145" s="2" customFormat="1" ht="21.75" customHeight="1">
      <c r="A145" s="37"/>
      <c r="B145" s="38"/>
      <c r="C145" s="225" t="s">
        <v>230</v>
      </c>
      <c r="D145" s="225" t="s">
        <v>166</v>
      </c>
      <c r="E145" s="226" t="s">
        <v>698</v>
      </c>
      <c r="F145" s="227" t="s">
        <v>669</v>
      </c>
      <c r="G145" s="228" t="s">
        <v>324</v>
      </c>
      <c r="H145" s="261"/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42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170</v>
      </c>
      <c r="AT145" s="236" t="s">
        <v>166</v>
      </c>
      <c r="AU145" s="236" t="s">
        <v>89</v>
      </c>
      <c r="AY145" s="16" t="s">
        <v>163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89</v>
      </c>
      <c r="BK145" s="237">
        <f>ROUND(I145*H145,2)</f>
        <v>0</v>
      </c>
      <c r="BL145" s="16" t="s">
        <v>170</v>
      </c>
      <c r="BM145" s="236" t="s">
        <v>297</v>
      </c>
    </row>
    <row r="146" s="12" customFormat="1" ht="22.8" customHeight="1">
      <c r="A146" s="12"/>
      <c r="B146" s="209"/>
      <c r="C146" s="210"/>
      <c r="D146" s="211" t="s">
        <v>75</v>
      </c>
      <c r="E146" s="223" t="s">
        <v>170</v>
      </c>
      <c r="F146" s="223" t="s">
        <v>699</v>
      </c>
      <c r="G146" s="210"/>
      <c r="H146" s="210"/>
      <c r="I146" s="213"/>
      <c r="J146" s="224">
        <f>BK146</f>
        <v>0</v>
      </c>
      <c r="K146" s="210"/>
      <c r="L146" s="215"/>
      <c r="M146" s="216"/>
      <c r="N146" s="217"/>
      <c r="O146" s="217"/>
      <c r="P146" s="218">
        <f>SUM(P147:P151)</f>
        <v>0</v>
      </c>
      <c r="Q146" s="217"/>
      <c r="R146" s="218">
        <f>SUM(R147:R151)</f>
        <v>0</v>
      </c>
      <c r="S146" s="217"/>
      <c r="T146" s="219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83</v>
      </c>
      <c r="AT146" s="221" t="s">
        <v>75</v>
      </c>
      <c r="AU146" s="221" t="s">
        <v>83</v>
      </c>
      <c r="AY146" s="220" t="s">
        <v>163</v>
      </c>
      <c r="BK146" s="222">
        <f>SUM(BK147:BK151)</f>
        <v>0</v>
      </c>
    </row>
    <row r="147" s="2" customFormat="1" ht="24.15" customHeight="1">
      <c r="A147" s="37"/>
      <c r="B147" s="38"/>
      <c r="C147" s="225" t="s">
        <v>235</v>
      </c>
      <c r="D147" s="225" t="s">
        <v>166</v>
      </c>
      <c r="E147" s="226" t="s">
        <v>700</v>
      </c>
      <c r="F147" s="227" t="s">
        <v>701</v>
      </c>
      <c r="G147" s="228" t="s">
        <v>224</v>
      </c>
      <c r="H147" s="229">
        <v>2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42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170</v>
      </c>
      <c r="AT147" s="236" t="s">
        <v>166</v>
      </c>
      <c r="AU147" s="236" t="s">
        <v>89</v>
      </c>
      <c r="AY147" s="16" t="s">
        <v>163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89</v>
      </c>
      <c r="BK147" s="237">
        <f>ROUND(I147*H147,2)</f>
        <v>0</v>
      </c>
      <c r="BL147" s="16" t="s">
        <v>170</v>
      </c>
      <c r="BM147" s="236" t="s">
        <v>308</v>
      </c>
    </row>
    <row r="148" s="2" customFormat="1" ht="21.75" customHeight="1">
      <c r="A148" s="37"/>
      <c r="B148" s="38"/>
      <c r="C148" s="225" t="s">
        <v>239</v>
      </c>
      <c r="D148" s="225" t="s">
        <v>166</v>
      </c>
      <c r="E148" s="226" t="s">
        <v>702</v>
      </c>
      <c r="F148" s="227" t="s">
        <v>703</v>
      </c>
      <c r="G148" s="228" t="s">
        <v>347</v>
      </c>
      <c r="H148" s="229">
        <v>1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42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170</v>
      </c>
      <c r="AT148" s="236" t="s">
        <v>166</v>
      </c>
      <c r="AU148" s="236" t="s">
        <v>89</v>
      </c>
      <c r="AY148" s="16" t="s">
        <v>163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89</v>
      </c>
      <c r="BK148" s="237">
        <f>ROUND(I148*H148,2)</f>
        <v>0</v>
      </c>
      <c r="BL148" s="16" t="s">
        <v>170</v>
      </c>
      <c r="BM148" s="236" t="s">
        <v>321</v>
      </c>
    </row>
    <row r="149" s="2" customFormat="1" ht="24.15" customHeight="1">
      <c r="A149" s="37"/>
      <c r="B149" s="38"/>
      <c r="C149" s="225" t="s">
        <v>245</v>
      </c>
      <c r="D149" s="225" t="s">
        <v>166</v>
      </c>
      <c r="E149" s="226" t="s">
        <v>704</v>
      </c>
      <c r="F149" s="227" t="s">
        <v>705</v>
      </c>
      <c r="G149" s="228" t="s">
        <v>347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42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170</v>
      </c>
      <c r="AT149" s="236" t="s">
        <v>166</v>
      </c>
      <c r="AU149" s="236" t="s">
        <v>89</v>
      </c>
      <c r="AY149" s="16" t="s">
        <v>163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89</v>
      </c>
      <c r="BK149" s="237">
        <f>ROUND(I149*H149,2)</f>
        <v>0</v>
      </c>
      <c r="BL149" s="16" t="s">
        <v>170</v>
      </c>
      <c r="BM149" s="236" t="s">
        <v>332</v>
      </c>
    </row>
    <row r="150" s="2" customFormat="1" ht="16.5" customHeight="1">
      <c r="A150" s="37"/>
      <c r="B150" s="38"/>
      <c r="C150" s="225" t="s">
        <v>250</v>
      </c>
      <c r="D150" s="225" t="s">
        <v>166</v>
      </c>
      <c r="E150" s="226" t="s">
        <v>706</v>
      </c>
      <c r="F150" s="227" t="s">
        <v>707</v>
      </c>
      <c r="G150" s="228" t="s">
        <v>347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42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170</v>
      </c>
      <c r="AT150" s="236" t="s">
        <v>166</v>
      </c>
      <c r="AU150" s="236" t="s">
        <v>89</v>
      </c>
      <c r="AY150" s="16" t="s">
        <v>163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89</v>
      </c>
      <c r="BK150" s="237">
        <f>ROUND(I150*H150,2)</f>
        <v>0</v>
      </c>
      <c r="BL150" s="16" t="s">
        <v>170</v>
      </c>
      <c r="BM150" s="236" t="s">
        <v>344</v>
      </c>
    </row>
    <row r="151" s="2" customFormat="1" ht="21.75" customHeight="1">
      <c r="A151" s="37"/>
      <c r="B151" s="38"/>
      <c r="C151" s="225" t="s">
        <v>254</v>
      </c>
      <c r="D151" s="225" t="s">
        <v>166</v>
      </c>
      <c r="E151" s="226" t="s">
        <v>708</v>
      </c>
      <c r="F151" s="227" t="s">
        <v>709</v>
      </c>
      <c r="G151" s="228" t="s">
        <v>324</v>
      </c>
      <c r="H151" s="261"/>
      <c r="I151" s="230"/>
      <c r="J151" s="231">
        <f>ROUND(I151*H151,2)</f>
        <v>0</v>
      </c>
      <c r="K151" s="227" t="s">
        <v>1</v>
      </c>
      <c r="L151" s="43"/>
      <c r="M151" s="275" t="s">
        <v>1</v>
      </c>
      <c r="N151" s="276" t="s">
        <v>42</v>
      </c>
      <c r="O151" s="277"/>
      <c r="P151" s="278">
        <f>O151*H151</f>
        <v>0</v>
      </c>
      <c r="Q151" s="278">
        <v>0</v>
      </c>
      <c r="R151" s="278">
        <f>Q151*H151</f>
        <v>0</v>
      </c>
      <c r="S151" s="278">
        <v>0</v>
      </c>
      <c r="T151" s="27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170</v>
      </c>
      <c r="AT151" s="236" t="s">
        <v>166</v>
      </c>
      <c r="AU151" s="236" t="s">
        <v>89</v>
      </c>
      <c r="AY151" s="16" t="s">
        <v>163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89</v>
      </c>
      <c r="BK151" s="237">
        <f>ROUND(I151*H151,2)</f>
        <v>0</v>
      </c>
      <c r="BL151" s="16" t="s">
        <v>170</v>
      </c>
      <c r="BM151" s="236" t="s">
        <v>353</v>
      </c>
    </row>
    <row r="152" s="2" customFormat="1" ht="6.96" customHeight="1">
      <c r="A152" s="37"/>
      <c r="B152" s="65"/>
      <c r="C152" s="66"/>
      <c r="D152" s="66"/>
      <c r="E152" s="66"/>
      <c r="F152" s="66"/>
      <c r="G152" s="66"/>
      <c r="H152" s="66"/>
      <c r="I152" s="66"/>
      <c r="J152" s="66"/>
      <c r="K152" s="66"/>
      <c r="L152" s="43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sheet="1" autoFilter="0" formatColumns="0" formatRows="0" objects="1" scenarios="1" spinCount="100000" saltValue="cSrhgcvGr0SH0tAearl74tVs2jT8hbFnP5aIrFCLQH8Q52dm7s2Pzx/EWBYquj07YnQZnuzbN6I8eVQ4+ZeCWw==" hashValue="g5eixdSbrtmPc7y15FzqKIjpjH4KfQe7sw/e1PQGaRofzTW4mbsRi9ZRGqJTRt8IbNxEe1qnK/h+02SsaBRn+A==" algorithmName="SHA-512" password="CC35"/>
  <autoFilter ref="C125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99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1" customFormat="1" ht="12" customHeight="1">
      <c r="B8" s="19"/>
      <c r="D8" s="149" t="s">
        <v>122</v>
      </c>
      <c r="L8" s="19"/>
    </row>
    <row r="9" s="2" customFormat="1" ht="16.5" customHeight="1">
      <c r="A9" s="37"/>
      <c r="B9" s="43"/>
      <c r="C9" s="37"/>
      <c r="D9" s="37"/>
      <c r="E9" s="150" t="s">
        <v>123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710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24. 9. 2024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PRIDOS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552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ROUND((SUM(BE124:BE136)),  2)</f>
        <v>0</v>
      </c>
      <c r="G35" s="37"/>
      <c r="H35" s="37"/>
      <c r="I35" s="163">
        <v>0.20999999999999999</v>
      </c>
      <c r="J35" s="162">
        <f>ROUND(((SUM(BE124:BE136))*I35),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ROUND((SUM(BF124:BF136)),  2)</f>
        <v>0</v>
      </c>
      <c r="G36" s="37"/>
      <c r="H36" s="37"/>
      <c r="I36" s="163">
        <v>0.12</v>
      </c>
      <c r="J36" s="162">
        <f>ROUND(((SUM(BF124:BF136))*I36),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ROUND((SUM(BG124:BG136)),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ROUND((SUM(BH124:BH136)),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ROUND((SUM(BI124:BI136)),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123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A4 - ZAŘÍZENÍ VZDUCHOTECHNIKY - m.č.530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 Biřičce 1240, HK</v>
      </c>
      <c r="G91" s="39"/>
      <c r="H91" s="39"/>
      <c r="I91" s="31" t="s">
        <v>22</v>
      </c>
      <c r="J91" s="78" t="str">
        <f>IF(J14="","",J14)</f>
        <v>24. 9. 2024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Domov u Biřičky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127</v>
      </c>
      <c r="D96" s="184"/>
      <c r="E96" s="184"/>
      <c r="F96" s="184"/>
      <c r="G96" s="184"/>
      <c r="H96" s="184"/>
      <c r="I96" s="184"/>
      <c r="J96" s="185" t="s">
        <v>128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129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87"/>
      <c r="C99" s="188"/>
      <c r="D99" s="189" t="s">
        <v>131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553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137</v>
      </c>
      <c r="E101" s="190"/>
      <c r="F101" s="190"/>
      <c r="G101" s="190"/>
      <c r="H101" s="190"/>
      <c r="I101" s="190"/>
      <c r="J101" s="191">
        <f>J128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711</v>
      </c>
      <c r="E102" s="195"/>
      <c r="F102" s="195"/>
      <c r="G102" s="195"/>
      <c r="H102" s="195"/>
      <c r="I102" s="195"/>
      <c r="J102" s="196">
        <f>J129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Domov u Biřičky - rekonstrukce koupelen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122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123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A4 - ZAŘÍZENÍ VZDUCHOTECHNIKY - m.č.530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>K Biřičce 1240, HK</v>
      </c>
      <c r="G118" s="39"/>
      <c r="H118" s="39"/>
      <c r="I118" s="31" t="s">
        <v>22</v>
      </c>
      <c r="J118" s="78" t="str">
        <f>IF(J14="","",J14)</f>
        <v>24. 9. 2024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>Domov u Biřičky</v>
      </c>
      <c r="G120" s="39"/>
      <c r="H120" s="39"/>
      <c r="I120" s="31" t="s">
        <v>30</v>
      </c>
      <c r="J120" s="35" t="str">
        <f>E23</f>
        <v>PRIDOS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IF(E20="","",E20)</f>
        <v>Vyplň údaj</v>
      </c>
      <c r="G121" s="39"/>
      <c r="H121" s="39"/>
      <c r="I121" s="31" t="s">
        <v>33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149</v>
      </c>
      <c r="D123" s="201" t="s">
        <v>61</v>
      </c>
      <c r="E123" s="201" t="s">
        <v>57</v>
      </c>
      <c r="F123" s="201" t="s">
        <v>58</v>
      </c>
      <c r="G123" s="201" t="s">
        <v>150</v>
      </c>
      <c r="H123" s="201" t="s">
        <v>151</v>
      </c>
      <c r="I123" s="201" t="s">
        <v>152</v>
      </c>
      <c r="J123" s="201" t="s">
        <v>128</v>
      </c>
      <c r="K123" s="202" t="s">
        <v>153</v>
      </c>
      <c r="L123" s="203"/>
      <c r="M123" s="99" t="s">
        <v>1</v>
      </c>
      <c r="N123" s="100" t="s">
        <v>40</v>
      </c>
      <c r="O123" s="100" t="s">
        <v>154</v>
      </c>
      <c r="P123" s="100" t="s">
        <v>155</v>
      </c>
      <c r="Q123" s="100" t="s">
        <v>156</v>
      </c>
      <c r="R123" s="100" t="s">
        <v>157</v>
      </c>
      <c r="S123" s="100" t="s">
        <v>158</v>
      </c>
      <c r="T123" s="101" t="s">
        <v>159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160</v>
      </c>
      <c r="D124" s="39"/>
      <c r="E124" s="39"/>
      <c r="F124" s="39"/>
      <c r="G124" s="39"/>
      <c r="H124" s="39"/>
      <c r="I124" s="39"/>
      <c r="J124" s="204">
        <f>BK124</f>
        <v>0</v>
      </c>
      <c r="K124" s="39"/>
      <c r="L124" s="43"/>
      <c r="M124" s="102"/>
      <c r="N124" s="205"/>
      <c r="O124" s="103"/>
      <c r="P124" s="206">
        <f>P125+P128</f>
        <v>0</v>
      </c>
      <c r="Q124" s="103"/>
      <c r="R124" s="206">
        <f>R125+R128</f>
        <v>0</v>
      </c>
      <c r="S124" s="103"/>
      <c r="T124" s="207">
        <f>T125+T128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130</v>
      </c>
      <c r="BK124" s="208">
        <f>BK125+BK128</f>
        <v>0</v>
      </c>
    </row>
    <row r="125" s="12" customFormat="1" ht="25.92" customHeight="1">
      <c r="A125" s="12"/>
      <c r="B125" s="209"/>
      <c r="C125" s="210"/>
      <c r="D125" s="211" t="s">
        <v>75</v>
      </c>
      <c r="E125" s="212" t="s">
        <v>161</v>
      </c>
      <c r="F125" s="212" t="s">
        <v>162</v>
      </c>
      <c r="G125" s="210"/>
      <c r="H125" s="210"/>
      <c r="I125" s="213"/>
      <c r="J125" s="214">
        <f>BK125</f>
        <v>0</v>
      </c>
      <c r="K125" s="210"/>
      <c r="L125" s="215"/>
      <c r="M125" s="216"/>
      <c r="N125" s="217"/>
      <c r="O125" s="217"/>
      <c r="P125" s="218">
        <f>P126</f>
        <v>0</v>
      </c>
      <c r="Q125" s="217"/>
      <c r="R125" s="218">
        <f>R126</f>
        <v>0</v>
      </c>
      <c r="S125" s="217"/>
      <c r="T125" s="219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83</v>
      </c>
      <c r="AT125" s="221" t="s">
        <v>75</v>
      </c>
      <c r="AU125" s="221" t="s">
        <v>76</v>
      </c>
      <c r="AY125" s="220" t="s">
        <v>163</v>
      </c>
      <c r="BK125" s="222">
        <f>BK126</f>
        <v>0</v>
      </c>
    </row>
    <row r="126" s="12" customFormat="1" ht="22.8" customHeight="1">
      <c r="A126" s="12"/>
      <c r="B126" s="209"/>
      <c r="C126" s="210"/>
      <c r="D126" s="211" t="s">
        <v>75</v>
      </c>
      <c r="E126" s="223" t="s">
        <v>83</v>
      </c>
      <c r="F126" s="223" t="s">
        <v>559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75</v>
      </c>
      <c r="AU126" s="221" t="s">
        <v>83</v>
      </c>
      <c r="AY126" s="220" t="s">
        <v>163</v>
      </c>
      <c r="BK126" s="222">
        <f>BK127</f>
        <v>0</v>
      </c>
    </row>
    <row r="127" s="2" customFormat="1" ht="16.5" customHeight="1">
      <c r="A127" s="37"/>
      <c r="B127" s="38"/>
      <c r="C127" s="225" t="s">
        <v>83</v>
      </c>
      <c r="D127" s="225" t="s">
        <v>166</v>
      </c>
      <c r="E127" s="226" t="s">
        <v>712</v>
      </c>
      <c r="F127" s="227" t="s">
        <v>561</v>
      </c>
      <c r="G127" s="228" t="s">
        <v>347</v>
      </c>
      <c r="H127" s="229">
        <v>1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42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170</v>
      </c>
      <c r="AT127" s="236" t="s">
        <v>166</v>
      </c>
      <c r="AU127" s="236" t="s">
        <v>89</v>
      </c>
      <c r="AY127" s="16" t="s">
        <v>163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89</v>
      </c>
      <c r="BK127" s="237">
        <f>ROUND(I127*H127,2)</f>
        <v>0</v>
      </c>
      <c r="BL127" s="16" t="s">
        <v>170</v>
      </c>
      <c r="BM127" s="236" t="s">
        <v>89</v>
      </c>
    </row>
    <row r="128" s="12" customFormat="1" ht="25.92" customHeight="1">
      <c r="A128" s="12"/>
      <c r="B128" s="209"/>
      <c r="C128" s="210"/>
      <c r="D128" s="211" t="s">
        <v>75</v>
      </c>
      <c r="E128" s="212" t="s">
        <v>312</v>
      </c>
      <c r="F128" s="212" t="s">
        <v>313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</v>
      </c>
      <c r="S128" s="217"/>
      <c r="T128" s="21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89</v>
      </c>
      <c r="AT128" s="221" t="s">
        <v>75</v>
      </c>
      <c r="AU128" s="221" t="s">
        <v>76</v>
      </c>
      <c r="AY128" s="220" t="s">
        <v>163</v>
      </c>
      <c r="BK128" s="222">
        <f>BK129</f>
        <v>0</v>
      </c>
    </row>
    <row r="129" s="12" customFormat="1" ht="22.8" customHeight="1">
      <c r="A129" s="12"/>
      <c r="B129" s="209"/>
      <c r="C129" s="210"/>
      <c r="D129" s="211" t="s">
        <v>75</v>
      </c>
      <c r="E129" s="223" t="s">
        <v>89</v>
      </c>
      <c r="F129" s="223" t="s">
        <v>713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SUM(P130:P136)</f>
        <v>0</v>
      </c>
      <c r="Q129" s="217"/>
      <c r="R129" s="218">
        <f>SUM(R130:R136)</f>
        <v>0</v>
      </c>
      <c r="S129" s="217"/>
      <c r="T129" s="219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83</v>
      </c>
      <c r="AY129" s="220" t="s">
        <v>163</v>
      </c>
      <c r="BK129" s="222">
        <f>SUM(BK130:BK136)</f>
        <v>0</v>
      </c>
    </row>
    <row r="130" s="2" customFormat="1" ht="16.5" customHeight="1">
      <c r="A130" s="37"/>
      <c r="B130" s="38"/>
      <c r="C130" s="225" t="s">
        <v>89</v>
      </c>
      <c r="D130" s="225" t="s">
        <v>166</v>
      </c>
      <c r="E130" s="226" t="s">
        <v>714</v>
      </c>
      <c r="F130" s="227" t="s">
        <v>715</v>
      </c>
      <c r="G130" s="228" t="s">
        <v>347</v>
      </c>
      <c r="H130" s="229">
        <v>1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42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170</v>
      </c>
      <c r="AT130" s="236" t="s">
        <v>166</v>
      </c>
      <c r="AU130" s="236" t="s">
        <v>89</v>
      </c>
      <c r="AY130" s="16" t="s">
        <v>163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89</v>
      </c>
      <c r="BK130" s="237">
        <f>ROUND(I130*H130,2)</f>
        <v>0</v>
      </c>
      <c r="BL130" s="16" t="s">
        <v>170</v>
      </c>
      <c r="BM130" s="236" t="s">
        <v>170</v>
      </c>
    </row>
    <row r="131" s="2" customFormat="1" ht="24.15" customHeight="1">
      <c r="A131" s="37"/>
      <c r="B131" s="38"/>
      <c r="C131" s="225" t="s">
        <v>164</v>
      </c>
      <c r="D131" s="225" t="s">
        <v>166</v>
      </c>
      <c r="E131" s="226" t="s">
        <v>716</v>
      </c>
      <c r="F131" s="227" t="s">
        <v>717</v>
      </c>
      <c r="G131" s="228" t="s">
        <v>347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42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170</v>
      </c>
      <c r="AT131" s="236" t="s">
        <v>166</v>
      </c>
      <c r="AU131" s="236" t="s">
        <v>89</v>
      </c>
      <c r="AY131" s="16" t="s">
        <v>163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89</v>
      </c>
      <c r="BK131" s="237">
        <f>ROUND(I131*H131,2)</f>
        <v>0</v>
      </c>
      <c r="BL131" s="16" t="s">
        <v>170</v>
      </c>
      <c r="BM131" s="236" t="s">
        <v>174</v>
      </c>
    </row>
    <row r="132" s="2" customFormat="1" ht="37.8" customHeight="1">
      <c r="A132" s="37"/>
      <c r="B132" s="38"/>
      <c r="C132" s="225" t="s">
        <v>170</v>
      </c>
      <c r="D132" s="225" t="s">
        <v>166</v>
      </c>
      <c r="E132" s="226" t="s">
        <v>718</v>
      </c>
      <c r="F132" s="227" t="s">
        <v>719</v>
      </c>
      <c r="G132" s="228" t="s">
        <v>347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42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170</v>
      </c>
      <c r="AT132" s="236" t="s">
        <v>166</v>
      </c>
      <c r="AU132" s="236" t="s">
        <v>89</v>
      </c>
      <c r="AY132" s="16" t="s">
        <v>163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89</v>
      </c>
      <c r="BK132" s="237">
        <f>ROUND(I132*H132,2)</f>
        <v>0</v>
      </c>
      <c r="BL132" s="16" t="s">
        <v>170</v>
      </c>
      <c r="BM132" s="236" t="s">
        <v>203</v>
      </c>
    </row>
    <row r="133" s="2" customFormat="1" ht="24.15" customHeight="1">
      <c r="A133" s="37"/>
      <c r="B133" s="38"/>
      <c r="C133" s="225" t="s">
        <v>189</v>
      </c>
      <c r="D133" s="225" t="s">
        <v>166</v>
      </c>
      <c r="E133" s="226" t="s">
        <v>720</v>
      </c>
      <c r="F133" s="227" t="s">
        <v>721</v>
      </c>
      <c r="G133" s="228" t="s">
        <v>347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42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170</v>
      </c>
      <c r="AT133" s="236" t="s">
        <v>166</v>
      </c>
      <c r="AU133" s="236" t="s">
        <v>89</v>
      </c>
      <c r="AY133" s="16" t="s">
        <v>163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89</v>
      </c>
      <c r="BK133" s="237">
        <f>ROUND(I133*H133,2)</f>
        <v>0</v>
      </c>
      <c r="BL133" s="16" t="s">
        <v>170</v>
      </c>
      <c r="BM133" s="236" t="s">
        <v>212</v>
      </c>
    </row>
    <row r="134" s="2" customFormat="1" ht="16.5" customHeight="1">
      <c r="A134" s="37"/>
      <c r="B134" s="38"/>
      <c r="C134" s="225" t="s">
        <v>174</v>
      </c>
      <c r="D134" s="225" t="s">
        <v>166</v>
      </c>
      <c r="E134" s="226" t="s">
        <v>722</v>
      </c>
      <c r="F134" s="227" t="s">
        <v>723</v>
      </c>
      <c r="G134" s="228" t="s">
        <v>347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42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170</v>
      </c>
      <c r="AT134" s="236" t="s">
        <v>166</v>
      </c>
      <c r="AU134" s="236" t="s">
        <v>89</v>
      </c>
      <c r="AY134" s="16" t="s">
        <v>163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89</v>
      </c>
      <c r="BK134" s="237">
        <f>ROUND(I134*H134,2)</f>
        <v>0</v>
      </c>
      <c r="BL134" s="16" t="s">
        <v>170</v>
      </c>
      <c r="BM134" s="236" t="s">
        <v>8</v>
      </c>
    </row>
    <row r="135" s="2" customFormat="1" ht="16.5" customHeight="1">
      <c r="A135" s="37"/>
      <c r="B135" s="38"/>
      <c r="C135" s="225" t="s">
        <v>198</v>
      </c>
      <c r="D135" s="225" t="s">
        <v>166</v>
      </c>
      <c r="E135" s="226" t="s">
        <v>724</v>
      </c>
      <c r="F135" s="227" t="s">
        <v>725</v>
      </c>
      <c r="G135" s="228" t="s">
        <v>347</v>
      </c>
      <c r="H135" s="229">
        <v>1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42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170</v>
      </c>
      <c r="AT135" s="236" t="s">
        <v>166</v>
      </c>
      <c r="AU135" s="236" t="s">
        <v>89</v>
      </c>
      <c r="AY135" s="16" t="s">
        <v>163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89</v>
      </c>
      <c r="BK135" s="237">
        <f>ROUND(I135*H135,2)</f>
        <v>0</v>
      </c>
      <c r="BL135" s="16" t="s">
        <v>170</v>
      </c>
      <c r="BM135" s="236" t="s">
        <v>230</v>
      </c>
    </row>
    <row r="136" s="2" customFormat="1" ht="16.5" customHeight="1">
      <c r="A136" s="37"/>
      <c r="B136" s="38"/>
      <c r="C136" s="225" t="s">
        <v>203</v>
      </c>
      <c r="D136" s="225" t="s">
        <v>166</v>
      </c>
      <c r="E136" s="226" t="s">
        <v>726</v>
      </c>
      <c r="F136" s="227" t="s">
        <v>727</v>
      </c>
      <c r="G136" s="228" t="s">
        <v>324</v>
      </c>
      <c r="H136" s="261"/>
      <c r="I136" s="230"/>
      <c r="J136" s="231">
        <f>ROUND(I136*H136,2)</f>
        <v>0</v>
      </c>
      <c r="K136" s="227" t="s">
        <v>1</v>
      </c>
      <c r="L136" s="43"/>
      <c r="M136" s="275" t="s">
        <v>1</v>
      </c>
      <c r="N136" s="276" t="s">
        <v>42</v>
      </c>
      <c r="O136" s="277"/>
      <c r="P136" s="278">
        <f>O136*H136</f>
        <v>0</v>
      </c>
      <c r="Q136" s="278">
        <v>0</v>
      </c>
      <c r="R136" s="278">
        <f>Q136*H136</f>
        <v>0</v>
      </c>
      <c r="S136" s="278">
        <v>0</v>
      </c>
      <c r="T136" s="27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170</v>
      </c>
      <c r="AT136" s="236" t="s">
        <v>166</v>
      </c>
      <c r="AU136" s="236" t="s">
        <v>89</v>
      </c>
      <c r="AY136" s="16" t="s">
        <v>163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89</v>
      </c>
      <c r="BK136" s="237">
        <f>ROUND(I136*H136,2)</f>
        <v>0</v>
      </c>
      <c r="BL136" s="16" t="s">
        <v>170</v>
      </c>
      <c r="BM136" s="236" t="s">
        <v>239</v>
      </c>
    </row>
    <row r="137" s="2" customFormat="1" ht="6.96" customHeight="1">
      <c r="A137" s="37"/>
      <c r="B137" s="65"/>
      <c r="C137" s="66"/>
      <c r="D137" s="66"/>
      <c r="E137" s="66"/>
      <c r="F137" s="66"/>
      <c r="G137" s="66"/>
      <c r="H137" s="66"/>
      <c r="I137" s="66"/>
      <c r="J137" s="66"/>
      <c r="K137" s="66"/>
      <c r="L137" s="43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sheet="1" autoFilter="0" formatColumns="0" formatRows="0" objects="1" scenarios="1" spinCount="100000" saltValue="RZiii8KoYy7rFm0Qb8d/fLiqpnLIw1vPom3rj8ungtQlm5h7fQK/dnXmQjVWFFUOD64pea0I0Cm+D5syFcej9A==" hashValue="iBjU9SagMPzeISke5Jloowe6FvKGMxvs3eoWYsUXfMHbw+jsPchk/HLIrMfTiVtRjtj1elWXbjOjVxXWtcSW1w==" algorithmName="SHA-512" password="CC35"/>
  <autoFilter ref="C123:K1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105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1" customFormat="1" ht="12" customHeight="1">
      <c r="B8" s="19"/>
      <c r="D8" s="149" t="s">
        <v>122</v>
      </c>
      <c r="L8" s="19"/>
    </row>
    <row r="9" s="2" customFormat="1" ht="16.5" customHeight="1">
      <c r="A9" s="37"/>
      <c r="B9" s="43"/>
      <c r="C9" s="37"/>
      <c r="D9" s="37"/>
      <c r="E9" s="150" t="s">
        <v>728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729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24. 9. 2024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">
        <v>1</v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">
        <v>31</v>
      </c>
      <c r="F23" s="37"/>
      <c r="G23" s="37"/>
      <c r="H23" s="37"/>
      <c r="I23" s="149" t="s">
        <v>27</v>
      </c>
      <c r="J23" s="140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3"/>
      <c r="B29" s="154"/>
      <c r="C29" s="153"/>
      <c r="D29" s="153"/>
      <c r="E29" s="155" t="s">
        <v>1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ROUND(J136,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ROUND((SUM(BE136:BE266)),  2)</f>
        <v>0</v>
      </c>
      <c r="G35" s="37"/>
      <c r="H35" s="37"/>
      <c r="I35" s="163">
        <v>0.20999999999999999</v>
      </c>
      <c r="J35" s="162">
        <f>ROUND(((SUM(BE136:BE266))*I35),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ROUND((SUM(BF136:BF266)),  2)</f>
        <v>0</v>
      </c>
      <c r="G36" s="37"/>
      <c r="H36" s="37"/>
      <c r="I36" s="163">
        <v>0.12</v>
      </c>
      <c r="J36" s="162">
        <f>ROUND(((SUM(BF136:BF266))*I36),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ROUND((SUM(BG136:BG266)),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ROUND((SUM(BH136:BH266)),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ROUND((SUM(BI136:BI266)),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728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B1 - Stavební část - m.č.411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 Biřičce 1240, HK</v>
      </c>
      <c r="G91" s="39"/>
      <c r="H91" s="39"/>
      <c r="I91" s="31" t="s">
        <v>22</v>
      </c>
      <c r="J91" s="78" t="str">
        <f>IF(J14="","",J14)</f>
        <v>24. 9. 2024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Domov u Biřičky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127</v>
      </c>
      <c r="D96" s="184"/>
      <c r="E96" s="184"/>
      <c r="F96" s="184"/>
      <c r="G96" s="184"/>
      <c r="H96" s="184"/>
      <c r="I96" s="184"/>
      <c r="J96" s="185" t="s">
        <v>128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129</v>
      </c>
      <c r="D98" s="39"/>
      <c r="E98" s="39"/>
      <c r="F98" s="39"/>
      <c r="G98" s="39"/>
      <c r="H98" s="39"/>
      <c r="I98" s="39"/>
      <c r="J98" s="109">
        <f>J136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87"/>
      <c r="C99" s="188"/>
      <c r="D99" s="189" t="s">
        <v>131</v>
      </c>
      <c r="E99" s="190"/>
      <c r="F99" s="190"/>
      <c r="G99" s="190"/>
      <c r="H99" s="190"/>
      <c r="I99" s="190"/>
      <c r="J99" s="191">
        <f>J137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132</v>
      </c>
      <c r="E100" s="195"/>
      <c r="F100" s="195"/>
      <c r="G100" s="195"/>
      <c r="H100" s="195"/>
      <c r="I100" s="195"/>
      <c r="J100" s="196">
        <f>J138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133</v>
      </c>
      <c r="E101" s="195"/>
      <c r="F101" s="195"/>
      <c r="G101" s="195"/>
      <c r="H101" s="195"/>
      <c r="I101" s="195"/>
      <c r="J101" s="196">
        <f>J143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134</v>
      </c>
      <c r="E102" s="195"/>
      <c r="F102" s="195"/>
      <c r="G102" s="195"/>
      <c r="H102" s="195"/>
      <c r="I102" s="195"/>
      <c r="J102" s="196">
        <f>J171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135</v>
      </c>
      <c r="E103" s="195"/>
      <c r="F103" s="195"/>
      <c r="G103" s="195"/>
      <c r="H103" s="195"/>
      <c r="I103" s="195"/>
      <c r="J103" s="196">
        <f>J183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136</v>
      </c>
      <c r="E104" s="195"/>
      <c r="F104" s="195"/>
      <c r="G104" s="195"/>
      <c r="H104" s="195"/>
      <c r="I104" s="195"/>
      <c r="J104" s="196">
        <f>J189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7"/>
      <c r="C105" s="188"/>
      <c r="D105" s="189" t="s">
        <v>137</v>
      </c>
      <c r="E105" s="190"/>
      <c r="F105" s="190"/>
      <c r="G105" s="190"/>
      <c r="H105" s="190"/>
      <c r="I105" s="190"/>
      <c r="J105" s="191">
        <f>J191</f>
        <v>0</v>
      </c>
      <c r="K105" s="188"/>
      <c r="L105" s="19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3"/>
      <c r="C106" s="132"/>
      <c r="D106" s="194" t="s">
        <v>138</v>
      </c>
      <c r="E106" s="195"/>
      <c r="F106" s="195"/>
      <c r="G106" s="195"/>
      <c r="H106" s="195"/>
      <c r="I106" s="195"/>
      <c r="J106" s="196">
        <f>J192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32"/>
      <c r="D107" s="194" t="s">
        <v>139</v>
      </c>
      <c r="E107" s="195"/>
      <c r="F107" s="195"/>
      <c r="G107" s="195"/>
      <c r="H107" s="195"/>
      <c r="I107" s="195"/>
      <c r="J107" s="196">
        <f>J196</f>
        <v>0</v>
      </c>
      <c r="K107" s="132"/>
      <c r="L107" s="19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32"/>
      <c r="D108" s="194" t="s">
        <v>140</v>
      </c>
      <c r="E108" s="195"/>
      <c r="F108" s="195"/>
      <c r="G108" s="195"/>
      <c r="H108" s="195"/>
      <c r="I108" s="195"/>
      <c r="J108" s="196">
        <f>J201</f>
        <v>0</v>
      </c>
      <c r="K108" s="132"/>
      <c r="L108" s="19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32"/>
      <c r="D109" s="194" t="s">
        <v>142</v>
      </c>
      <c r="E109" s="195"/>
      <c r="F109" s="195"/>
      <c r="G109" s="195"/>
      <c r="H109" s="195"/>
      <c r="I109" s="195"/>
      <c r="J109" s="196">
        <f>J215</f>
        <v>0</v>
      </c>
      <c r="K109" s="132"/>
      <c r="L109" s="19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32"/>
      <c r="D110" s="194" t="s">
        <v>143</v>
      </c>
      <c r="E110" s="195"/>
      <c r="F110" s="195"/>
      <c r="G110" s="195"/>
      <c r="H110" s="195"/>
      <c r="I110" s="195"/>
      <c r="J110" s="196">
        <f>J219</f>
        <v>0</v>
      </c>
      <c r="K110" s="132"/>
      <c r="L110" s="19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32"/>
      <c r="D111" s="194" t="s">
        <v>144</v>
      </c>
      <c r="E111" s="195"/>
      <c r="F111" s="195"/>
      <c r="G111" s="195"/>
      <c r="H111" s="195"/>
      <c r="I111" s="195"/>
      <c r="J111" s="196">
        <f>J228</f>
        <v>0</v>
      </c>
      <c r="K111" s="132"/>
      <c r="L111" s="197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32"/>
      <c r="D112" s="194" t="s">
        <v>145</v>
      </c>
      <c r="E112" s="195"/>
      <c r="F112" s="195"/>
      <c r="G112" s="195"/>
      <c r="H112" s="195"/>
      <c r="I112" s="195"/>
      <c r="J112" s="196">
        <f>J248</f>
        <v>0</v>
      </c>
      <c r="K112" s="132"/>
      <c r="L112" s="197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32"/>
      <c r="D113" s="194" t="s">
        <v>146</v>
      </c>
      <c r="E113" s="195"/>
      <c r="F113" s="195"/>
      <c r="G113" s="195"/>
      <c r="H113" s="195"/>
      <c r="I113" s="195"/>
      <c r="J113" s="196">
        <f>J260</f>
        <v>0</v>
      </c>
      <c r="K113" s="132"/>
      <c r="L113" s="197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9" customFormat="1" ht="24.96" customHeight="1">
      <c r="A114" s="9"/>
      <c r="B114" s="187"/>
      <c r="C114" s="188"/>
      <c r="D114" s="189" t="s">
        <v>147</v>
      </c>
      <c r="E114" s="190"/>
      <c r="F114" s="190"/>
      <c r="G114" s="190"/>
      <c r="H114" s="190"/>
      <c r="I114" s="190"/>
      <c r="J114" s="191">
        <f>J264</f>
        <v>0</v>
      </c>
      <c r="K114" s="188"/>
      <c r="L114" s="192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2" customFormat="1" ht="21.84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65"/>
      <c r="C116" s="66"/>
      <c r="D116" s="66"/>
      <c r="E116" s="66"/>
      <c r="F116" s="66"/>
      <c r="G116" s="66"/>
      <c r="H116" s="66"/>
      <c r="I116" s="66"/>
      <c r="J116" s="66"/>
      <c r="K116" s="66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20" s="2" customFormat="1" ht="6.96" customHeight="1">
      <c r="A120" s="37"/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4.96" customHeight="1">
      <c r="A121" s="37"/>
      <c r="B121" s="38"/>
      <c r="C121" s="22" t="s">
        <v>148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16</v>
      </c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6.5" customHeight="1">
      <c r="A124" s="37"/>
      <c r="B124" s="38"/>
      <c r="C124" s="39"/>
      <c r="D124" s="39"/>
      <c r="E124" s="182" t="str">
        <f>E7</f>
        <v>Domov u Biřičky - rekonstrukce koupelen</v>
      </c>
      <c r="F124" s="31"/>
      <c r="G124" s="31"/>
      <c r="H124" s="31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" customFormat="1" ht="12" customHeight="1">
      <c r="B125" s="20"/>
      <c r="C125" s="31" t="s">
        <v>122</v>
      </c>
      <c r="D125" s="21"/>
      <c r="E125" s="21"/>
      <c r="F125" s="21"/>
      <c r="G125" s="21"/>
      <c r="H125" s="21"/>
      <c r="I125" s="21"/>
      <c r="J125" s="21"/>
      <c r="K125" s="21"/>
      <c r="L125" s="19"/>
    </row>
    <row r="126" s="2" customFormat="1" ht="16.5" customHeight="1">
      <c r="A126" s="37"/>
      <c r="B126" s="38"/>
      <c r="C126" s="39"/>
      <c r="D126" s="39"/>
      <c r="E126" s="182" t="s">
        <v>728</v>
      </c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124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6.5" customHeight="1">
      <c r="A128" s="37"/>
      <c r="B128" s="38"/>
      <c r="C128" s="39"/>
      <c r="D128" s="39"/>
      <c r="E128" s="75" t="str">
        <f>E11</f>
        <v>B1 - Stavební část - m.č.411</v>
      </c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6.96" customHeight="1">
      <c r="A129" s="37"/>
      <c r="B129" s="38"/>
      <c r="C129" s="39"/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2" customHeight="1">
      <c r="A130" s="37"/>
      <c r="B130" s="38"/>
      <c r="C130" s="31" t="s">
        <v>20</v>
      </c>
      <c r="D130" s="39"/>
      <c r="E130" s="39"/>
      <c r="F130" s="26" t="str">
        <f>F14</f>
        <v>K Biřičce 1240, HK</v>
      </c>
      <c r="G130" s="39"/>
      <c r="H130" s="39"/>
      <c r="I130" s="31" t="s">
        <v>22</v>
      </c>
      <c r="J130" s="78" t="str">
        <f>IF(J14="","",J14)</f>
        <v>24. 9. 2024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6.96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5.15" customHeight="1">
      <c r="A132" s="37"/>
      <c r="B132" s="38"/>
      <c r="C132" s="31" t="s">
        <v>24</v>
      </c>
      <c r="D132" s="39"/>
      <c r="E132" s="39"/>
      <c r="F132" s="26" t="str">
        <f>E17</f>
        <v>Domov u Biřičky</v>
      </c>
      <c r="G132" s="39"/>
      <c r="H132" s="39"/>
      <c r="I132" s="31" t="s">
        <v>30</v>
      </c>
      <c r="J132" s="35" t="str">
        <f>E23</f>
        <v>PRIDOS</v>
      </c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15.15" customHeight="1">
      <c r="A133" s="37"/>
      <c r="B133" s="38"/>
      <c r="C133" s="31" t="s">
        <v>28</v>
      </c>
      <c r="D133" s="39"/>
      <c r="E133" s="39"/>
      <c r="F133" s="26" t="str">
        <f>IF(E20="","",E20)</f>
        <v>Vyplň údaj</v>
      </c>
      <c r="G133" s="39"/>
      <c r="H133" s="39"/>
      <c r="I133" s="31" t="s">
        <v>33</v>
      </c>
      <c r="J133" s="35" t="str">
        <f>E26</f>
        <v xml:space="preserve"> </v>
      </c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0.32" customHeight="1">
      <c r="A134" s="37"/>
      <c r="B134" s="38"/>
      <c r="C134" s="39"/>
      <c r="D134" s="39"/>
      <c r="E134" s="39"/>
      <c r="F134" s="39"/>
      <c r="G134" s="39"/>
      <c r="H134" s="39"/>
      <c r="I134" s="39"/>
      <c r="J134" s="39"/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11" customFormat="1" ht="29.28" customHeight="1">
      <c r="A135" s="198"/>
      <c r="B135" s="199"/>
      <c r="C135" s="200" t="s">
        <v>149</v>
      </c>
      <c r="D135" s="201" t="s">
        <v>61</v>
      </c>
      <c r="E135" s="201" t="s">
        <v>57</v>
      </c>
      <c r="F135" s="201" t="s">
        <v>58</v>
      </c>
      <c r="G135" s="201" t="s">
        <v>150</v>
      </c>
      <c r="H135" s="201" t="s">
        <v>151</v>
      </c>
      <c r="I135" s="201" t="s">
        <v>152</v>
      </c>
      <c r="J135" s="201" t="s">
        <v>128</v>
      </c>
      <c r="K135" s="202" t="s">
        <v>153</v>
      </c>
      <c r="L135" s="203"/>
      <c r="M135" s="99" t="s">
        <v>1</v>
      </c>
      <c r="N135" s="100" t="s">
        <v>40</v>
      </c>
      <c r="O135" s="100" t="s">
        <v>154</v>
      </c>
      <c r="P135" s="100" t="s">
        <v>155</v>
      </c>
      <c r="Q135" s="100" t="s">
        <v>156</v>
      </c>
      <c r="R135" s="100" t="s">
        <v>157</v>
      </c>
      <c r="S135" s="100" t="s">
        <v>158</v>
      </c>
      <c r="T135" s="101" t="s">
        <v>159</v>
      </c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</row>
    <row r="136" s="2" customFormat="1" ht="22.8" customHeight="1">
      <c r="A136" s="37"/>
      <c r="B136" s="38"/>
      <c r="C136" s="106" t="s">
        <v>160</v>
      </c>
      <c r="D136" s="39"/>
      <c r="E136" s="39"/>
      <c r="F136" s="39"/>
      <c r="G136" s="39"/>
      <c r="H136" s="39"/>
      <c r="I136" s="39"/>
      <c r="J136" s="204">
        <f>BK136</f>
        <v>0</v>
      </c>
      <c r="K136" s="39"/>
      <c r="L136" s="43"/>
      <c r="M136" s="102"/>
      <c r="N136" s="205"/>
      <c r="O136" s="103"/>
      <c r="P136" s="206">
        <f>P137+P191+P264</f>
        <v>0</v>
      </c>
      <c r="Q136" s="103"/>
      <c r="R136" s="206">
        <f>R137+R191+R264</f>
        <v>3.9835719799999998</v>
      </c>
      <c r="S136" s="103"/>
      <c r="T136" s="207">
        <f>T137+T191+T264</f>
        <v>3.7190167000000005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75</v>
      </c>
      <c r="AU136" s="16" t="s">
        <v>130</v>
      </c>
      <c r="BK136" s="208">
        <f>BK137+BK191+BK264</f>
        <v>0</v>
      </c>
    </row>
    <row r="137" s="12" customFormat="1" ht="25.92" customHeight="1">
      <c r="A137" s="12"/>
      <c r="B137" s="209"/>
      <c r="C137" s="210"/>
      <c r="D137" s="211" t="s">
        <v>75</v>
      </c>
      <c r="E137" s="212" t="s">
        <v>161</v>
      </c>
      <c r="F137" s="212" t="s">
        <v>162</v>
      </c>
      <c r="G137" s="210"/>
      <c r="H137" s="210"/>
      <c r="I137" s="213"/>
      <c r="J137" s="214">
        <f>BK137</f>
        <v>0</v>
      </c>
      <c r="K137" s="210"/>
      <c r="L137" s="215"/>
      <c r="M137" s="216"/>
      <c r="N137" s="217"/>
      <c r="O137" s="217"/>
      <c r="P137" s="218">
        <f>P138+P143+P171+P183+P189</f>
        <v>0</v>
      </c>
      <c r="Q137" s="217"/>
      <c r="R137" s="218">
        <f>R138+R143+R171+R183+R189</f>
        <v>2.94836535</v>
      </c>
      <c r="S137" s="217"/>
      <c r="T137" s="219">
        <f>T138+T143+T171+T183+T189</f>
        <v>3.6428121000000004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0" t="s">
        <v>83</v>
      </c>
      <c r="AT137" s="221" t="s">
        <v>75</v>
      </c>
      <c r="AU137" s="221" t="s">
        <v>76</v>
      </c>
      <c r="AY137" s="220" t="s">
        <v>163</v>
      </c>
      <c r="BK137" s="222">
        <f>BK138+BK143+BK171+BK183+BK189</f>
        <v>0</v>
      </c>
    </row>
    <row r="138" s="12" customFormat="1" ht="22.8" customHeight="1">
      <c r="A138" s="12"/>
      <c r="B138" s="209"/>
      <c r="C138" s="210"/>
      <c r="D138" s="211" t="s">
        <v>75</v>
      </c>
      <c r="E138" s="223" t="s">
        <v>164</v>
      </c>
      <c r="F138" s="223" t="s">
        <v>165</v>
      </c>
      <c r="G138" s="210"/>
      <c r="H138" s="210"/>
      <c r="I138" s="213"/>
      <c r="J138" s="224">
        <f>BK138</f>
        <v>0</v>
      </c>
      <c r="K138" s="210"/>
      <c r="L138" s="215"/>
      <c r="M138" s="216"/>
      <c r="N138" s="217"/>
      <c r="O138" s="217"/>
      <c r="P138" s="218">
        <f>SUM(P139:P142)</f>
        <v>0</v>
      </c>
      <c r="Q138" s="217"/>
      <c r="R138" s="218">
        <f>SUM(R139:R142)</f>
        <v>0.32533500000000004</v>
      </c>
      <c r="S138" s="217"/>
      <c r="T138" s="219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0" t="s">
        <v>83</v>
      </c>
      <c r="AT138" s="221" t="s">
        <v>75</v>
      </c>
      <c r="AU138" s="221" t="s">
        <v>83</v>
      </c>
      <c r="AY138" s="220" t="s">
        <v>163</v>
      </c>
      <c r="BK138" s="222">
        <f>SUM(BK139:BK142)</f>
        <v>0</v>
      </c>
    </row>
    <row r="139" s="2" customFormat="1" ht="24.15" customHeight="1">
      <c r="A139" s="37"/>
      <c r="B139" s="38"/>
      <c r="C139" s="225" t="s">
        <v>83</v>
      </c>
      <c r="D139" s="225" t="s">
        <v>166</v>
      </c>
      <c r="E139" s="226" t="s">
        <v>730</v>
      </c>
      <c r="F139" s="227" t="s">
        <v>731</v>
      </c>
      <c r="G139" s="228" t="s">
        <v>169</v>
      </c>
      <c r="H139" s="229">
        <v>2.1000000000000001</v>
      </c>
      <c r="I139" s="230"/>
      <c r="J139" s="231">
        <f>ROUND(I139*H139,2)</f>
        <v>0</v>
      </c>
      <c r="K139" s="227" t="s">
        <v>178</v>
      </c>
      <c r="L139" s="43"/>
      <c r="M139" s="232" t="s">
        <v>1</v>
      </c>
      <c r="N139" s="233" t="s">
        <v>42</v>
      </c>
      <c r="O139" s="90"/>
      <c r="P139" s="234">
        <f>O139*H139</f>
        <v>0</v>
      </c>
      <c r="Q139" s="234">
        <v>0.15381</v>
      </c>
      <c r="R139" s="234">
        <f>Q139*H139</f>
        <v>0.32300100000000004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170</v>
      </c>
      <c r="AT139" s="236" t="s">
        <v>166</v>
      </c>
      <c r="AU139" s="236" t="s">
        <v>89</v>
      </c>
      <c r="AY139" s="16" t="s">
        <v>163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89</v>
      </c>
      <c r="BK139" s="237">
        <f>ROUND(I139*H139,2)</f>
        <v>0</v>
      </c>
      <c r="BL139" s="16" t="s">
        <v>170</v>
      </c>
      <c r="BM139" s="236" t="s">
        <v>732</v>
      </c>
    </row>
    <row r="140" s="13" customFormat="1">
      <c r="A140" s="13"/>
      <c r="B140" s="238"/>
      <c r="C140" s="239"/>
      <c r="D140" s="240" t="s">
        <v>172</v>
      </c>
      <c r="E140" s="241" t="s">
        <v>1</v>
      </c>
      <c r="F140" s="242" t="s">
        <v>733</v>
      </c>
      <c r="G140" s="239"/>
      <c r="H140" s="243">
        <v>2.1000000000000001</v>
      </c>
      <c r="I140" s="244"/>
      <c r="J140" s="239"/>
      <c r="K140" s="239"/>
      <c r="L140" s="245"/>
      <c r="M140" s="246"/>
      <c r="N140" s="247"/>
      <c r="O140" s="247"/>
      <c r="P140" s="247"/>
      <c r="Q140" s="247"/>
      <c r="R140" s="247"/>
      <c r="S140" s="247"/>
      <c r="T140" s="24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9" t="s">
        <v>172</v>
      </c>
      <c r="AU140" s="249" t="s">
        <v>89</v>
      </c>
      <c r="AV140" s="13" t="s">
        <v>89</v>
      </c>
      <c r="AW140" s="13" t="s">
        <v>32</v>
      </c>
      <c r="AX140" s="13" t="s">
        <v>83</v>
      </c>
      <c r="AY140" s="249" t="s">
        <v>163</v>
      </c>
    </row>
    <row r="141" s="2" customFormat="1" ht="24.15" customHeight="1">
      <c r="A141" s="37"/>
      <c r="B141" s="38"/>
      <c r="C141" s="225" t="s">
        <v>89</v>
      </c>
      <c r="D141" s="225" t="s">
        <v>166</v>
      </c>
      <c r="E141" s="226" t="s">
        <v>734</v>
      </c>
      <c r="F141" s="227" t="s">
        <v>735</v>
      </c>
      <c r="G141" s="228" t="s">
        <v>224</v>
      </c>
      <c r="H141" s="229">
        <v>2.1000000000000001</v>
      </c>
      <c r="I141" s="230"/>
      <c r="J141" s="231">
        <f>ROUND(I141*H141,2)</f>
        <v>0</v>
      </c>
      <c r="K141" s="227" t="s">
        <v>178</v>
      </c>
      <c r="L141" s="43"/>
      <c r="M141" s="232" t="s">
        <v>1</v>
      </c>
      <c r="N141" s="233" t="s">
        <v>42</v>
      </c>
      <c r="O141" s="90"/>
      <c r="P141" s="234">
        <f>O141*H141</f>
        <v>0</v>
      </c>
      <c r="Q141" s="234">
        <v>0.00013999999999999999</v>
      </c>
      <c r="R141" s="234">
        <f>Q141*H141</f>
        <v>0.00029399999999999999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170</v>
      </c>
      <c r="AT141" s="236" t="s">
        <v>166</v>
      </c>
      <c r="AU141" s="236" t="s">
        <v>89</v>
      </c>
      <c r="AY141" s="16" t="s">
        <v>163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89</v>
      </c>
      <c r="BK141" s="237">
        <f>ROUND(I141*H141,2)</f>
        <v>0</v>
      </c>
      <c r="BL141" s="16" t="s">
        <v>170</v>
      </c>
      <c r="BM141" s="236" t="s">
        <v>736</v>
      </c>
    </row>
    <row r="142" s="2" customFormat="1" ht="24.15" customHeight="1">
      <c r="A142" s="37"/>
      <c r="B142" s="38"/>
      <c r="C142" s="225" t="s">
        <v>164</v>
      </c>
      <c r="D142" s="225" t="s">
        <v>166</v>
      </c>
      <c r="E142" s="226" t="s">
        <v>737</v>
      </c>
      <c r="F142" s="227" t="s">
        <v>738</v>
      </c>
      <c r="G142" s="228" t="s">
        <v>224</v>
      </c>
      <c r="H142" s="229">
        <v>1</v>
      </c>
      <c r="I142" s="230"/>
      <c r="J142" s="231">
        <f>ROUND(I142*H142,2)</f>
        <v>0</v>
      </c>
      <c r="K142" s="227" t="s">
        <v>178</v>
      </c>
      <c r="L142" s="43"/>
      <c r="M142" s="232" t="s">
        <v>1</v>
      </c>
      <c r="N142" s="233" t="s">
        <v>42</v>
      </c>
      <c r="O142" s="90"/>
      <c r="P142" s="234">
        <f>O142*H142</f>
        <v>0</v>
      </c>
      <c r="Q142" s="234">
        <v>0.0020400000000000001</v>
      </c>
      <c r="R142" s="234">
        <f>Q142*H142</f>
        <v>0.0020400000000000001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170</v>
      </c>
      <c r="AT142" s="236" t="s">
        <v>166</v>
      </c>
      <c r="AU142" s="236" t="s">
        <v>89</v>
      </c>
      <c r="AY142" s="16" t="s">
        <v>163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89</v>
      </c>
      <c r="BK142" s="237">
        <f>ROUND(I142*H142,2)</f>
        <v>0</v>
      </c>
      <c r="BL142" s="16" t="s">
        <v>170</v>
      </c>
      <c r="BM142" s="236" t="s">
        <v>739</v>
      </c>
    </row>
    <row r="143" s="12" customFormat="1" ht="22.8" customHeight="1">
      <c r="A143" s="12"/>
      <c r="B143" s="209"/>
      <c r="C143" s="210"/>
      <c r="D143" s="211" t="s">
        <v>75</v>
      </c>
      <c r="E143" s="223" t="s">
        <v>174</v>
      </c>
      <c r="F143" s="223" t="s">
        <v>175</v>
      </c>
      <c r="G143" s="210"/>
      <c r="H143" s="210"/>
      <c r="I143" s="213"/>
      <c r="J143" s="224">
        <f>BK143</f>
        <v>0</v>
      </c>
      <c r="K143" s="210"/>
      <c r="L143" s="215"/>
      <c r="M143" s="216"/>
      <c r="N143" s="217"/>
      <c r="O143" s="217"/>
      <c r="P143" s="218">
        <f>SUM(P144:P170)</f>
        <v>0</v>
      </c>
      <c r="Q143" s="217"/>
      <c r="R143" s="218">
        <f>SUM(R144:R170)</f>
        <v>2.6217383500000002</v>
      </c>
      <c r="S143" s="217"/>
      <c r="T143" s="219">
        <f>SUM(T144:T170)</f>
        <v>1.2100000000000001E-05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0" t="s">
        <v>83</v>
      </c>
      <c r="AT143" s="221" t="s">
        <v>75</v>
      </c>
      <c r="AU143" s="221" t="s">
        <v>83</v>
      </c>
      <c r="AY143" s="220" t="s">
        <v>163</v>
      </c>
      <c r="BK143" s="222">
        <f>SUM(BK144:BK170)</f>
        <v>0</v>
      </c>
    </row>
    <row r="144" s="2" customFormat="1" ht="24.15" customHeight="1">
      <c r="A144" s="37"/>
      <c r="B144" s="38"/>
      <c r="C144" s="225" t="s">
        <v>170</v>
      </c>
      <c r="D144" s="225" t="s">
        <v>166</v>
      </c>
      <c r="E144" s="226" t="s">
        <v>176</v>
      </c>
      <c r="F144" s="227" t="s">
        <v>177</v>
      </c>
      <c r="G144" s="228" t="s">
        <v>169</v>
      </c>
      <c r="H144" s="229">
        <v>31.530000000000001</v>
      </c>
      <c r="I144" s="230"/>
      <c r="J144" s="231">
        <f>ROUND(I144*H144,2)</f>
        <v>0</v>
      </c>
      <c r="K144" s="227" t="s">
        <v>178</v>
      </c>
      <c r="L144" s="43"/>
      <c r="M144" s="232" t="s">
        <v>1</v>
      </c>
      <c r="N144" s="233" t="s">
        <v>42</v>
      </c>
      <c r="O144" s="90"/>
      <c r="P144" s="234">
        <f>O144*H144</f>
        <v>0</v>
      </c>
      <c r="Q144" s="234">
        <v>0.00025999999999999998</v>
      </c>
      <c r="R144" s="234">
        <f>Q144*H144</f>
        <v>0.0081977999999999999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170</v>
      </c>
      <c r="AT144" s="236" t="s">
        <v>166</v>
      </c>
      <c r="AU144" s="236" t="s">
        <v>89</v>
      </c>
      <c r="AY144" s="16" t="s">
        <v>163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89</v>
      </c>
      <c r="BK144" s="237">
        <f>ROUND(I144*H144,2)</f>
        <v>0</v>
      </c>
      <c r="BL144" s="16" t="s">
        <v>170</v>
      </c>
      <c r="BM144" s="236" t="s">
        <v>740</v>
      </c>
    </row>
    <row r="145" s="13" customFormat="1">
      <c r="A145" s="13"/>
      <c r="B145" s="238"/>
      <c r="C145" s="239"/>
      <c r="D145" s="240" t="s">
        <v>172</v>
      </c>
      <c r="E145" s="241" t="s">
        <v>1</v>
      </c>
      <c r="F145" s="242" t="s">
        <v>741</v>
      </c>
      <c r="G145" s="239"/>
      <c r="H145" s="243">
        <v>31.530000000000001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9" t="s">
        <v>172</v>
      </c>
      <c r="AU145" s="249" t="s">
        <v>89</v>
      </c>
      <c r="AV145" s="13" t="s">
        <v>89</v>
      </c>
      <c r="AW145" s="13" t="s">
        <v>32</v>
      </c>
      <c r="AX145" s="13" t="s">
        <v>83</v>
      </c>
      <c r="AY145" s="249" t="s">
        <v>163</v>
      </c>
    </row>
    <row r="146" s="2" customFormat="1" ht="24.15" customHeight="1">
      <c r="A146" s="37"/>
      <c r="B146" s="38"/>
      <c r="C146" s="225" t="s">
        <v>189</v>
      </c>
      <c r="D146" s="225" t="s">
        <v>166</v>
      </c>
      <c r="E146" s="226" t="s">
        <v>181</v>
      </c>
      <c r="F146" s="227" t="s">
        <v>182</v>
      </c>
      <c r="G146" s="228" t="s">
        <v>169</v>
      </c>
      <c r="H146" s="229">
        <v>27.02</v>
      </c>
      <c r="I146" s="230"/>
      <c r="J146" s="231">
        <f>ROUND(I146*H146,2)</f>
        <v>0</v>
      </c>
      <c r="K146" s="227" t="s">
        <v>178</v>
      </c>
      <c r="L146" s="43"/>
      <c r="M146" s="232" t="s">
        <v>1</v>
      </c>
      <c r="N146" s="233" t="s">
        <v>42</v>
      </c>
      <c r="O146" s="90"/>
      <c r="P146" s="234">
        <f>O146*H146</f>
        <v>0</v>
      </c>
      <c r="Q146" s="234">
        <v>0.020480000000000002</v>
      </c>
      <c r="R146" s="234">
        <f>Q146*H146</f>
        <v>0.55336960000000002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170</v>
      </c>
      <c r="AT146" s="236" t="s">
        <v>166</v>
      </c>
      <c r="AU146" s="236" t="s">
        <v>89</v>
      </c>
      <c r="AY146" s="16" t="s">
        <v>163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89</v>
      </c>
      <c r="BK146" s="237">
        <f>ROUND(I146*H146,2)</f>
        <v>0</v>
      </c>
      <c r="BL146" s="16" t="s">
        <v>170</v>
      </c>
      <c r="BM146" s="236" t="s">
        <v>183</v>
      </c>
    </row>
    <row r="147" s="13" customFormat="1">
      <c r="A147" s="13"/>
      <c r="B147" s="238"/>
      <c r="C147" s="239"/>
      <c r="D147" s="240" t="s">
        <v>172</v>
      </c>
      <c r="E147" s="241" t="s">
        <v>1</v>
      </c>
      <c r="F147" s="242" t="s">
        <v>742</v>
      </c>
      <c r="G147" s="239"/>
      <c r="H147" s="243">
        <v>27.02</v>
      </c>
      <c r="I147" s="244"/>
      <c r="J147" s="239"/>
      <c r="K147" s="239"/>
      <c r="L147" s="245"/>
      <c r="M147" s="246"/>
      <c r="N147" s="247"/>
      <c r="O147" s="247"/>
      <c r="P147" s="247"/>
      <c r="Q147" s="247"/>
      <c r="R147" s="247"/>
      <c r="S147" s="247"/>
      <c r="T147" s="24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9" t="s">
        <v>172</v>
      </c>
      <c r="AU147" s="249" t="s">
        <v>89</v>
      </c>
      <c r="AV147" s="13" t="s">
        <v>89</v>
      </c>
      <c r="AW147" s="13" t="s">
        <v>32</v>
      </c>
      <c r="AX147" s="13" t="s">
        <v>83</v>
      </c>
      <c r="AY147" s="249" t="s">
        <v>163</v>
      </c>
    </row>
    <row r="148" s="2" customFormat="1" ht="33" customHeight="1">
      <c r="A148" s="37"/>
      <c r="B148" s="38"/>
      <c r="C148" s="225" t="s">
        <v>174</v>
      </c>
      <c r="D148" s="225" t="s">
        <v>166</v>
      </c>
      <c r="E148" s="226" t="s">
        <v>185</v>
      </c>
      <c r="F148" s="227" t="s">
        <v>186</v>
      </c>
      <c r="G148" s="228" t="s">
        <v>169</v>
      </c>
      <c r="H148" s="229">
        <v>54.039999999999999</v>
      </c>
      <c r="I148" s="230"/>
      <c r="J148" s="231">
        <f>ROUND(I148*H148,2)</f>
        <v>0</v>
      </c>
      <c r="K148" s="227" t="s">
        <v>178</v>
      </c>
      <c r="L148" s="43"/>
      <c r="M148" s="232" t="s">
        <v>1</v>
      </c>
      <c r="N148" s="233" t="s">
        <v>42</v>
      </c>
      <c r="O148" s="90"/>
      <c r="P148" s="234">
        <f>O148*H148</f>
        <v>0</v>
      </c>
      <c r="Q148" s="234">
        <v>0.0079000000000000008</v>
      </c>
      <c r="R148" s="234">
        <f>Q148*H148</f>
        <v>0.42691600000000002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170</v>
      </c>
      <c r="AT148" s="236" t="s">
        <v>166</v>
      </c>
      <c r="AU148" s="236" t="s">
        <v>89</v>
      </c>
      <c r="AY148" s="16" t="s">
        <v>163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89</v>
      </c>
      <c r="BK148" s="237">
        <f>ROUND(I148*H148,2)</f>
        <v>0</v>
      </c>
      <c r="BL148" s="16" t="s">
        <v>170</v>
      </c>
      <c r="BM148" s="236" t="s">
        <v>187</v>
      </c>
    </row>
    <row r="149" s="13" customFormat="1">
      <c r="A149" s="13"/>
      <c r="B149" s="238"/>
      <c r="C149" s="239"/>
      <c r="D149" s="240" t="s">
        <v>172</v>
      </c>
      <c r="E149" s="241" t="s">
        <v>1</v>
      </c>
      <c r="F149" s="242" t="s">
        <v>743</v>
      </c>
      <c r="G149" s="239"/>
      <c r="H149" s="243">
        <v>54.039999999999999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9" t="s">
        <v>172</v>
      </c>
      <c r="AU149" s="249" t="s">
        <v>89</v>
      </c>
      <c r="AV149" s="13" t="s">
        <v>89</v>
      </c>
      <c r="AW149" s="13" t="s">
        <v>32</v>
      </c>
      <c r="AX149" s="13" t="s">
        <v>83</v>
      </c>
      <c r="AY149" s="249" t="s">
        <v>163</v>
      </c>
    </row>
    <row r="150" s="2" customFormat="1" ht="21.75" customHeight="1">
      <c r="A150" s="37"/>
      <c r="B150" s="38"/>
      <c r="C150" s="225" t="s">
        <v>198</v>
      </c>
      <c r="D150" s="225" t="s">
        <v>166</v>
      </c>
      <c r="E150" s="226" t="s">
        <v>190</v>
      </c>
      <c r="F150" s="227" t="s">
        <v>191</v>
      </c>
      <c r="G150" s="228" t="s">
        <v>169</v>
      </c>
      <c r="H150" s="229">
        <v>0.29899999999999999</v>
      </c>
      <c r="I150" s="230"/>
      <c r="J150" s="231">
        <f>ROUND(I150*H150,2)</f>
        <v>0</v>
      </c>
      <c r="K150" s="227" t="s">
        <v>178</v>
      </c>
      <c r="L150" s="43"/>
      <c r="M150" s="232" t="s">
        <v>1</v>
      </c>
      <c r="N150" s="233" t="s">
        <v>42</v>
      </c>
      <c r="O150" s="90"/>
      <c r="P150" s="234">
        <f>O150*H150</f>
        <v>0</v>
      </c>
      <c r="Q150" s="234">
        <v>0.056000000000000001</v>
      </c>
      <c r="R150" s="234">
        <f>Q150*H150</f>
        <v>0.016743999999999998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170</v>
      </c>
      <c r="AT150" s="236" t="s">
        <v>166</v>
      </c>
      <c r="AU150" s="236" t="s">
        <v>89</v>
      </c>
      <c r="AY150" s="16" t="s">
        <v>163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89</v>
      </c>
      <c r="BK150" s="237">
        <f>ROUND(I150*H150,2)</f>
        <v>0</v>
      </c>
      <c r="BL150" s="16" t="s">
        <v>170</v>
      </c>
      <c r="BM150" s="236" t="s">
        <v>192</v>
      </c>
    </row>
    <row r="151" s="13" customFormat="1">
      <c r="A151" s="13"/>
      <c r="B151" s="238"/>
      <c r="C151" s="239"/>
      <c r="D151" s="240" t="s">
        <v>172</v>
      </c>
      <c r="E151" s="241" t="s">
        <v>1</v>
      </c>
      <c r="F151" s="242" t="s">
        <v>744</v>
      </c>
      <c r="G151" s="239"/>
      <c r="H151" s="243">
        <v>0.29899999999999999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9" t="s">
        <v>172</v>
      </c>
      <c r="AU151" s="249" t="s">
        <v>89</v>
      </c>
      <c r="AV151" s="13" t="s">
        <v>89</v>
      </c>
      <c r="AW151" s="13" t="s">
        <v>32</v>
      </c>
      <c r="AX151" s="13" t="s">
        <v>83</v>
      </c>
      <c r="AY151" s="249" t="s">
        <v>163</v>
      </c>
    </row>
    <row r="152" s="2" customFormat="1" ht="21.75" customHeight="1">
      <c r="A152" s="37"/>
      <c r="B152" s="38"/>
      <c r="C152" s="225" t="s">
        <v>203</v>
      </c>
      <c r="D152" s="225" t="s">
        <v>166</v>
      </c>
      <c r="E152" s="226" t="s">
        <v>194</v>
      </c>
      <c r="F152" s="227" t="s">
        <v>195</v>
      </c>
      <c r="G152" s="228" t="s">
        <v>169</v>
      </c>
      <c r="H152" s="229">
        <v>0.5</v>
      </c>
      <c r="I152" s="230"/>
      <c r="J152" s="231">
        <f>ROUND(I152*H152,2)</f>
        <v>0</v>
      </c>
      <c r="K152" s="227" t="s">
        <v>178</v>
      </c>
      <c r="L152" s="43"/>
      <c r="M152" s="232" t="s">
        <v>1</v>
      </c>
      <c r="N152" s="233" t="s">
        <v>42</v>
      </c>
      <c r="O152" s="90"/>
      <c r="P152" s="234">
        <f>O152*H152</f>
        <v>0</v>
      </c>
      <c r="Q152" s="234">
        <v>0.0043800000000000002</v>
      </c>
      <c r="R152" s="234">
        <f>Q152*H152</f>
        <v>0.0021900000000000001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170</v>
      </c>
      <c r="AT152" s="236" t="s">
        <v>166</v>
      </c>
      <c r="AU152" s="236" t="s">
        <v>89</v>
      </c>
      <c r="AY152" s="16" t="s">
        <v>163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89</v>
      </c>
      <c r="BK152" s="237">
        <f>ROUND(I152*H152,2)</f>
        <v>0</v>
      </c>
      <c r="BL152" s="16" t="s">
        <v>170</v>
      </c>
      <c r="BM152" s="236" t="s">
        <v>196</v>
      </c>
    </row>
    <row r="153" s="13" customFormat="1">
      <c r="A153" s="13"/>
      <c r="B153" s="238"/>
      <c r="C153" s="239"/>
      <c r="D153" s="240" t="s">
        <v>172</v>
      </c>
      <c r="E153" s="241" t="s">
        <v>1</v>
      </c>
      <c r="F153" s="242" t="s">
        <v>745</v>
      </c>
      <c r="G153" s="239"/>
      <c r="H153" s="243">
        <v>0.5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9" t="s">
        <v>172</v>
      </c>
      <c r="AU153" s="249" t="s">
        <v>89</v>
      </c>
      <c r="AV153" s="13" t="s">
        <v>89</v>
      </c>
      <c r="AW153" s="13" t="s">
        <v>32</v>
      </c>
      <c r="AX153" s="13" t="s">
        <v>83</v>
      </c>
      <c r="AY153" s="249" t="s">
        <v>163</v>
      </c>
    </row>
    <row r="154" s="2" customFormat="1" ht="24.15" customHeight="1">
      <c r="A154" s="37"/>
      <c r="B154" s="38"/>
      <c r="C154" s="225" t="s">
        <v>208</v>
      </c>
      <c r="D154" s="225" t="s">
        <v>166</v>
      </c>
      <c r="E154" s="226" t="s">
        <v>746</v>
      </c>
      <c r="F154" s="227" t="s">
        <v>747</v>
      </c>
      <c r="G154" s="228" t="s">
        <v>169</v>
      </c>
      <c r="H154" s="229">
        <v>4.5099999999999998</v>
      </c>
      <c r="I154" s="230"/>
      <c r="J154" s="231">
        <f>ROUND(I154*H154,2)</f>
        <v>0</v>
      </c>
      <c r="K154" s="227" t="s">
        <v>178</v>
      </c>
      <c r="L154" s="43"/>
      <c r="M154" s="232" t="s">
        <v>1</v>
      </c>
      <c r="N154" s="233" t="s">
        <v>42</v>
      </c>
      <c r="O154" s="90"/>
      <c r="P154" s="234">
        <f>O154*H154</f>
        <v>0</v>
      </c>
      <c r="Q154" s="234">
        <v>0.015400000000000001</v>
      </c>
      <c r="R154" s="234">
        <f>Q154*H154</f>
        <v>0.069454000000000002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170</v>
      </c>
      <c r="AT154" s="236" t="s">
        <v>166</v>
      </c>
      <c r="AU154" s="236" t="s">
        <v>89</v>
      </c>
      <c r="AY154" s="16" t="s">
        <v>163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89</v>
      </c>
      <c r="BK154" s="237">
        <f>ROUND(I154*H154,2)</f>
        <v>0</v>
      </c>
      <c r="BL154" s="16" t="s">
        <v>170</v>
      </c>
      <c r="BM154" s="236" t="s">
        <v>748</v>
      </c>
    </row>
    <row r="155" s="13" customFormat="1">
      <c r="A155" s="13"/>
      <c r="B155" s="238"/>
      <c r="C155" s="239"/>
      <c r="D155" s="240" t="s">
        <v>172</v>
      </c>
      <c r="E155" s="241" t="s">
        <v>1</v>
      </c>
      <c r="F155" s="242" t="s">
        <v>749</v>
      </c>
      <c r="G155" s="239"/>
      <c r="H155" s="243">
        <v>4.5099999999999998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9" t="s">
        <v>172</v>
      </c>
      <c r="AU155" s="249" t="s">
        <v>89</v>
      </c>
      <c r="AV155" s="13" t="s">
        <v>89</v>
      </c>
      <c r="AW155" s="13" t="s">
        <v>32</v>
      </c>
      <c r="AX155" s="13" t="s">
        <v>83</v>
      </c>
      <c r="AY155" s="249" t="s">
        <v>163</v>
      </c>
    </row>
    <row r="156" s="2" customFormat="1" ht="24.15" customHeight="1">
      <c r="A156" s="37"/>
      <c r="B156" s="38"/>
      <c r="C156" s="225" t="s">
        <v>212</v>
      </c>
      <c r="D156" s="225" t="s">
        <v>166</v>
      </c>
      <c r="E156" s="226" t="s">
        <v>204</v>
      </c>
      <c r="F156" s="227" t="s">
        <v>205</v>
      </c>
      <c r="G156" s="228" t="s">
        <v>169</v>
      </c>
      <c r="H156" s="229">
        <v>0.32900000000000001</v>
      </c>
      <c r="I156" s="230"/>
      <c r="J156" s="231">
        <f>ROUND(I156*H156,2)</f>
        <v>0</v>
      </c>
      <c r="K156" s="227" t="s">
        <v>178</v>
      </c>
      <c r="L156" s="43"/>
      <c r="M156" s="232" t="s">
        <v>1</v>
      </c>
      <c r="N156" s="233" t="s">
        <v>42</v>
      </c>
      <c r="O156" s="90"/>
      <c r="P156" s="234">
        <f>O156*H156</f>
        <v>0</v>
      </c>
      <c r="Q156" s="234">
        <v>0.041200000000000001</v>
      </c>
      <c r="R156" s="234">
        <f>Q156*H156</f>
        <v>0.013554800000000001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170</v>
      </c>
      <c r="AT156" s="236" t="s">
        <v>166</v>
      </c>
      <c r="AU156" s="236" t="s">
        <v>89</v>
      </c>
      <c r="AY156" s="16" t="s">
        <v>163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89</v>
      </c>
      <c r="BK156" s="237">
        <f>ROUND(I156*H156,2)</f>
        <v>0</v>
      </c>
      <c r="BL156" s="16" t="s">
        <v>170</v>
      </c>
      <c r="BM156" s="236" t="s">
        <v>206</v>
      </c>
    </row>
    <row r="157" s="13" customFormat="1">
      <c r="A157" s="13"/>
      <c r="B157" s="238"/>
      <c r="C157" s="239"/>
      <c r="D157" s="240" t="s">
        <v>172</v>
      </c>
      <c r="E157" s="241" t="s">
        <v>1</v>
      </c>
      <c r="F157" s="242" t="s">
        <v>750</v>
      </c>
      <c r="G157" s="239"/>
      <c r="H157" s="243">
        <v>0.32900000000000001</v>
      </c>
      <c r="I157" s="244"/>
      <c r="J157" s="239"/>
      <c r="K157" s="239"/>
      <c r="L157" s="245"/>
      <c r="M157" s="246"/>
      <c r="N157" s="247"/>
      <c r="O157" s="247"/>
      <c r="P157" s="247"/>
      <c r="Q157" s="247"/>
      <c r="R157" s="247"/>
      <c r="S157" s="247"/>
      <c r="T157" s="24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9" t="s">
        <v>172</v>
      </c>
      <c r="AU157" s="249" t="s">
        <v>89</v>
      </c>
      <c r="AV157" s="13" t="s">
        <v>89</v>
      </c>
      <c r="AW157" s="13" t="s">
        <v>32</v>
      </c>
      <c r="AX157" s="13" t="s">
        <v>83</v>
      </c>
      <c r="AY157" s="249" t="s">
        <v>163</v>
      </c>
    </row>
    <row r="158" s="2" customFormat="1" ht="24.15" customHeight="1">
      <c r="A158" s="37"/>
      <c r="B158" s="38"/>
      <c r="C158" s="225" t="s">
        <v>218</v>
      </c>
      <c r="D158" s="225" t="s">
        <v>166</v>
      </c>
      <c r="E158" s="226" t="s">
        <v>209</v>
      </c>
      <c r="F158" s="227" t="s">
        <v>210</v>
      </c>
      <c r="G158" s="228" t="s">
        <v>169</v>
      </c>
      <c r="H158" s="229">
        <v>1.21</v>
      </c>
      <c r="I158" s="230"/>
      <c r="J158" s="231">
        <f>ROUND(I158*H158,2)</f>
        <v>0</v>
      </c>
      <c r="K158" s="227" t="s">
        <v>178</v>
      </c>
      <c r="L158" s="43"/>
      <c r="M158" s="232" t="s">
        <v>1</v>
      </c>
      <c r="N158" s="233" t="s">
        <v>42</v>
      </c>
      <c r="O158" s="90"/>
      <c r="P158" s="234">
        <f>O158*H158</f>
        <v>0</v>
      </c>
      <c r="Q158" s="234">
        <v>0.00038999999999999999</v>
      </c>
      <c r="R158" s="234">
        <f>Q158*H158</f>
        <v>0.00047189999999999998</v>
      </c>
      <c r="S158" s="234">
        <v>1.0000000000000001E-05</v>
      </c>
      <c r="T158" s="235">
        <f>S158*H158</f>
        <v>1.2100000000000001E-05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170</v>
      </c>
      <c r="AT158" s="236" t="s">
        <v>166</v>
      </c>
      <c r="AU158" s="236" t="s">
        <v>89</v>
      </c>
      <c r="AY158" s="16" t="s">
        <v>163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89</v>
      </c>
      <c r="BK158" s="237">
        <f>ROUND(I158*H158,2)</f>
        <v>0</v>
      </c>
      <c r="BL158" s="16" t="s">
        <v>170</v>
      </c>
      <c r="BM158" s="236" t="s">
        <v>211</v>
      </c>
    </row>
    <row r="159" s="13" customFormat="1">
      <c r="A159" s="13"/>
      <c r="B159" s="238"/>
      <c r="C159" s="239"/>
      <c r="D159" s="240" t="s">
        <v>172</v>
      </c>
      <c r="E159" s="241" t="s">
        <v>1</v>
      </c>
      <c r="F159" s="242" t="s">
        <v>751</v>
      </c>
      <c r="G159" s="239"/>
      <c r="H159" s="243">
        <v>1.21</v>
      </c>
      <c r="I159" s="244"/>
      <c r="J159" s="239"/>
      <c r="K159" s="239"/>
      <c r="L159" s="245"/>
      <c r="M159" s="246"/>
      <c r="N159" s="247"/>
      <c r="O159" s="247"/>
      <c r="P159" s="247"/>
      <c r="Q159" s="247"/>
      <c r="R159" s="247"/>
      <c r="S159" s="247"/>
      <c r="T159" s="24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9" t="s">
        <v>172</v>
      </c>
      <c r="AU159" s="249" t="s">
        <v>89</v>
      </c>
      <c r="AV159" s="13" t="s">
        <v>89</v>
      </c>
      <c r="AW159" s="13" t="s">
        <v>32</v>
      </c>
      <c r="AX159" s="13" t="s">
        <v>83</v>
      </c>
      <c r="AY159" s="249" t="s">
        <v>163</v>
      </c>
    </row>
    <row r="160" s="2" customFormat="1" ht="33" customHeight="1">
      <c r="A160" s="37"/>
      <c r="B160" s="38"/>
      <c r="C160" s="225" t="s">
        <v>8</v>
      </c>
      <c r="D160" s="225" t="s">
        <v>166</v>
      </c>
      <c r="E160" s="226" t="s">
        <v>213</v>
      </c>
      <c r="F160" s="227" t="s">
        <v>214</v>
      </c>
      <c r="G160" s="228" t="s">
        <v>215</v>
      </c>
      <c r="H160" s="229">
        <v>0.59299999999999997</v>
      </c>
      <c r="I160" s="230"/>
      <c r="J160" s="231">
        <f>ROUND(I160*H160,2)</f>
        <v>0</v>
      </c>
      <c r="K160" s="227" t="s">
        <v>178</v>
      </c>
      <c r="L160" s="43"/>
      <c r="M160" s="232" t="s">
        <v>1</v>
      </c>
      <c r="N160" s="233" t="s">
        <v>42</v>
      </c>
      <c r="O160" s="90"/>
      <c r="P160" s="234">
        <f>O160*H160</f>
        <v>0</v>
      </c>
      <c r="Q160" s="234">
        <v>2.5018699999999998</v>
      </c>
      <c r="R160" s="234">
        <f>Q160*H160</f>
        <v>1.4836089099999998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170</v>
      </c>
      <c r="AT160" s="236" t="s">
        <v>166</v>
      </c>
      <c r="AU160" s="236" t="s">
        <v>89</v>
      </c>
      <c r="AY160" s="16" t="s">
        <v>163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89</v>
      </c>
      <c r="BK160" s="237">
        <f>ROUND(I160*H160,2)</f>
        <v>0</v>
      </c>
      <c r="BL160" s="16" t="s">
        <v>170</v>
      </c>
      <c r="BM160" s="236" t="s">
        <v>216</v>
      </c>
    </row>
    <row r="161" s="13" customFormat="1">
      <c r="A161" s="13"/>
      <c r="B161" s="238"/>
      <c r="C161" s="239"/>
      <c r="D161" s="240" t="s">
        <v>172</v>
      </c>
      <c r="E161" s="241" t="s">
        <v>1</v>
      </c>
      <c r="F161" s="242" t="s">
        <v>752</v>
      </c>
      <c r="G161" s="239"/>
      <c r="H161" s="243">
        <v>0.59299999999999997</v>
      </c>
      <c r="I161" s="244"/>
      <c r="J161" s="239"/>
      <c r="K161" s="239"/>
      <c r="L161" s="245"/>
      <c r="M161" s="246"/>
      <c r="N161" s="247"/>
      <c r="O161" s="247"/>
      <c r="P161" s="247"/>
      <c r="Q161" s="247"/>
      <c r="R161" s="247"/>
      <c r="S161" s="247"/>
      <c r="T161" s="24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9" t="s">
        <v>172</v>
      </c>
      <c r="AU161" s="249" t="s">
        <v>89</v>
      </c>
      <c r="AV161" s="13" t="s">
        <v>89</v>
      </c>
      <c r="AW161" s="13" t="s">
        <v>32</v>
      </c>
      <c r="AX161" s="13" t="s">
        <v>83</v>
      </c>
      <c r="AY161" s="249" t="s">
        <v>163</v>
      </c>
    </row>
    <row r="162" s="2" customFormat="1" ht="24.15" customHeight="1">
      <c r="A162" s="37"/>
      <c r="B162" s="38"/>
      <c r="C162" s="225" t="s">
        <v>226</v>
      </c>
      <c r="D162" s="225" t="s">
        <v>166</v>
      </c>
      <c r="E162" s="226" t="s">
        <v>219</v>
      </c>
      <c r="F162" s="227" t="s">
        <v>220</v>
      </c>
      <c r="G162" s="228" t="s">
        <v>215</v>
      </c>
      <c r="H162" s="229">
        <v>0.59299999999999997</v>
      </c>
      <c r="I162" s="230"/>
      <c r="J162" s="231">
        <f>ROUND(I162*H162,2)</f>
        <v>0</v>
      </c>
      <c r="K162" s="227" t="s">
        <v>178</v>
      </c>
      <c r="L162" s="43"/>
      <c r="M162" s="232" t="s">
        <v>1</v>
      </c>
      <c r="N162" s="233" t="s">
        <v>42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170</v>
      </c>
      <c r="AT162" s="236" t="s">
        <v>166</v>
      </c>
      <c r="AU162" s="236" t="s">
        <v>89</v>
      </c>
      <c r="AY162" s="16" t="s">
        <v>163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89</v>
      </c>
      <c r="BK162" s="237">
        <f>ROUND(I162*H162,2)</f>
        <v>0</v>
      </c>
      <c r="BL162" s="16" t="s">
        <v>170</v>
      </c>
      <c r="BM162" s="236" t="s">
        <v>221</v>
      </c>
    </row>
    <row r="163" s="2" customFormat="1" ht="24.15" customHeight="1">
      <c r="A163" s="37"/>
      <c r="B163" s="38"/>
      <c r="C163" s="225" t="s">
        <v>230</v>
      </c>
      <c r="D163" s="225" t="s">
        <v>166</v>
      </c>
      <c r="E163" s="226" t="s">
        <v>222</v>
      </c>
      <c r="F163" s="227" t="s">
        <v>223</v>
      </c>
      <c r="G163" s="228" t="s">
        <v>224</v>
      </c>
      <c r="H163" s="229">
        <v>1</v>
      </c>
      <c r="I163" s="230"/>
      <c r="J163" s="231">
        <f>ROUND(I163*H163,2)</f>
        <v>0</v>
      </c>
      <c r="K163" s="227" t="s">
        <v>178</v>
      </c>
      <c r="L163" s="43"/>
      <c r="M163" s="232" t="s">
        <v>1</v>
      </c>
      <c r="N163" s="233" t="s">
        <v>42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170</v>
      </c>
      <c r="AT163" s="236" t="s">
        <v>166</v>
      </c>
      <c r="AU163" s="236" t="s">
        <v>89</v>
      </c>
      <c r="AY163" s="16" t="s">
        <v>163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89</v>
      </c>
      <c r="BK163" s="237">
        <f>ROUND(I163*H163,2)</f>
        <v>0</v>
      </c>
      <c r="BL163" s="16" t="s">
        <v>170</v>
      </c>
      <c r="BM163" s="236" t="s">
        <v>225</v>
      </c>
    </row>
    <row r="164" s="2" customFormat="1" ht="33" customHeight="1">
      <c r="A164" s="37"/>
      <c r="B164" s="38"/>
      <c r="C164" s="225" t="s">
        <v>235</v>
      </c>
      <c r="D164" s="225" t="s">
        <v>166</v>
      </c>
      <c r="E164" s="226" t="s">
        <v>227</v>
      </c>
      <c r="F164" s="227" t="s">
        <v>228</v>
      </c>
      <c r="G164" s="228" t="s">
        <v>215</v>
      </c>
      <c r="H164" s="229">
        <v>0.59299999999999997</v>
      </c>
      <c r="I164" s="230"/>
      <c r="J164" s="231">
        <f>ROUND(I164*H164,2)</f>
        <v>0</v>
      </c>
      <c r="K164" s="227" t="s">
        <v>178</v>
      </c>
      <c r="L164" s="43"/>
      <c r="M164" s="232" t="s">
        <v>1</v>
      </c>
      <c r="N164" s="233" t="s">
        <v>42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170</v>
      </c>
      <c r="AT164" s="236" t="s">
        <v>166</v>
      </c>
      <c r="AU164" s="236" t="s">
        <v>89</v>
      </c>
      <c r="AY164" s="16" t="s">
        <v>163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89</v>
      </c>
      <c r="BK164" s="237">
        <f>ROUND(I164*H164,2)</f>
        <v>0</v>
      </c>
      <c r="BL164" s="16" t="s">
        <v>170</v>
      </c>
      <c r="BM164" s="236" t="s">
        <v>753</v>
      </c>
    </row>
    <row r="165" s="2" customFormat="1" ht="16.5" customHeight="1">
      <c r="A165" s="37"/>
      <c r="B165" s="38"/>
      <c r="C165" s="225" t="s">
        <v>239</v>
      </c>
      <c r="D165" s="225" t="s">
        <v>166</v>
      </c>
      <c r="E165" s="226" t="s">
        <v>231</v>
      </c>
      <c r="F165" s="227" t="s">
        <v>232</v>
      </c>
      <c r="G165" s="228" t="s">
        <v>169</v>
      </c>
      <c r="H165" s="229">
        <v>0.10000000000000001</v>
      </c>
      <c r="I165" s="230"/>
      <c r="J165" s="231">
        <f>ROUND(I165*H165,2)</f>
        <v>0</v>
      </c>
      <c r="K165" s="227" t="s">
        <v>178</v>
      </c>
      <c r="L165" s="43"/>
      <c r="M165" s="232" t="s">
        <v>1</v>
      </c>
      <c r="N165" s="233" t="s">
        <v>42</v>
      </c>
      <c r="O165" s="90"/>
      <c r="P165" s="234">
        <f>O165*H165</f>
        <v>0</v>
      </c>
      <c r="Q165" s="234">
        <v>0.016070000000000001</v>
      </c>
      <c r="R165" s="234">
        <f>Q165*H165</f>
        <v>0.0016070000000000001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170</v>
      </c>
      <c r="AT165" s="236" t="s">
        <v>166</v>
      </c>
      <c r="AU165" s="236" t="s">
        <v>89</v>
      </c>
      <c r="AY165" s="16" t="s">
        <v>163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89</v>
      </c>
      <c r="BK165" s="237">
        <f>ROUND(I165*H165,2)</f>
        <v>0</v>
      </c>
      <c r="BL165" s="16" t="s">
        <v>170</v>
      </c>
      <c r="BM165" s="236" t="s">
        <v>754</v>
      </c>
    </row>
    <row r="166" s="13" customFormat="1">
      <c r="A166" s="13"/>
      <c r="B166" s="238"/>
      <c r="C166" s="239"/>
      <c r="D166" s="240" t="s">
        <v>172</v>
      </c>
      <c r="E166" s="241" t="s">
        <v>1</v>
      </c>
      <c r="F166" s="242" t="s">
        <v>755</v>
      </c>
      <c r="G166" s="239"/>
      <c r="H166" s="243">
        <v>0.10000000000000001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9" t="s">
        <v>172</v>
      </c>
      <c r="AU166" s="249" t="s">
        <v>89</v>
      </c>
      <c r="AV166" s="13" t="s">
        <v>89</v>
      </c>
      <c r="AW166" s="13" t="s">
        <v>32</v>
      </c>
      <c r="AX166" s="13" t="s">
        <v>83</v>
      </c>
      <c r="AY166" s="249" t="s">
        <v>163</v>
      </c>
    </row>
    <row r="167" s="2" customFormat="1" ht="16.5" customHeight="1">
      <c r="A167" s="37"/>
      <c r="B167" s="38"/>
      <c r="C167" s="225" t="s">
        <v>245</v>
      </c>
      <c r="D167" s="225" t="s">
        <v>166</v>
      </c>
      <c r="E167" s="226" t="s">
        <v>236</v>
      </c>
      <c r="F167" s="227" t="s">
        <v>237</v>
      </c>
      <c r="G167" s="228" t="s">
        <v>169</v>
      </c>
      <c r="H167" s="229">
        <v>0.10000000000000001</v>
      </c>
      <c r="I167" s="230"/>
      <c r="J167" s="231">
        <f>ROUND(I167*H167,2)</f>
        <v>0</v>
      </c>
      <c r="K167" s="227" t="s">
        <v>178</v>
      </c>
      <c r="L167" s="43"/>
      <c r="M167" s="232" t="s">
        <v>1</v>
      </c>
      <c r="N167" s="233" t="s">
        <v>42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170</v>
      </c>
      <c r="AT167" s="236" t="s">
        <v>166</v>
      </c>
      <c r="AU167" s="236" t="s">
        <v>89</v>
      </c>
      <c r="AY167" s="16" t="s">
        <v>163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89</v>
      </c>
      <c r="BK167" s="237">
        <f>ROUND(I167*H167,2)</f>
        <v>0</v>
      </c>
      <c r="BL167" s="16" t="s">
        <v>170</v>
      </c>
      <c r="BM167" s="236" t="s">
        <v>756</v>
      </c>
    </row>
    <row r="168" s="2" customFormat="1" ht="16.5" customHeight="1">
      <c r="A168" s="37"/>
      <c r="B168" s="38"/>
      <c r="C168" s="225" t="s">
        <v>250</v>
      </c>
      <c r="D168" s="225" t="s">
        <v>166</v>
      </c>
      <c r="E168" s="226" t="s">
        <v>240</v>
      </c>
      <c r="F168" s="227" t="s">
        <v>241</v>
      </c>
      <c r="G168" s="228" t="s">
        <v>242</v>
      </c>
      <c r="H168" s="229">
        <v>0.042000000000000003</v>
      </c>
      <c r="I168" s="230"/>
      <c r="J168" s="231">
        <f>ROUND(I168*H168,2)</f>
        <v>0</v>
      </c>
      <c r="K168" s="227" t="s">
        <v>178</v>
      </c>
      <c r="L168" s="43"/>
      <c r="M168" s="232" t="s">
        <v>1</v>
      </c>
      <c r="N168" s="233" t="s">
        <v>42</v>
      </c>
      <c r="O168" s="90"/>
      <c r="P168" s="234">
        <f>O168*H168</f>
        <v>0</v>
      </c>
      <c r="Q168" s="234">
        <v>1.06277</v>
      </c>
      <c r="R168" s="234">
        <f>Q168*H168</f>
        <v>0.044636340000000004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170</v>
      </c>
      <c r="AT168" s="236" t="s">
        <v>166</v>
      </c>
      <c r="AU168" s="236" t="s">
        <v>89</v>
      </c>
      <c r="AY168" s="16" t="s">
        <v>163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89</v>
      </c>
      <c r="BK168" s="237">
        <f>ROUND(I168*H168,2)</f>
        <v>0</v>
      </c>
      <c r="BL168" s="16" t="s">
        <v>170</v>
      </c>
      <c r="BM168" s="236" t="s">
        <v>757</v>
      </c>
    </row>
    <row r="169" s="13" customFormat="1">
      <c r="A169" s="13"/>
      <c r="B169" s="238"/>
      <c r="C169" s="239"/>
      <c r="D169" s="240" t="s">
        <v>172</v>
      </c>
      <c r="E169" s="241" t="s">
        <v>1</v>
      </c>
      <c r="F169" s="242" t="s">
        <v>758</v>
      </c>
      <c r="G169" s="239"/>
      <c r="H169" s="243">
        <v>0.042000000000000003</v>
      </c>
      <c r="I169" s="244"/>
      <c r="J169" s="239"/>
      <c r="K169" s="239"/>
      <c r="L169" s="245"/>
      <c r="M169" s="246"/>
      <c r="N169" s="247"/>
      <c r="O169" s="247"/>
      <c r="P169" s="247"/>
      <c r="Q169" s="247"/>
      <c r="R169" s="247"/>
      <c r="S169" s="247"/>
      <c r="T169" s="24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9" t="s">
        <v>172</v>
      </c>
      <c r="AU169" s="249" t="s">
        <v>89</v>
      </c>
      <c r="AV169" s="13" t="s">
        <v>89</v>
      </c>
      <c r="AW169" s="13" t="s">
        <v>32</v>
      </c>
      <c r="AX169" s="13" t="s">
        <v>83</v>
      </c>
      <c r="AY169" s="249" t="s">
        <v>163</v>
      </c>
    </row>
    <row r="170" s="2" customFormat="1" ht="16.5" customHeight="1">
      <c r="A170" s="37"/>
      <c r="B170" s="38"/>
      <c r="C170" s="225" t="s">
        <v>254</v>
      </c>
      <c r="D170" s="225" t="s">
        <v>166</v>
      </c>
      <c r="E170" s="226" t="s">
        <v>246</v>
      </c>
      <c r="F170" s="227" t="s">
        <v>247</v>
      </c>
      <c r="G170" s="228" t="s">
        <v>169</v>
      </c>
      <c r="H170" s="229">
        <v>7.5999999999999996</v>
      </c>
      <c r="I170" s="230"/>
      <c r="J170" s="231">
        <f>ROUND(I170*H170,2)</f>
        <v>0</v>
      </c>
      <c r="K170" s="227" t="s">
        <v>178</v>
      </c>
      <c r="L170" s="43"/>
      <c r="M170" s="232" t="s">
        <v>1</v>
      </c>
      <c r="N170" s="233" t="s">
        <v>42</v>
      </c>
      <c r="O170" s="90"/>
      <c r="P170" s="234">
        <f>O170*H170</f>
        <v>0</v>
      </c>
      <c r="Q170" s="234">
        <v>0.00012999999999999999</v>
      </c>
      <c r="R170" s="234">
        <f>Q170*H170</f>
        <v>0.00098799999999999995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170</v>
      </c>
      <c r="AT170" s="236" t="s">
        <v>166</v>
      </c>
      <c r="AU170" s="236" t="s">
        <v>89</v>
      </c>
      <c r="AY170" s="16" t="s">
        <v>163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89</v>
      </c>
      <c r="BK170" s="237">
        <f>ROUND(I170*H170,2)</f>
        <v>0</v>
      </c>
      <c r="BL170" s="16" t="s">
        <v>170</v>
      </c>
      <c r="BM170" s="236" t="s">
        <v>759</v>
      </c>
    </row>
    <row r="171" s="12" customFormat="1" ht="22.8" customHeight="1">
      <c r="A171" s="12"/>
      <c r="B171" s="209"/>
      <c r="C171" s="210"/>
      <c r="D171" s="211" t="s">
        <v>75</v>
      </c>
      <c r="E171" s="223" t="s">
        <v>208</v>
      </c>
      <c r="F171" s="223" t="s">
        <v>249</v>
      </c>
      <c r="G171" s="210"/>
      <c r="H171" s="210"/>
      <c r="I171" s="213"/>
      <c r="J171" s="224">
        <f>BK171</f>
        <v>0</v>
      </c>
      <c r="K171" s="210"/>
      <c r="L171" s="215"/>
      <c r="M171" s="216"/>
      <c r="N171" s="217"/>
      <c r="O171" s="217"/>
      <c r="P171" s="218">
        <f>SUM(P172:P182)</f>
        <v>0</v>
      </c>
      <c r="Q171" s="217"/>
      <c r="R171" s="218">
        <f>SUM(R172:R182)</f>
        <v>0.001292</v>
      </c>
      <c r="S171" s="217"/>
      <c r="T171" s="219">
        <f>SUM(T172:T182)</f>
        <v>3.6428000000000003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0" t="s">
        <v>83</v>
      </c>
      <c r="AT171" s="221" t="s">
        <v>75</v>
      </c>
      <c r="AU171" s="221" t="s">
        <v>83</v>
      </c>
      <c r="AY171" s="220" t="s">
        <v>163</v>
      </c>
      <c r="BK171" s="222">
        <f>SUM(BK172:BK182)</f>
        <v>0</v>
      </c>
    </row>
    <row r="172" s="2" customFormat="1" ht="33" customHeight="1">
      <c r="A172" s="37"/>
      <c r="B172" s="38"/>
      <c r="C172" s="225" t="s">
        <v>258</v>
      </c>
      <c r="D172" s="225" t="s">
        <v>166</v>
      </c>
      <c r="E172" s="226" t="s">
        <v>251</v>
      </c>
      <c r="F172" s="227" t="s">
        <v>252</v>
      </c>
      <c r="G172" s="228" t="s">
        <v>169</v>
      </c>
      <c r="H172" s="229">
        <v>7.5999999999999996</v>
      </c>
      <c r="I172" s="230"/>
      <c r="J172" s="231">
        <f>ROUND(I172*H172,2)</f>
        <v>0</v>
      </c>
      <c r="K172" s="227" t="s">
        <v>178</v>
      </c>
      <c r="L172" s="43"/>
      <c r="M172" s="232" t="s">
        <v>1</v>
      </c>
      <c r="N172" s="233" t="s">
        <v>42</v>
      </c>
      <c r="O172" s="90"/>
      <c r="P172" s="234">
        <f>O172*H172</f>
        <v>0</v>
      </c>
      <c r="Q172" s="234">
        <v>0.00012999999999999999</v>
      </c>
      <c r="R172" s="234">
        <f>Q172*H172</f>
        <v>0.00098799999999999995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170</v>
      </c>
      <c r="AT172" s="236" t="s">
        <v>166</v>
      </c>
      <c r="AU172" s="236" t="s">
        <v>89</v>
      </c>
      <c r="AY172" s="16" t="s">
        <v>163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89</v>
      </c>
      <c r="BK172" s="237">
        <f>ROUND(I172*H172,2)</f>
        <v>0</v>
      </c>
      <c r="BL172" s="16" t="s">
        <v>170</v>
      </c>
      <c r="BM172" s="236" t="s">
        <v>253</v>
      </c>
    </row>
    <row r="173" s="2" customFormat="1" ht="24.15" customHeight="1">
      <c r="A173" s="37"/>
      <c r="B173" s="38"/>
      <c r="C173" s="225" t="s">
        <v>7</v>
      </c>
      <c r="D173" s="225" t="s">
        <v>166</v>
      </c>
      <c r="E173" s="226" t="s">
        <v>255</v>
      </c>
      <c r="F173" s="227" t="s">
        <v>256</v>
      </c>
      <c r="G173" s="228" t="s">
        <v>169</v>
      </c>
      <c r="H173" s="229">
        <v>7.5999999999999996</v>
      </c>
      <c r="I173" s="230"/>
      <c r="J173" s="231">
        <f>ROUND(I173*H173,2)</f>
        <v>0</v>
      </c>
      <c r="K173" s="227" t="s">
        <v>178</v>
      </c>
      <c r="L173" s="43"/>
      <c r="M173" s="232" t="s">
        <v>1</v>
      </c>
      <c r="N173" s="233" t="s">
        <v>42</v>
      </c>
      <c r="O173" s="90"/>
      <c r="P173" s="234">
        <f>O173*H173</f>
        <v>0</v>
      </c>
      <c r="Q173" s="234">
        <v>4.0000000000000003E-05</v>
      </c>
      <c r="R173" s="234">
        <f>Q173*H173</f>
        <v>0.00030400000000000002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170</v>
      </c>
      <c r="AT173" s="236" t="s">
        <v>166</v>
      </c>
      <c r="AU173" s="236" t="s">
        <v>89</v>
      </c>
      <c r="AY173" s="16" t="s">
        <v>163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89</v>
      </c>
      <c r="BK173" s="237">
        <f>ROUND(I173*H173,2)</f>
        <v>0</v>
      </c>
      <c r="BL173" s="16" t="s">
        <v>170</v>
      </c>
      <c r="BM173" s="236" t="s">
        <v>257</v>
      </c>
    </row>
    <row r="174" s="2" customFormat="1" ht="24.15" customHeight="1">
      <c r="A174" s="37"/>
      <c r="B174" s="38"/>
      <c r="C174" s="225" t="s">
        <v>266</v>
      </c>
      <c r="D174" s="225" t="s">
        <v>166</v>
      </c>
      <c r="E174" s="226" t="s">
        <v>259</v>
      </c>
      <c r="F174" s="227" t="s">
        <v>260</v>
      </c>
      <c r="G174" s="228" t="s">
        <v>215</v>
      </c>
      <c r="H174" s="229">
        <v>0.76000000000000001</v>
      </c>
      <c r="I174" s="230"/>
      <c r="J174" s="231">
        <f>ROUND(I174*H174,2)</f>
        <v>0</v>
      </c>
      <c r="K174" s="227" t="s">
        <v>178</v>
      </c>
      <c r="L174" s="43"/>
      <c r="M174" s="232" t="s">
        <v>1</v>
      </c>
      <c r="N174" s="233" t="s">
        <v>42</v>
      </c>
      <c r="O174" s="90"/>
      <c r="P174" s="234">
        <f>O174*H174</f>
        <v>0</v>
      </c>
      <c r="Q174" s="234">
        <v>0</v>
      </c>
      <c r="R174" s="234">
        <f>Q174*H174</f>
        <v>0</v>
      </c>
      <c r="S174" s="234">
        <v>2.2000000000000002</v>
      </c>
      <c r="T174" s="235">
        <f>S174*H174</f>
        <v>1.6720000000000002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170</v>
      </c>
      <c r="AT174" s="236" t="s">
        <v>166</v>
      </c>
      <c r="AU174" s="236" t="s">
        <v>89</v>
      </c>
      <c r="AY174" s="16" t="s">
        <v>163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89</v>
      </c>
      <c r="BK174" s="237">
        <f>ROUND(I174*H174,2)</f>
        <v>0</v>
      </c>
      <c r="BL174" s="16" t="s">
        <v>170</v>
      </c>
      <c r="BM174" s="236" t="s">
        <v>261</v>
      </c>
    </row>
    <row r="175" s="13" customFormat="1">
      <c r="A175" s="13"/>
      <c r="B175" s="238"/>
      <c r="C175" s="239"/>
      <c r="D175" s="240" t="s">
        <v>172</v>
      </c>
      <c r="E175" s="241" t="s">
        <v>1</v>
      </c>
      <c r="F175" s="242" t="s">
        <v>760</v>
      </c>
      <c r="G175" s="239"/>
      <c r="H175" s="243">
        <v>0.76000000000000001</v>
      </c>
      <c r="I175" s="244"/>
      <c r="J175" s="239"/>
      <c r="K175" s="239"/>
      <c r="L175" s="245"/>
      <c r="M175" s="246"/>
      <c r="N175" s="247"/>
      <c r="O175" s="247"/>
      <c r="P175" s="247"/>
      <c r="Q175" s="247"/>
      <c r="R175" s="247"/>
      <c r="S175" s="247"/>
      <c r="T175" s="24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9" t="s">
        <v>172</v>
      </c>
      <c r="AU175" s="249" t="s">
        <v>89</v>
      </c>
      <c r="AV175" s="13" t="s">
        <v>89</v>
      </c>
      <c r="AW175" s="13" t="s">
        <v>32</v>
      </c>
      <c r="AX175" s="13" t="s">
        <v>83</v>
      </c>
      <c r="AY175" s="249" t="s">
        <v>163</v>
      </c>
    </row>
    <row r="176" s="2" customFormat="1" ht="33" customHeight="1">
      <c r="A176" s="37"/>
      <c r="B176" s="38"/>
      <c r="C176" s="225" t="s">
        <v>271</v>
      </c>
      <c r="D176" s="225" t="s">
        <v>166</v>
      </c>
      <c r="E176" s="226" t="s">
        <v>263</v>
      </c>
      <c r="F176" s="227" t="s">
        <v>264</v>
      </c>
      <c r="G176" s="228" t="s">
        <v>215</v>
      </c>
      <c r="H176" s="229">
        <v>0.76000000000000001</v>
      </c>
      <c r="I176" s="230"/>
      <c r="J176" s="231">
        <f>ROUND(I176*H176,2)</f>
        <v>0</v>
      </c>
      <c r="K176" s="227" t="s">
        <v>178</v>
      </c>
      <c r="L176" s="43"/>
      <c r="M176" s="232" t="s">
        <v>1</v>
      </c>
      <c r="N176" s="233" t="s">
        <v>42</v>
      </c>
      <c r="O176" s="90"/>
      <c r="P176" s="234">
        <f>O176*H176</f>
        <v>0</v>
      </c>
      <c r="Q176" s="234">
        <v>0</v>
      </c>
      <c r="R176" s="234">
        <f>Q176*H176</f>
        <v>0</v>
      </c>
      <c r="S176" s="234">
        <v>0.043999999999999997</v>
      </c>
      <c r="T176" s="235">
        <f>S176*H176</f>
        <v>0.033439999999999998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6" t="s">
        <v>170</v>
      </c>
      <c r="AT176" s="236" t="s">
        <v>166</v>
      </c>
      <c r="AU176" s="236" t="s">
        <v>89</v>
      </c>
      <c r="AY176" s="16" t="s">
        <v>163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6" t="s">
        <v>89</v>
      </c>
      <c r="BK176" s="237">
        <f>ROUND(I176*H176,2)</f>
        <v>0</v>
      </c>
      <c r="BL176" s="16" t="s">
        <v>170</v>
      </c>
      <c r="BM176" s="236" t="s">
        <v>265</v>
      </c>
    </row>
    <row r="177" s="2" customFormat="1" ht="37.8" customHeight="1">
      <c r="A177" s="37"/>
      <c r="B177" s="38"/>
      <c r="C177" s="225" t="s">
        <v>275</v>
      </c>
      <c r="D177" s="225" t="s">
        <v>166</v>
      </c>
      <c r="E177" s="226" t="s">
        <v>761</v>
      </c>
      <c r="F177" s="227" t="s">
        <v>762</v>
      </c>
      <c r="G177" s="228" t="s">
        <v>269</v>
      </c>
      <c r="H177" s="229">
        <v>1</v>
      </c>
      <c r="I177" s="230"/>
      <c r="J177" s="231">
        <f>ROUND(I177*H177,2)</f>
        <v>0</v>
      </c>
      <c r="K177" s="227" t="s">
        <v>1</v>
      </c>
      <c r="L177" s="43"/>
      <c r="M177" s="232" t="s">
        <v>1</v>
      </c>
      <c r="N177" s="233" t="s">
        <v>42</v>
      </c>
      <c r="O177" s="90"/>
      <c r="P177" s="234">
        <f>O177*H177</f>
        <v>0</v>
      </c>
      <c r="Q177" s="234">
        <v>0</v>
      </c>
      <c r="R177" s="234">
        <f>Q177*H177</f>
        <v>0</v>
      </c>
      <c r="S177" s="234">
        <v>0.10000000000000001</v>
      </c>
      <c r="T177" s="235">
        <f>S177*H177</f>
        <v>0.10000000000000001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6" t="s">
        <v>170</v>
      </c>
      <c r="AT177" s="236" t="s">
        <v>166</v>
      </c>
      <c r="AU177" s="236" t="s">
        <v>89</v>
      </c>
      <c r="AY177" s="16" t="s">
        <v>163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6" t="s">
        <v>89</v>
      </c>
      <c r="BK177" s="237">
        <f>ROUND(I177*H177,2)</f>
        <v>0</v>
      </c>
      <c r="BL177" s="16" t="s">
        <v>170</v>
      </c>
      <c r="BM177" s="236" t="s">
        <v>763</v>
      </c>
    </row>
    <row r="178" s="2" customFormat="1" ht="24.15" customHeight="1">
      <c r="A178" s="37"/>
      <c r="B178" s="38"/>
      <c r="C178" s="225" t="s">
        <v>283</v>
      </c>
      <c r="D178" s="225" t="s">
        <v>166</v>
      </c>
      <c r="E178" s="226" t="s">
        <v>276</v>
      </c>
      <c r="F178" s="227" t="s">
        <v>277</v>
      </c>
      <c r="G178" s="228" t="s">
        <v>169</v>
      </c>
      <c r="H178" s="229">
        <v>27.02</v>
      </c>
      <c r="I178" s="230"/>
      <c r="J178" s="231">
        <f>ROUND(I178*H178,2)</f>
        <v>0</v>
      </c>
      <c r="K178" s="227" t="s">
        <v>178</v>
      </c>
      <c r="L178" s="43"/>
      <c r="M178" s="232" t="s">
        <v>1</v>
      </c>
      <c r="N178" s="233" t="s">
        <v>42</v>
      </c>
      <c r="O178" s="90"/>
      <c r="P178" s="234">
        <f>O178*H178</f>
        <v>0</v>
      </c>
      <c r="Q178" s="234">
        <v>0</v>
      </c>
      <c r="R178" s="234">
        <f>Q178*H178</f>
        <v>0</v>
      </c>
      <c r="S178" s="234">
        <v>0.068000000000000005</v>
      </c>
      <c r="T178" s="235">
        <f>S178*H178</f>
        <v>1.8373600000000001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6" t="s">
        <v>170</v>
      </c>
      <c r="AT178" s="236" t="s">
        <v>166</v>
      </c>
      <c r="AU178" s="236" t="s">
        <v>89</v>
      </c>
      <c r="AY178" s="16" t="s">
        <v>163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6" t="s">
        <v>89</v>
      </c>
      <c r="BK178" s="237">
        <f>ROUND(I178*H178,2)</f>
        <v>0</v>
      </c>
      <c r="BL178" s="16" t="s">
        <v>170</v>
      </c>
      <c r="BM178" s="236" t="s">
        <v>278</v>
      </c>
    </row>
    <row r="179" s="13" customFormat="1">
      <c r="A179" s="13"/>
      <c r="B179" s="238"/>
      <c r="C179" s="239"/>
      <c r="D179" s="240" t="s">
        <v>172</v>
      </c>
      <c r="E179" s="241" t="s">
        <v>1</v>
      </c>
      <c r="F179" s="242" t="s">
        <v>764</v>
      </c>
      <c r="G179" s="239"/>
      <c r="H179" s="243">
        <v>25.315999999999999</v>
      </c>
      <c r="I179" s="244"/>
      <c r="J179" s="239"/>
      <c r="K179" s="239"/>
      <c r="L179" s="245"/>
      <c r="M179" s="246"/>
      <c r="N179" s="247"/>
      <c r="O179" s="247"/>
      <c r="P179" s="247"/>
      <c r="Q179" s="247"/>
      <c r="R179" s="247"/>
      <c r="S179" s="247"/>
      <c r="T179" s="24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9" t="s">
        <v>172</v>
      </c>
      <c r="AU179" s="249" t="s">
        <v>89</v>
      </c>
      <c r="AV179" s="13" t="s">
        <v>89</v>
      </c>
      <c r="AW179" s="13" t="s">
        <v>32</v>
      </c>
      <c r="AX179" s="13" t="s">
        <v>76</v>
      </c>
      <c r="AY179" s="249" t="s">
        <v>163</v>
      </c>
    </row>
    <row r="180" s="13" customFormat="1">
      <c r="A180" s="13"/>
      <c r="B180" s="238"/>
      <c r="C180" s="239"/>
      <c r="D180" s="240" t="s">
        <v>172</v>
      </c>
      <c r="E180" s="241" t="s">
        <v>1</v>
      </c>
      <c r="F180" s="242" t="s">
        <v>765</v>
      </c>
      <c r="G180" s="239"/>
      <c r="H180" s="243">
        <v>1.704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9" t="s">
        <v>172</v>
      </c>
      <c r="AU180" s="249" t="s">
        <v>89</v>
      </c>
      <c r="AV180" s="13" t="s">
        <v>89</v>
      </c>
      <c r="AW180" s="13" t="s">
        <v>32</v>
      </c>
      <c r="AX180" s="13" t="s">
        <v>76</v>
      </c>
      <c r="AY180" s="249" t="s">
        <v>163</v>
      </c>
    </row>
    <row r="181" s="14" customFormat="1">
      <c r="A181" s="14"/>
      <c r="B181" s="250"/>
      <c r="C181" s="251"/>
      <c r="D181" s="240" t="s">
        <v>172</v>
      </c>
      <c r="E181" s="252" t="s">
        <v>1</v>
      </c>
      <c r="F181" s="253" t="s">
        <v>282</v>
      </c>
      <c r="G181" s="251"/>
      <c r="H181" s="254">
        <v>27.02</v>
      </c>
      <c r="I181" s="255"/>
      <c r="J181" s="251"/>
      <c r="K181" s="251"/>
      <c r="L181" s="256"/>
      <c r="M181" s="257"/>
      <c r="N181" s="258"/>
      <c r="O181" s="258"/>
      <c r="P181" s="258"/>
      <c r="Q181" s="258"/>
      <c r="R181" s="258"/>
      <c r="S181" s="258"/>
      <c r="T181" s="25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0" t="s">
        <v>172</v>
      </c>
      <c r="AU181" s="260" t="s">
        <v>89</v>
      </c>
      <c r="AV181" s="14" t="s">
        <v>170</v>
      </c>
      <c r="AW181" s="14" t="s">
        <v>32</v>
      </c>
      <c r="AX181" s="14" t="s">
        <v>83</v>
      </c>
      <c r="AY181" s="260" t="s">
        <v>163</v>
      </c>
    </row>
    <row r="182" s="2" customFormat="1" ht="24.15" customHeight="1">
      <c r="A182" s="37"/>
      <c r="B182" s="38"/>
      <c r="C182" s="225" t="s">
        <v>289</v>
      </c>
      <c r="D182" s="225" t="s">
        <v>166</v>
      </c>
      <c r="E182" s="226" t="s">
        <v>284</v>
      </c>
      <c r="F182" s="227" t="s">
        <v>285</v>
      </c>
      <c r="G182" s="228" t="s">
        <v>169</v>
      </c>
      <c r="H182" s="229">
        <v>7.5999999999999996</v>
      </c>
      <c r="I182" s="230"/>
      <c r="J182" s="231">
        <f>ROUND(I182*H182,2)</f>
        <v>0</v>
      </c>
      <c r="K182" s="227" t="s">
        <v>178</v>
      </c>
      <c r="L182" s="43"/>
      <c r="M182" s="232" t="s">
        <v>1</v>
      </c>
      <c r="N182" s="233" t="s">
        <v>42</v>
      </c>
      <c r="O182" s="90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6" t="s">
        <v>170</v>
      </c>
      <c r="AT182" s="236" t="s">
        <v>166</v>
      </c>
      <c r="AU182" s="236" t="s">
        <v>89</v>
      </c>
      <c r="AY182" s="16" t="s">
        <v>163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6" t="s">
        <v>89</v>
      </c>
      <c r="BK182" s="237">
        <f>ROUND(I182*H182,2)</f>
        <v>0</v>
      </c>
      <c r="BL182" s="16" t="s">
        <v>170</v>
      </c>
      <c r="BM182" s="236" t="s">
        <v>286</v>
      </c>
    </row>
    <row r="183" s="12" customFormat="1" ht="22.8" customHeight="1">
      <c r="A183" s="12"/>
      <c r="B183" s="209"/>
      <c r="C183" s="210"/>
      <c r="D183" s="211" t="s">
        <v>75</v>
      </c>
      <c r="E183" s="223" t="s">
        <v>287</v>
      </c>
      <c r="F183" s="223" t="s">
        <v>288</v>
      </c>
      <c r="G183" s="210"/>
      <c r="H183" s="210"/>
      <c r="I183" s="213"/>
      <c r="J183" s="224">
        <f>BK183</f>
        <v>0</v>
      </c>
      <c r="K183" s="210"/>
      <c r="L183" s="215"/>
      <c r="M183" s="216"/>
      <c r="N183" s="217"/>
      <c r="O183" s="217"/>
      <c r="P183" s="218">
        <f>SUM(P184:P188)</f>
        <v>0</v>
      </c>
      <c r="Q183" s="217"/>
      <c r="R183" s="218">
        <f>SUM(R184:R188)</f>
        <v>0</v>
      </c>
      <c r="S183" s="217"/>
      <c r="T183" s="219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0" t="s">
        <v>83</v>
      </c>
      <c r="AT183" s="221" t="s">
        <v>75</v>
      </c>
      <c r="AU183" s="221" t="s">
        <v>83</v>
      </c>
      <c r="AY183" s="220" t="s">
        <v>163</v>
      </c>
      <c r="BK183" s="222">
        <f>SUM(BK184:BK188)</f>
        <v>0</v>
      </c>
    </row>
    <row r="184" s="2" customFormat="1" ht="33" customHeight="1">
      <c r="A184" s="37"/>
      <c r="B184" s="38"/>
      <c r="C184" s="225" t="s">
        <v>293</v>
      </c>
      <c r="D184" s="225" t="s">
        <v>166</v>
      </c>
      <c r="E184" s="226" t="s">
        <v>290</v>
      </c>
      <c r="F184" s="227" t="s">
        <v>291</v>
      </c>
      <c r="G184" s="228" t="s">
        <v>242</v>
      </c>
      <c r="H184" s="229">
        <v>3.7189999999999999</v>
      </c>
      <c r="I184" s="230"/>
      <c r="J184" s="231">
        <f>ROUND(I184*H184,2)</f>
        <v>0</v>
      </c>
      <c r="K184" s="227" t="s">
        <v>178</v>
      </c>
      <c r="L184" s="43"/>
      <c r="M184" s="232" t="s">
        <v>1</v>
      </c>
      <c r="N184" s="233" t="s">
        <v>42</v>
      </c>
      <c r="O184" s="90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6" t="s">
        <v>170</v>
      </c>
      <c r="AT184" s="236" t="s">
        <v>166</v>
      </c>
      <c r="AU184" s="236" t="s">
        <v>89</v>
      </c>
      <c r="AY184" s="16" t="s">
        <v>163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6" t="s">
        <v>89</v>
      </c>
      <c r="BK184" s="237">
        <f>ROUND(I184*H184,2)</f>
        <v>0</v>
      </c>
      <c r="BL184" s="16" t="s">
        <v>170</v>
      </c>
      <c r="BM184" s="236" t="s">
        <v>292</v>
      </c>
    </row>
    <row r="185" s="2" customFormat="1" ht="24.15" customHeight="1">
      <c r="A185" s="37"/>
      <c r="B185" s="38"/>
      <c r="C185" s="225" t="s">
        <v>297</v>
      </c>
      <c r="D185" s="225" t="s">
        <v>166</v>
      </c>
      <c r="E185" s="226" t="s">
        <v>294</v>
      </c>
      <c r="F185" s="227" t="s">
        <v>295</v>
      </c>
      <c r="G185" s="228" t="s">
        <v>242</v>
      </c>
      <c r="H185" s="229">
        <v>3.7189999999999999</v>
      </c>
      <c r="I185" s="230"/>
      <c r="J185" s="231">
        <f>ROUND(I185*H185,2)</f>
        <v>0</v>
      </c>
      <c r="K185" s="227" t="s">
        <v>178</v>
      </c>
      <c r="L185" s="43"/>
      <c r="M185" s="232" t="s">
        <v>1</v>
      </c>
      <c r="N185" s="233" t="s">
        <v>42</v>
      </c>
      <c r="O185" s="90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6" t="s">
        <v>170</v>
      </c>
      <c r="AT185" s="236" t="s">
        <v>166</v>
      </c>
      <c r="AU185" s="236" t="s">
        <v>89</v>
      </c>
      <c r="AY185" s="16" t="s">
        <v>163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6" t="s">
        <v>89</v>
      </c>
      <c r="BK185" s="237">
        <f>ROUND(I185*H185,2)</f>
        <v>0</v>
      </c>
      <c r="BL185" s="16" t="s">
        <v>170</v>
      </c>
      <c r="BM185" s="236" t="s">
        <v>296</v>
      </c>
    </row>
    <row r="186" s="2" customFormat="1" ht="24.15" customHeight="1">
      <c r="A186" s="37"/>
      <c r="B186" s="38"/>
      <c r="C186" s="225" t="s">
        <v>302</v>
      </c>
      <c r="D186" s="225" t="s">
        <v>166</v>
      </c>
      <c r="E186" s="226" t="s">
        <v>298</v>
      </c>
      <c r="F186" s="227" t="s">
        <v>299</v>
      </c>
      <c r="G186" s="228" t="s">
        <v>242</v>
      </c>
      <c r="H186" s="229">
        <v>29.751999999999999</v>
      </c>
      <c r="I186" s="230"/>
      <c r="J186" s="231">
        <f>ROUND(I186*H186,2)</f>
        <v>0</v>
      </c>
      <c r="K186" s="227" t="s">
        <v>178</v>
      </c>
      <c r="L186" s="43"/>
      <c r="M186" s="232" t="s">
        <v>1</v>
      </c>
      <c r="N186" s="233" t="s">
        <v>42</v>
      </c>
      <c r="O186" s="90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6" t="s">
        <v>170</v>
      </c>
      <c r="AT186" s="236" t="s">
        <v>166</v>
      </c>
      <c r="AU186" s="236" t="s">
        <v>89</v>
      </c>
      <c r="AY186" s="16" t="s">
        <v>163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6" t="s">
        <v>89</v>
      </c>
      <c r="BK186" s="237">
        <f>ROUND(I186*H186,2)</f>
        <v>0</v>
      </c>
      <c r="BL186" s="16" t="s">
        <v>170</v>
      </c>
      <c r="BM186" s="236" t="s">
        <v>300</v>
      </c>
    </row>
    <row r="187" s="13" customFormat="1">
      <c r="A187" s="13"/>
      <c r="B187" s="238"/>
      <c r="C187" s="239"/>
      <c r="D187" s="240" t="s">
        <v>172</v>
      </c>
      <c r="E187" s="239"/>
      <c r="F187" s="242" t="s">
        <v>766</v>
      </c>
      <c r="G187" s="239"/>
      <c r="H187" s="243">
        <v>29.751999999999999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9" t="s">
        <v>172</v>
      </c>
      <c r="AU187" s="249" t="s">
        <v>89</v>
      </c>
      <c r="AV187" s="13" t="s">
        <v>89</v>
      </c>
      <c r="AW187" s="13" t="s">
        <v>4</v>
      </c>
      <c r="AX187" s="13" t="s">
        <v>83</v>
      </c>
      <c r="AY187" s="249" t="s">
        <v>163</v>
      </c>
    </row>
    <row r="188" s="2" customFormat="1" ht="33" customHeight="1">
      <c r="A188" s="37"/>
      <c r="B188" s="38"/>
      <c r="C188" s="225" t="s">
        <v>308</v>
      </c>
      <c r="D188" s="225" t="s">
        <v>166</v>
      </c>
      <c r="E188" s="226" t="s">
        <v>303</v>
      </c>
      <c r="F188" s="227" t="s">
        <v>304</v>
      </c>
      <c r="G188" s="228" t="s">
        <v>242</v>
      </c>
      <c r="H188" s="229">
        <v>3.7189999999999999</v>
      </c>
      <c r="I188" s="230"/>
      <c r="J188" s="231">
        <f>ROUND(I188*H188,2)</f>
        <v>0</v>
      </c>
      <c r="K188" s="227" t="s">
        <v>178</v>
      </c>
      <c r="L188" s="43"/>
      <c r="M188" s="232" t="s">
        <v>1</v>
      </c>
      <c r="N188" s="233" t="s">
        <v>42</v>
      </c>
      <c r="O188" s="90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6" t="s">
        <v>170</v>
      </c>
      <c r="AT188" s="236" t="s">
        <v>166</v>
      </c>
      <c r="AU188" s="236" t="s">
        <v>89</v>
      </c>
      <c r="AY188" s="16" t="s">
        <v>163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6" t="s">
        <v>89</v>
      </c>
      <c r="BK188" s="237">
        <f>ROUND(I188*H188,2)</f>
        <v>0</v>
      </c>
      <c r="BL188" s="16" t="s">
        <v>170</v>
      </c>
      <c r="BM188" s="236" t="s">
        <v>305</v>
      </c>
    </row>
    <row r="189" s="12" customFormat="1" ht="22.8" customHeight="1">
      <c r="A189" s="12"/>
      <c r="B189" s="209"/>
      <c r="C189" s="210"/>
      <c r="D189" s="211" t="s">
        <v>75</v>
      </c>
      <c r="E189" s="223" t="s">
        <v>306</v>
      </c>
      <c r="F189" s="223" t="s">
        <v>307</v>
      </c>
      <c r="G189" s="210"/>
      <c r="H189" s="210"/>
      <c r="I189" s="213"/>
      <c r="J189" s="224">
        <f>BK189</f>
        <v>0</v>
      </c>
      <c r="K189" s="210"/>
      <c r="L189" s="215"/>
      <c r="M189" s="216"/>
      <c r="N189" s="217"/>
      <c r="O189" s="217"/>
      <c r="P189" s="218">
        <f>P190</f>
        <v>0</v>
      </c>
      <c r="Q189" s="217"/>
      <c r="R189" s="218">
        <f>R190</f>
        <v>0</v>
      </c>
      <c r="S189" s="217"/>
      <c r="T189" s="21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0" t="s">
        <v>83</v>
      </c>
      <c r="AT189" s="221" t="s">
        <v>75</v>
      </c>
      <c r="AU189" s="221" t="s">
        <v>83</v>
      </c>
      <c r="AY189" s="220" t="s">
        <v>163</v>
      </c>
      <c r="BK189" s="222">
        <f>BK190</f>
        <v>0</v>
      </c>
    </row>
    <row r="190" s="2" customFormat="1" ht="24.15" customHeight="1">
      <c r="A190" s="37"/>
      <c r="B190" s="38"/>
      <c r="C190" s="225" t="s">
        <v>316</v>
      </c>
      <c r="D190" s="225" t="s">
        <v>166</v>
      </c>
      <c r="E190" s="226" t="s">
        <v>309</v>
      </c>
      <c r="F190" s="227" t="s">
        <v>310</v>
      </c>
      <c r="G190" s="228" t="s">
        <v>242</v>
      </c>
      <c r="H190" s="229">
        <v>2.948</v>
      </c>
      <c r="I190" s="230"/>
      <c r="J190" s="231">
        <f>ROUND(I190*H190,2)</f>
        <v>0</v>
      </c>
      <c r="K190" s="227" t="s">
        <v>178</v>
      </c>
      <c r="L190" s="43"/>
      <c r="M190" s="232" t="s">
        <v>1</v>
      </c>
      <c r="N190" s="233" t="s">
        <v>42</v>
      </c>
      <c r="O190" s="90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6" t="s">
        <v>170</v>
      </c>
      <c r="AT190" s="236" t="s">
        <v>166</v>
      </c>
      <c r="AU190" s="236" t="s">
        <v>89</v>
      </c>
      <c r="AY190" s="16" t="s">
        <v>163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6" t="s">
        <v>89</v>
      </c>
      <c r="BK190" s="237">
        <f>ROUND(I190*H190,2)</f>
        <v>0</v>
      </c>
      <c r="BL190" s="16" t="s">
        <v>170</v>
      </c>
      <c r="BM190" s="236" t="s">
        <v>311</v>
      </c>
    </row>
    <row r="191" s="12" customFormat="1" ht="25.92" customHeight="1">
      <c r="A191" s="12"/>
      <c r="B191" s="209"/>
      <c r="C191" s="210"/>
      <c r="D191" s="211" t="s">
        <v>75</v>
      </c>
      <c r="E191" s="212" t="s">
        <v>312</v>
      </c>
      <c r="F191" s="212" t="s">
        <v>313</v>
      </c>
      <c r="G191" s="210"/>
      <c r="H191" s="210"/>
      <c r="I191" s="213"/>
      <c r="J191" s="214">
        <f>BK191</f>
        <v>0</v>
      </c>
      <c r="K191" s="210"/>
      <c r="L191" s="215"/>
      <c r="M191" s="216"/>
      <c r="N191" s="217"/>
      <c r="O191" s="217"/>
      <c r="P191" s="218">
        <f>P192+P196+P201+P215+P219+P228+P248+P260</f>
        <v>0</v>
      </c>
      <c r="Q191" s="217"/>
      <c r="R191" s="218">
        <f>R192+R196+R201+R215+R219+R228+R248+R260</f>
        <v>1.03520663</v>
      </c>
      <c r="S191" s="217"/>
      <c r="T191" s="219">
        <f>T192+T196+T201+T215+T219+T228+T248+T260</f>
        <v>0.076204599999999997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0" t="s">
        <v>89</v>
      </c>
      <c r="AT191" s="221" t="s">
        <v>75</v>
      </c>
      <c r="AU191" s="221" t="s">
        <v>76</v>
      </c>
      <c r="AY191" s="220" t="s">
        <v>163</v>
      </c>
      <c r="BK191" s="222">
        <f>BK192+BK196+BK201+BK215+BK219+BK228+BK248+BK260</f>
        <v>0</v>
      </c>
    </row>
    <row r="192" s="12" customFormat="1" ht="22.8" customHeight="1">
      <c r="A192" s="12"/>
      <c r="B192" s="209"/>
      <c r="C192" s="210"/>
      <c r="D192" s="211" t="s">
        <v>75</v>
      </c>
      <c r="E192" s="223" t="s">
        <v>314</v>
      </c>
      <c r="F192" s="223" t="s">
        <v>315</v>
      </c>
      <c r="G192" s="210"/>
      <c r="H192" s="210"/>
      <c r="I192" s="213"/>
      <c r="J192" s="224">
        <f>BK192</f>
        <v>0</v>
      </c>
      <c r="K192" s="210"/>
      <c r="L192" s="215"/>
      <c r="M192" s="216"/>
      <c r="N192" s="217"/>
      <c r="O192" s="217"/>
      <c r="P192" s="218">
        <f>SUM(P193:P195)</f>
        <v>0</v>
      </c>
      <c r="Q192" s="217"/>
      <c r="R192" s="218">
        <f>SUM(R193:R195)</f>
        <v>0.054719999999999998</v>
      </c>
      <c r="S192" s="217"/>
      <c r="T192" s="219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0" t="s">
        <v>89</v>
      </c>
      <c r="AT192" s="221" t="s">
        <v>75</v>
      </c>
      <c r="AU192" s="221" t="s">
        <v>83</v>
      </c>
      <c r="AY192" s="220" t="s">
        <v>163</v>
      </c>
      <c r="BK192" s="222">
        <f>SUM(BK193:BK195)</f>
        <v>0</v>
      </c>
    </row>
    <row r="193" s="2" customFormat="1" ht="37.8" customHeight="1">
      <c r="A193" s="37"/>
      <c r="B193" s="38"/>
      <c r="C193" s="225" t="s">
        <v>321</v>
      </c>
      <c r="D193" s="225" t="s">
        <v>166</v>
      </c>
      <c r="E193" s="226" t="s">
        <v>317</v>
      </c>
      <c r="F193" s="227" t="s">
        <v>318</v>
      </c>
      <c r="G193" s="228" t="s">
        <v>169</v>
      </c>
      <c r="H193" s="229">
        <v>9.1199999999999992</v>
      </c>
      <c r="I193" s="230"/>
      <c r="J193" s="231">
        <f>ROUND(I193*H193,2)</f>
        <v>0</v>
      </c>
      <c r="K193" s="227" t="s">
        <v>178</v>
      </c>
      <c r="L193" s="43"/>
      <c r="M193" s="232" t="s">
        <v>1</v>
      </c>
      <c r="N193" s="233" t="s">
        <v>42</v>
      </c>
      <c r="O193" s="90"/>
      <c r="P193" s="234">
        <f>O193*H193</f>
        <v>0</v>
      </c>
      <c r="Q193" s="234">
        <v>0.0060000000000000001</v>
      </c>
      <c r="R193" s="234">
        <f>Q193*H193</f>
        <v>0.054719999999999998</v>
      </c>
      <c r="S193" s="234">
        <v>0</v>
      </c>
      <c r="T193" s="235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6" t="s">
        <v>239</v>
      </c>
      <c r="AT193" s="236" t="s">
        <v>166</v>
      </c>
      <c r="AU193" s="236" t="s">
        <v>89</v>
      </c>
      <c r="AY193" s="16" t="s">
        <v>163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6" t="s">
        <v>89</v>
      </c>
      <c r="BK193" s="237">
        <f>ROUND(I193*H193,2)</f>
        <v>0</v>
      </c>
      <c r="BL193" s="16" t="s">
        <v>239</v>
      </c>
      <c r="BM193" s="236" t="s">
        <v>319</v>
      </c>
    </row>
    <row r="194" s="13" customFormat="1">
      <c r="A194" s="13"/>
      <c r="B194" s="238"/>
      <c r="C194" s="239"/>
      <c r="D194" s="240" t="s">
        <v>172</v>
      </c>
      <c r="E194" s="241" t="s">
        <v>1</v>
      </c>
      <c r="F194" s="242" t="s">
        <v>767</v>
      </c>
      <c r="G194" s="239"/>
      <c r="H194" s="243">
        <v>9.1199999999999992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9" t="s">
        <v>172</v>
      </c>
      <c r="AU194" s="249" t="s">
        <v>89</v>
      </c>
      <c r="AV194" s="13" t="s">
        <v>89</v>
      </c>
      <c r="AW194" s="13" t="s">
        <v>32</v>
      </c>
      <c r="AX194" s="13" t="s">
        <v>83</v>
      </c>
      <c r="AY194" s="249" t="s">
        <v>163</v>
      </c>
    </row>
    <row r="195" s="2" customFormat="1" ht="37.8" customHeight="1">
      <c r="A195" s="37"/>
      <c r="B195" s="38"/>
      <c r="C195" s="225" t="s">
        <v>328</v>
      </c>
      <c r="D195" s="225" t="s">
        <v>166</v>
      </c>
      <c r="E195" s="226" t="s">
        <v>322</v>
      </c>
      <c r="F195" s="227" t="s">
        <v>323</v>
      </c>
      <c r="G195" s="228" t="s">
        <v>324</v>
      </c>
      <c r="H195" s="261"/>
      <c r="I195" s="230"/>
      <c r="J195" s="231">
        <f>ROUND(I195*H195,2)</f>
        <v>0</v>
      </c>
      <c r="K195" s="227" t="s">
        <v>178</v>
      </c>
      <c r="L195" s="43"/>
      <c r="M195" s="232" t="s">
        <v>1</v>
      </c>
      <c r="N195" s="233" t="s">
        <v>42</v>
      </c>
      <c r="O195" s="90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6" t="s">
        <v>239</v>
      </c>
      <c r="AT195" s="236" t="s">
        <v>166</v>
      </c>
      <c r="AU195" s="236" t="s">
        <v>89</v>
      </c>
      <c r="AY195" s="16" t="s">
        <v>163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6" t="s">
        <v>89</v>
      </c>
      <c r="BK195" s="237">
        <f>ROUND(I195*H195,2)</f>
        <v>0</v>
      </c>
      <c r="BL195" s="16" t="s">
        <v>239</v>
      </c>
      <c r="BM195" s="236" t="s">
        <v>325</v>
      </c>
    </row>
    <row r="196" s="12" customFormat="1" ht="22.8" customHeight="1">
      <c r="A196" s="12"/>
      <c r="B196" s="209"/>
      <c r="C196" s="210"/>
      <c r="D196" s="211" t="s">
        <v>75</v>
      </c>
      <c r="E196" s="223" t="s">
        <v>326</v>
      </c>
      <c r="F196" s="223" t="s">
        <v>327</v>
      </c>
      <c r="G196" s="210"/>
      <c r="H196" s="210"/>
      <c r="I196" s="213"/>
      <c r="J196" s="224">
        <f>BK196</f>
        <v>0</v>
      </c>
      <c r="K196" s="210"/>
      <c r="L196" s="215"/>
      <c r="M196" s="216"/>
      <c r="N196" s="217"/>
      <c r="O196" s="217"/>
      <c r="P196" s="218">
        <f>SUM(P197:P200)</f>
        <v>0</v>
      </c>
      <c r="Q196" s="217"/>
      <c r="R196" s="218">
        <f>SUM(R197:R200)</f>
        <v>0.0021735999999999995</v>
      </c>
      <c r="S196" s="217"/>
      <c r="T196" s="219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0" t="s">
        <v>89</v>
      </c>
      <c r="AT196" s="221" t="s">
        <v>75</v>
      </c>
      <c r="AU196" s="221" t="s">
        <v>83</v>
      </c>
      <c r="AY196" s="220" t="s">
        <v>163</v>
      </c>
      <c r="BK196" s="222">
        <f>SUM(BK197:BK200)</f>
        <v>0</v>
      </c>
    </row>
    <row r="197" s="2" customFormat="1" ht="24.15" customHeight="1">
      <c r="A197" s="37"/>
      <c r="B197" s="38"/>
      <c r="C197" s="225" t="s">
        <v>332</v>
      </c>
      <c r="D197" s="225" t="s">
        <v>166</v>
      </c>
      <c r="E197" s="226" t="s">
        <v>329</v>
      </c>
      <c r="F197" s="227" t="s">
        <v>330</v>
      </c>
      <c r="G197" s="228" t="s">
        <v>169</v>
      </c>
      <c r="H197" s="229">
        <v>7.5999999999999996</v>
      </c>
      <c r="I197" s="230"/>
      <c r="J197" s="231">
        <f>ROUND(I197*H197,2)</f>
        <v>0</v>
      </c>
      <c r="K197" s="227" t="s">
        <v>178</v>
      </c>
      <c r="L197" s="43"/>
      <c r="M197" s="232" t="s">
        <v>1</v>
      </c>
      <c r="N197" s="233" t="s">
        <v>42</v>
      </c>
      <c r="O197" s="90"/>
      <c r="P197" s="234">
        <f>O197*H197</f>
        <v>0</v>
      </c>
      <c r="Q197" s="234">
        <v>0</v>
      </c>
      <c r="R197" s="234">
        <f>Q197*H197</f>
        <v>0</v>
      </c>
      <c r="S197" s="234">
        <v>0</v>
      </c>
      <c r="T197" s="235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6" t="s">
        <v>239</v>
      </c>
      <c r="AT197" s="236" t="s">
        <v>166</v>
      </c>
      <c r="AU197" s="236" t="s">
        <v>89</v>
      </c>
      <c r="AY197" s="16" t="s">
        <v>163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6" t="s">
        <v>89</v>
      </c>
      <c r="BK197" s="237">
        <f>ROUND(I197*H197,2)</f>
        <v>0</v>
      </c>
      <c r="BL197" s="16" t="s">
        <v>239</v>
      </c>
      <c r="BM197" s="236" t="s">
        <v>331</v>
      </c>
    </row>
    <row r="198" s="2" customFormat="1" ht="24.15" customHeight="1">
      <c r="A198" s="37"/>
      <c r="B198" s="38"/>
      <c r="C198" s="262" t="s">
        <v>338</v>
      </c>
      <c r="D198" s="262" t="s">
        <v>333</v>
      </c>
      <c r="E198" s="263" t="s">
        <v>334</v>
      </c>
      <c r="F198" s="264" t="s">
        <v>335</v>
      </c>
      <c r="G198" s="265" t="s">
        <v>169</v>
      </c>
      <c r="H198" s="266">
        <v>8.3599999999999994</v>
      </c>
      <c r="I198" s="267"/>
      <c r="J198" s="268">
        <f>ROUND(I198*H198,2)</f>
        <v>0</v>
      </c>
      <c r="K198" s="264" t="s">
        <v>178</v>
      </c>
      <c r="L198" s="269"/>
      <c r="M198" s="270" t="s">
        <v>1</v>
      </c>
      <c r="N198" s="271" t="s">
        <v>42</v>
      </c>
      <c r="O198" s="90"/>
      <c r="P198" s="234">
        <f>O198*H198</f>
        <v>0</v>
      </c>
      <c r="Q198" s="234">
        <v>0.00025999999999999998</v>
      </c>
      <c r="R198" s="234">
        <f>Q198*H198</f>
        <v>0.0021735999999999995</v>
      </c>
      <c r="S198" s="234">
        <v>0</v>
      </c>
      <c r="T198" s="235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6" t="s">
        <v>321</v>
      </c>
      <c r="AT198" s="236" t="s">
        <v>333</v>
      </c>
      <c r="AU198" s="236" t="s">
        <v>89</v>
      </c>
      <c r="AY198" s="16" t="s">
        <v>163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6" t="s">
        <v>89</v>
      </c>
      <c r="BK198" s="237">
        <f>ROUND(I198*H198,2)</f>
        <v>0</v>
      </c>
      <c r="BL198" s="16" t="s">
        <v>239</v>
      </c>
      <c r="BM198" s="236" t="s">
        <v>336</v>
      </c>
    </row>
    <row r="199" s="13" customFormat="1">
      <c r="A199" s="13"/>
      <c r="B199" s="238"/>
      <c r="C199" s="239"/>
      <c r="D199" s="240" t="s">
        <v>172</v>
      </c>
      <c r="E199" s="239"/>
      <c r="F199" s="242" t="s">
        <v>768</v>
      </c>
      <c r="G199" s="239"/>
      <c r="H199" s="243">
        <v>8.3599999999999994</v>
      </c>
      <c r="I199" s="244"/>
      <c r="J199" s="239"/>
      <c r="K199" s="239"/>
      <c r="L199" s="245"/>
      <c r="M199" s="246"/>
      <c r="N199" s="247"/>
      <c r="O199" s="247"/>
      <c r="P199" s="247"/>
      <c r="Q199" s="247"/>
      <c r="R199" s="247"/>
      <c r="S199" s="247"/>
      <c r="T199" s="24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9" t="s">
        <v>172</v>
      </c>
      <c r="AU199" s="249" t="s">
        <v>89</v>
      </c>
      <c r="AV199" s="13" t="s">
        <v>89</v>
      </c>
      <c r="AW199" s="13" t="s">
        <v>4</v>
      </c>
      <c r="AX199" s="13" t="s">
        <v>83</v>
      </c>
      <c r="AY199" s="249" t="s">
        <v>163</v>
      </c>
    </row>
    <row r="200" s="2" customFormat="1" ht="33" customHeight="1">
      <c r="A200" s="37"/>
      <c r="B200" s="38"/>
      <c r="C200" s="225" t="s">
        <v>344</v>
      </c>
      <c r="D200" s="225" t="s">
        <v>166</v>
      </c>
      <c r="E200" s="226" t="s">
        <v>339</v>
      </c>
      <c r="F200" s="227" t="s">
        <v>340</v>
      </c>
      <c r="G200" s="228" t="s">
        <v>324</v>
      </c>
      <c r="H200" s="261"/>
      <c r="I200" s="230"/>
      <c r="J200" s="231">
        <f>ROUND(I200*H200,2)</f>
        <v>0</v>
      </c>
      <c r="K200" s="227" t="s">
        <v>178</v>
      </c>
      <c r="L200" s="43"/>
      <c r="M200" s="232" t="s">
        <v>1</v>
      </c>
      <c r="N200" s="233" t="s">
        <v>42</v>
      </c>
      <c r="O200" s="90"/>
      <c r="P200" s="234">
        <f>O200*H200</f>
        <v>0</v>
      </c>
      <c r="Q200" s="234">
        <v>0</v>
      </c>
      <c r="R200" s="234">
        <f>Q200*H200</f>
        <v>0</v>
      </c>
      <c r="S200" s="234">
        <v>0</v>
      </c>
      <c r="T200" s="235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6" t="s">
        <v>239</v>
      </c>
      <c r="AT200" s="236" t="s">
        <v>166</v>
      </c>
      <c r="AU200" s="236" t="s">
        <v>89</v>
      </c>
      <c r="AY200" s="16" t="s">
        <v>163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6" t="s">
        <v>89</v>
      </c>
      <c r="BK200" s="237">
        <f>ROUND(I200*H200,2)</f>
        <v>0</v>
      </c>
      <c r="BL200" s="16" t="s">
        <v>239</v>
      </c>
      <c r="BM200" s="236" t="s">
        <v>341</v>
      </c>
    </row>
    <row r="201" s="12" customFormat="1" ht="22.8" customHeight="1">
      <c r="A201" s="12"/>
      <c r="B201" s="209"/>
      <c r="C201" s="210"/>
      <c r="D201" s="211" t="s">
        <v>75</v>
      </c>
      <c r="E201" s="223" t="s">
        <v>342</v>
      </c>
      <c r="F201" s="223" t="s">
        <v>343</v>
      </c>
      <c r="G201" s="210"/>
      <c r="H201" s="210"/>
      <c r="I201" s="213"/>
      <c r="J201" s="224">
        <f>BK201</f>
        <v>0</v>
      </c>
      <c r="K201" s="210"/>
      <c r="L201" s="215"/>
      <c r="M201" s="216"/>
      <c r="N201" s="217"/>
      <c r="O201" s="217"/>
      <c r="P201" s="218">
        <f>SUM(P202:P214)</f>
        <v>0</v>
      </c>
      <c r="Q201" s="217"/>
      <c r="R201" s="218">
        <f>SUM(R202:R214)</f>
        <v>0</v>
      </c>
      <c r="S201" s="217"/>
      <c r="T201" s="219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0" t="s">
        <v>89</v>
      </c>
      <c r="AT201" s="221" t="s">
        <v>75</v>
      </c>
      <c r="AU201" s="221" t="s">
        <v>83</v>
      </c>
      <c r="AY201" s="220" t="s">
        <v>163</v>
      </c>
      <c r="BK201" s="222">
        <f>SUM(BK202:BK214)</f>
        <v>0</v>
      </c>
    </row>
    <row r="202" s="2" customFormat="1" ht="16.5" customHeight="1">
      <c r="A202" s="37"/>
      <c r="B202" s="38"/>
      <c r="C202" s="225" t="s">
        <v>349</v>
      </c>
      <c r="D202" s="225" t="s">
        <v>166</v>
      </c>
      <c r="E202" s="226" t="s">
        <v>345</v>
      </c>
      <c r="F202" s="227" t="s">
        <v>769</v>
      </c>
      <c r="G202" s="228" t="s">
        <v>347</v>
      </c>
      <c r="H202" s="229">
        <v>2</v>
      </c>
      <c r="I202" s="230"/>
      <c r="J202" s="231">
        <f>ROUND(I202*H202,2)</f>
        <v>0</v>
      </c>
      <c r="K202" s="227" t="s">
        <v>1</v>
      </c>
      <c r="L202" s="43"/>
      <c r="M202" s="232" t="s">
        <v>1</v>
      </c>
      <c r="N202" s="233" t="s">
        <v>42</v>
      </c>
      <c r="O202" s="90"/>
      <c r="P202" s="234">
        <f>O202*H202</f>
        <v>0</v>
      </c>
      <c r="Q202" s="234">
        <v>0</v>
      </c>
      <c r="R202" s="234">
        <f>Q202*H202</f>
        <v>0</v>
      </c>
      <c r="S202" s="234">
        <v>0</v>
      </c>
      <c r="T202" s="235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6" t="s">
        <v>239</v>
      </c>
      <c r="AT202" s="236" t="s">
        <v>166</v>
      </c>
      <c r="AU202" s="236" t="s">
        <v>89</v>
      </c>
      <c r="AY202" s="16" t="s">
        <v>163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6" t="s">
        <v>89</v>
      </c>
      <c r="BK202" s="237">
        <f>ROUND(I202*H202,2)</f>
        <v>0</v>
      </c>
      <c r="BL202" s="16" t="s">
        <v>239</v>
      </c>
      <c r="BM202" s="236" t="s">
        <v>770</v>
      </c>
    </row>
    <row r="203" s="2" customFormat="1" ht="24.15" customHeight="1">
      <c r="A203" s="37"/>
      <c r="B203" s="38"/>
      <c r="C203" s="225" t="s">
        <v>353</v>
      </c>
      <c r="D203" s="225" t="s">
        <v>166</v>
      </c>
      <c r="E203" s="226" t="s">
        <v>771</v>
      </c>
      <c r="F203" s="227" t="s">
        <v>772</v>
      </c>
      <c r="G203" s="228" t="s">
        <v>347</v>
      </c>
      <c r="H203" s="229">
        <v>1</v>
      </c>
      <c r="I203" s="230"/>
      <c r="J203" s="231">
        <f>ROUND(I203*H203,2)</f>
        <v>0</v>
      </c>
      <c r="K203" s="227" t="s">
        <v>1</v>
      </c>
      <c r="L203" s="43"/>
      <c r="M203" s="232" t="s">
        <v>1</v>
      </c>
      <c r="N203" s="233" t="s">
        <v>42</v>
      </c>
      <c r="O203" s="90"/>
      <c r="P203" s="234">
        <f>O203*H203</f>
        <v>0</v>
      </c>
      <c r="Q203" s="234">
        <v>0</v>
      </c>
      <c r="R203" s="234">
        <f>Q203*H203</f>
        <v>0</v>
      </c>
      <c r="S203" s="234">
        <v>0</v>
      </c>
      <c r="T203" s="235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6" t="s">
        <v>239</v>
      </c>
      <c r="AT203" s="236" t="s">
        <v>166</v>
      </c>
      <c r="AU203" s="236" t="s">
        <v>89</v>
      </c>
      <c r="AY203" s="16" t="s">
        <v>163</v>
      </c>
      <c r="BE203" s="237">
        <f>IF(N203="základní",J203,0)</f>
        <v>0</v>
      </c>
      <c r="BF203" s="237">
        <f>IF(N203="snížená",J203,0)</f>
        <v>0</v>
      </c>
      <c r="BG203" s="237">
        <f>IF(N203="zákl. přenesená",J203,0)</f>
        <v>0</v>
      </c>
      <c r="BH203" s="237">
        <f>IF(N203="sníž. přenesená",J203,0)</f>
        <v>0</v>
      </c>
      <c r="BI203" s="237">
        <f>IF(N203="nulová",J203,0)</f>
        <v>0</v>
      </c>
      <c r="BJ203" s="16" t="s">
        <v>89</v>
      </c>
      <c r="BK203" s="237">
        <f>ROUND(I203*H203,2)</f>
        <v>0</v>
      </c>
      <c r="BL203" s="16" t="s">
        <v>239</v>
      </c>
      <c r="BM203" s="236" t="s">
        <v>773</v>
      </c>
    </row>
    <row r="204" s="2" customFormat="1" ht="16.5" customHeight="1">
      <c r="A204" s="37"/>
      <c r="B204" s="38"/>
      <c r="C204" s="225" t="s">
        <v>357</v>
      </c>
      <c r="D204" s="225" t="s">
        <v>166</v>
      </c>
      <c r="E204" s="226" t="s">
        <v>354</v>
      </c>
      <c r="F204" s="227" t="s">
        <v>355</v>
      </c>
      <c r="G204" s="228" t="s">
        <v>347</v>
      </c>
      <c r="H204" s="229">
        <v>1</v>
      </c>
      <c r="I204" s="230"/>
      <c r="J204" s="231">
        <f>ROUND(I204*H204,2)</f>
        <v>0</v>
      </c>
      <c r="K204" s="227" t="s">
        <v>1</v>
      </c>
      <c r="L204" s="43"/>
      <c r="M204" s="232" t="s">
        <v>1</v>
      </c>
      <c r="N204" s="233" t="s">
        <v>42</v>
      </c>
      <c r="O204" s="90"/>
      <c r="P204" s="234">
        <f>O204*H204</f>
        <v>0</v>
      </c>
      <c r="Q204" s="234">
        <v>0</v>
      </c>
      <c r="R204" s="234">
        <f>Q204*H204</f>
        <v>0</v>
      </c>
      <c r="S204" s="234">
        <v>0</v>
      </c>
      <c r="T204" s="235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6" t="s">
        <v>239</v>
      </c>
      <c r="AT204" s="236" t="s">
        <v>166</v>
      </c>
      <c r="AU204" s="236" t="s">
        <v>89</v>
      </c>
      <c r="AY204" s="16" t="s">
        <v>163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6" t="s">
        <v>89</v>
      </c>
      <c r="BK204" s="237">
        <f>ROUND(I204*H204,2)</f>
        <v>0</v>
      </c>
      <c r="BL204" s="16" t="s">
        <v>239</v>
      </c>
      <c r="BM204" s="236" t="s">
        <v>774</v>
      </c>
    </row>
    <row r="205" s="2" customFormat="1" ht="16.5" customHeight="1">
      <c r="A205" s="37"/>
      <c r="B205" s="38"/>
      <c r="C205" s="225" t="s">
        <v>361</v>
      </c>
      <c r="D205" s="225" t="s">
        <v>166</v>
      </c>
      <c r="E205" s="226" t="s">
        <v>358</v>
      </c>
      <c r="F205" s="227" t="s">
        <v>359</v>
      </c>
      <c r="G205" s="228" t="s">
        <v>347</v>
      </c>
      <c r="H205" s="229">
        <v>1</v>
      </c>
      <c r="I205" s="230"/>
      <c r="J205" s="231">
        <f>ROUND(I205*H205,2)</f>
        <v>0</v>
      </c>
      <c r="K205" s="227" t="s">
        <v>1</v>
      </c>
      <c r="L205" s="43"/>
      <c r="M205" s="232" t="s">
        <v>1</v>
      </c>
      <c r="N205" s="233" t="s">
        <v>42</v>
      </c>
      <c r="O205" s="90"/>
      <c r="P205" s="234">
        <f>O205*H205</f>
        <v>0</v>
      </c>
      <c r="Q205" s="234">
        <v>0</v>
      </c>
      <c r="R205" s="234">
        <f>Q205*H205</f>
        <v>0</v>
      </c>
      <c r="S205" s="234">
        <v>0</v>
      </c>
      <c r="T205" s="23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6" t="s">
        <v>239</v>
      </c>
      <c r="AT205" s="236" t="s">
        <v>166</v>
      </c>
      <c r="AU205" s="236" t="s">
        <v>89</v>
      </c>
      <c r="AY205" s="16" t="s">
        <v>163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6" t="s">
        <v>89</v>
      </c>
      <c r="BK205" s="237">
        <f>ROUND(I205*H205,2)</f>
        <v>0</v>
      </c>
      <c r="BL205" s="16" t="s">
        <v>239</v>
      </c>
      <c r="BM205" s="236" t="s">
        <v>775</v>
      </c>
    </row>
    <row r="206" s="2" customFormat="1" ht="16.5" customHeight="1">
      <c r="A206" s="37"/>
      <c r="B206" s="38"/>
      <c r="C206" s="225" t="s">
        <v>365</v>
      </c>
      <c r="D206" s="225" t="s">
        <v>166</v>
      </c>
      <c r="E206" s="226" t="s">
        <v>362</v>
      </c>
      <c r="F206" s="227" t="s">
        <v>363</v>
      </c>
      <c r="G206" s="228" t="s">
        <v>347</v>
      </c>
      <c r="H206" s="229">
        <v>1</v>
      </c>
      <c r="I206" s="230"/>
      <c r="J206" s="231">
        <f>ROUND(I206*H206,2)</f>
        <v>0</v>
      </c>
      <c r="K206" s="227" t="s">
        <v>1</v>
      </c>
      <c r="L206" s="43"/>
      <c r="M206" s="232" t="s">
        <v>1</v>
      </c>
      <c r="N206" s="233" t="s">
        <v>42</v>
      </c>
      <c r="O206" s="90"/>
      <c r="P206" s="234">
        <f>O206*H206</f>
        <v>0</v>
      </c>
      <c r="Q206" s="234">
        <v>0</v>
      </c>
      <c r="R206" s="234">
        <f>Q206*H206</f>
        <v>0</v>
      </c>
      <c r="S206" s="234">
        <v>0</v>
      </c>
      <c r="T206" s="235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6" t="s">
        <v>239</v>
      </c>
      <c r="AT206" s="236" t="s">
        <v>166</v>
      </c>
      <c r="AU206" s="236" t="s">
        <v>89</v>
      </c>
      <c r="AY206" s="16" t="s">
        <v>163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6" t="s">
        <v>89</v>
      </c>
      <c r="BK206" s="237">
        <f>ROUND(I206*H206,2)</f>
        <v>0</v>
      </c>
      <c r="BL206" s="16" t="s">
        <v>239</v>
      </c>
      <c r="BM206" s="236" t="s">
        <v>776</v>
      </c>
    </row>
    <row r="207" s="2" customFormat="1" ht="16.5" customHeight="1">
      <c r="A207" s="37"/>
      <c r="B207" s="38"/>
      <c r="C207" s="225" t="s">
        <v>369</v>
      </c>
      <c r="D207" s="225" t="s">
        <v>166</v>
      </c>
      <c r="E207" s="226" t="s">
        <v>366</v>
      </c>
      <c r="F207" s="227" t="s">
        <v>367</v>
      </c>
      <c r="G207" s="228" t="s">
        <v>347</v>
      </c>
      <c r="H207" s="229">
        <v>1</v>
      </c>
      <c r="I207" s="230"/>
      <c r="J207" s="231">
        <f>ROUND(I207*H207,2)</f>
        <v>0</v>
      </c>
      <c r="K207" s="227" t="s">
        <v>1</v>
      </c>
      <c r="L207" s="43"/>
      <c r="M207" s="232" t="s">
        <v>1</v>
      </c>
      <c r="N207" s="233" t="s">
        <v>42</v>
      </c>
      <c r="O207" s="90"/>
      <c r="P207" s="234">
        <f>O207*H207</f>
        <v>0</v>
      </c>
      <c r="Q207" s="234">
        <v>0</v>
      </c>
      <c r="R207" s="234">
        <f>Q207*H207</f>
        <v>0</v>
      </c>
      <c r="S207" s="234">
        <v>0</v>
      </c>
      <c r="T207" s="23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6" t="s">
        <v>239</v>
      </c>
      <c r="AT207" s="236" t="s">
        <v>166</v>
      </c>
      <c r="AU207" s="236" t="s">
        <v>89</v>
      </c>
      <c r="AY207" s="16" t="s">
        <v>163</v>
      </c>
      <c r="BE207" s="237">
        <f>IF(N207="základní",J207,0)</f>
        <v>0</v>
      </c>
      <c r="BF207" s="237">
        <f>IF(N207="snížená",J207,0)</f>
        <v>0</v>
      </c>
      <c r="BG207" s="237">
        <f>IF(N207="zákl. přenesená",J207,0)</f>
        <v>0</v>
      </c>
      <c r="BH207" s="237">
        <f>IF(N207="sníž. přenesená",J207,0)</f>
        <v>0</v>
      </c>
      <c r="BI207" s="237">
        <f>IF(N207="nulová",J207,0)</f>
        <v>0</v>
      </c>
      <c r="BJ207" s="16" t="s">
        <v>89</v>
      </c>
      <c r="BK207" s="237">
        <f>ROUND(I207*H207,2)</f>
        <v>0</v>
      </c>
      <c r="BL207" s="16" t="s">
        <v>239</v>
      </c>
      <c r="BM207" s="236" t="s">
        <v>777</v>
      </c>
    </row>
    <row r="208" s="2" customFormat="1" ht="16.5" customHeight="1">
      <c r="A208" s="37"/>
      <c r="B208" s="38"/>
      <c r="C208" s="225" t="s">
        <v>373</v>
      </c>
      <c r="D208" s="225" t="s">
        <v>166</v>
      </c>
      <c r="E208" s="226" t="s">
        <v>778</v>
      </c>
      <c r="F208" s="227" t="s">
        <v>779</v>
      </c>
      <c r="G208" s="228" t="s">
        <v>347</v>
      </c>
      <c r="H208" s="229">
        <v>1</v>
      </c>
      <c r="I208" s="230"/>
      <c r="J208" s="231">
        <f>ROUND(I208*H208,2)</f>
        <v>0</v>
      </c>
      <c r="K208" s="227" t="s">
        <v>1</v>
      </c>
      <c r="L208" s="43"/>
      <c r="M208" s="232" t="s">
        <v>1</v>
      </c>
      <c r="N208" s="233" t="s">
        <v>42</v>
      </c>
      <c r="O208" s="90"/>
      <c r="P208" s="234">
        <f>O208*H208</f>
        <v>0</v>
      </c>
      <c r="Q208" s="234">
        <v>0</v>
      </c>
      <c r="R208" s="234">
        <f>Q208*H208</f>
        <v>0</v>
      </c>
      <c r="S208" s="234">
        <v>0</v>
      </c>
      <c r="T208" s="23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6" t="s">
        <v>239</v>
      </c>
      <c r="AT208" s="236" t="s">
        <v>166</v>
      </c>
      <c r="AU208" s="236" t="s">
        <v>89</v>
      </c>
      <c r="AY208" s="16" t="s">
        <v>163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6" t="s">
        <v>89</v>
      </c>
      <c r="BK208" s="237">
        <f>ROUND(I208*H208,2)</f>
        <v>0</v>
      </c>
      <c r="BL208" s="16" t="s">
        <v>239</v>
      </c>
      <c r="BM208" s="236" t="s">
        <v>780</v>
      </c>
    </row>
    <row r="209" s="2" customFormat="1" ht="16.5" customHeight="1">
      <c r="A209" s="37"/>
      <c r="B209" s="38"/>
      <c r="C209" s="225" t="s">
        <v>377</v>
      </c>
      <c r="D209" s="225" t="s">
        <v>166</v>
      </c>
      <c r="E209" s="226" t="s">
        <v>781</v>
      </c>
      <c r="F209" s="227" t="s">
        <v>782</v>
      </c>
      <c r="G209" s="228" t="s">
        <v>347</v>
      </c>
      <c r="H209" s="229">
        <v>1</v>
      </c>
      <c r="I209" s="230"/>
      <c r="J209" s="231">
        <f>ROUND(I209*H209,2)</f>
        <v>0</v>
      </c>
      <c r="K209" s="227" t="s">
        <v>1</v>
      </c>
      <c r="L209" s="43"/>
      <c r="M209" s="232" t="s">
        <v>1</v>
      </c>
      <c r="N209" s="233" t="s">
        <v>42</v>
      </c>
      <c r="O209" s="90"/>
      <c r="P209" s="234">
        <f>O209*H209</f>
        <v>0</v>
      </c>
      <c r="Q209" s="234">
        <v>0</v>
      </c>
      <c r="R209" s="234">
        <f>Q209*H209</f>
        <v>0</v>
      </c>
      <c r="S209" s="234">
        <v>0</v>
      </c>
      <c r="T209" s="235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36" t="s">
        <v>239</v>
      </c>
      <c r="AT209" s="236" t="s">
        <v>166</v>
      </c>
      <c r="AU209" s="236" t="s">
        <v>89</v>
      </c>
      <c r="AY209" s="16" t="s">
        <v>163</v>
      </c>
      <c r="BE209" s="237">
        <f>IF(N209="základní",J209,0)</f>
        <v>0</v>
      </c>
      <c r="BF209" s="237">
        <f>IF(N209="snížená",J209,0)</f>
        <v>0</v>
      </c>
      <c r="BG209" s="237">
        <f>IF(N209="zákl. přenesená",J209,0)</f>
        <v>0</v>
      </c>
      <c r="BH209" s="237">
        <f>IF(N209="sníž. přenesená",J209,0)</f>
        <v>0</v>
      </c>
      <c r="BI209" s="237">
        <f>IF(N209="nulová",J209,0)</f>
        <v>0</v>
      </c>
      <c r="BJ209" s="16" t="s">
        <v>89</v>
      </c>
      <c r="BK209" s="237">
        <f>ROUND(I209*H209,2)</f>
        <v>0</v>
      </c>
      <c r="BL209" s="16" t="s">
        <v>239</v>
      </c>
      <c r="BM209" s="236" t="s">
        <v>783</v>
      </c>
    </row>
    <row r="210" s="2" customFormat="1" ht="16.5" customHeight="1">
      <c r="A210" s="37"/>
      <c r="B210" s="38"/>
      <c r="C210" s="225" t="s">
        <v>381</v>
      </c>
      <c r="D210" s="225" t="s">
        <v>166</v>
      </c>
      <c r="E210" s="226" t="s">
        <v>370</v>
      </c>
      <c r="F210" s="227" t="s">
        <v>371</v>
      </c>
      <c r="G210" s="228" t="s">
        <v>347</v>
      </c>
      <c r="H210" s="229">
        <v>1</v>
      </c>
      <c r="I210" s="230"/>
      <c r="J210" s="231">
        <f>ROUND(I210*H210,2)</f>
        <v>0</v>
      </c>
      <c r="K210" s="227" t="s">
        <v>1</v>
      </c>
      <c r="L210" s="43"/>
      <c r="M210" s="232" t="s">
        <v>1</v>
      </c>
      <c r="N210" s="233" t="s">
        <v>42</v>
      </c>
      <c r="O210" s="90"/>
      <c r="P210" s="234">
        <f>O210*H210</f>
        <v>0</v>
      </c>
      <c r="Q210" s="234">
        <v>0</v>
      </c>
      <c r="R210" s="234">
        <f>Q210*H210</f>
        <v>0</v>
      </c>
      <c r="S210" s="234">
        <v>0</v>
      </c>
      <c r="T210" s="235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6" t="s">
        <v>239</v>
      </c>
      <c r="AT210" s="236" t="s">
        <v>166</v>
      </c>
      <c r="AU210" s="236" t="s">
        <v>89</v>
      </c>
      <c r="AY210" s="16" t="s">
        <v>163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6" t="s">
        <v>89</v>
      </c>
      <c r="BK210" s="237">
        <f>ROUND(I210*H210,2)</f>
        <v>0</v>
      </c>
      <c r="BL210" s="16" t="s">
        <v>239</v>
      </c>
      <c r="BM210" s="236" t="s">
        <v>784</v>
      </c>
    </row>
    <row r="211" s="2" customFormat="1" ht="16.5" customHeight="1">
      <c r="A211" s="37"/>
      <c r="B211" s="38"/>
      <c r="C211" s="225" t="s">
        <v>385</v>
      </c>
      <c r="D211" s="225" t="s">
        <v>166</v>
      </c>
      <c r="E211" s="226" t="s">
        <v>785</v>
      </c>
      <c r="F211" s="227" t="s">
        <v>786</v>
      </c>
      <c r="G211" s="228" t="s">
        <v>347</v>
      </c>
      <c r="H211" s="229">
        <v>1</v>
      </c>
      <c r="I211" s="230"/>
      <c r="J211" s="231">
        <f>ROUND(I211*H211,2)</f>
        <v>0</v>
      </c>
      <c r="K211" s="227" t="s">
        <v>1</v>
      </c>
      <c r="L211" s="43"/>
      <c r="M211" s="232" t="s">
        <v>1</v>
      </c>
      <c r="N211" s="233" t="s">
        <v>42</v>
      </c>
      <c r="O211" s="90"/>
      <c r="P211" s="234">
        <f>O211*H211</f>
        <v>0</v>
      </c>
      <c r="Q211" s="234">
        <v>0</v>
      </c>
      <c r="R211" s="234">
        <f>Q211*H211</f>
        <v>0</v>
      </c>
      <c r="S211" s="234">
        <v>0</v>
      </c>
      <c r="T211" s="235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6" t="s">
        <v>239</v>
      </c>
      <c r="AT211" s="236" t="s">
        <v>166</v>
      </c>
      <c r="AU211" s="236" t="s">
        <v>89</v>
      </c>
      <c r="AY211" s="16" t="s">
        <v>163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6" t="s">
        <v>89</v>
      </c>
      <c r="BK211" s="237">
        <f>ROUND(I211*H211,2)</f>
        <v>0</v>
      </c>
      <c r="BL211" s="16" t="s">
        <v>239</v>
      </c>
      <c r="BM211" s="236" t="s">
        <v>787</v>
      </c>
    </row>
    <row r="212" s="2" customFormat="1" ht="16.5" customHeight="1">
      <c r="A212" s="37"/>
      <c r="B212" s="38"/>
      <c r="C212" s="225" t="s">
        <v>389</v>
      </c>
      <c r="D212" s="225" t="s">
        <v>166</v>
      </c>
      <c r="E212" s="226" t="s">
        <v>788</v>
      </c>
      <c r="F212" s="227" t="s">
        <v>789</v>
      </c>
      <c r="G212" s="228" t="s">
        <v>347</v>
      </c>
      <c r="H212" s="229">
        <v>1</v>
      </c>
      <c r="I212" s="230"/>
      <c r="J212" s="231">
        <f>ROUND(I212*H212,2)</f>
        <v>0</v>
      </c>
      <c r="K212" s="227" t="s">
        <v>1</v>
      </c>
      <c r="L212" s="43"/>
      <c r="M212" s="232" t="s">
        <v>1</v>
      </c>
      <c r="N212" s="233" t="s">
        <v>42</v>
      </c>
      <c r="O212" s="90"/>
      <c r="P212" s="234">
        <f>O212*H212</f>
        <v>0</v>
      </c>
      <c r="Q212" s="234">
        <v>0</v>
      </c>
      <c r="R212" s="234">
        <f>Q212*H212</f>
        <v>0</v>
      </c>
      <c r="S212" s="234">
        <v>0</v>
      </c>
      <c r="T212" s="23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6" t="s">
        <v>239</v>
      </c>
      <c r="AT212" s="236" t="s">
        <v>166</v>
      </c>
      <c r="AU212" s="236" t="s">
        <v>89</v>
      </c>
      <c r="AY212" s="16" t="s">
        <v>163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6" t="s">
        <v>89</v>
      </c>
      <c r="BK212" s="237">
        <f>ROUND(I212*H212,2)</f>
        <v>0</v>
      </c>
      <c r="BL212" s="16" t="s">
        <v>239</v>
      </c>
      <c r="BM212" s="236" t="s">
        <v>790</v>
      </c>
    </row>
    <row r="213" s="2" customFormat="1" ht="16.5" customHeight="1">
      <c r="A213" s="37"/>
      <c r="B213" s="38"/>
      <c r="C213" s="225" t="s">
        <v>395</v>
      </c>
      <c r="D213" s="225" t="s">
        <v>166</v>
      </c>
      <c r="E213" s="226" t="s">
        <v>374</v>
      </c>
      <c r="F213" s="227" t="s">
        <v>375</v>
      </c>
      <c r="G213" s="228" t="s">
        <v>347</v>
      </c>
      <c r="H213" s="229">
        <v>1</v>
      </c>
      <c r="I213" s="230"/>
      <c r="J213" s="231">
        <f>ROUND(I213*H213,2)</f>
        <v>0</v>
      </c>
      <c r="K213" s="227" t="s">
        <v>1</v>
      </c>
      <c r="L213" s="43"/>
      <c r="M213" s="232" t="s">
        <v>1</v>
      </c>
      <c r="N213" s="233" t="s">
        <v>42</v>
      </c>
      <c r="O213" s="90"/>
      <c r="P213" s="234">
        <f>O213*H213</f>
        <v>0</v>
      </c>
      <c r="Q213" s="234">
        <v>0</v>
      </c>
      <c r="R213" s="234">
        <f>Q213*H213</f>
        <v>0</v>
      </c>
      <c r="S213" s="234">
        <v>0</v>
      </c>
      <c r="T213" s="235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6" t="s">
        <v>239</v>
      </c>
      <c r="AT213" s="236" t="s">
        <v>166</v>
      </c>
      <c r="AU213" s="236" t="s">
        <v>89</v>
      </c>
      <c r="AY213" s="16" t="s">
        <v>163</v>
      </c>
      <c r="BE213" s="237">
        <f>IF(N213="základní",J213,0)</f>
        <v>0</v>
      </c>
      <c r="BF213" s="237">
        <f>IF(N213="snížená",J213,0)</f>
        <v>0</v>
      </c>
      <c r="BG213" s="237">
        <f>IF(N213="zákl. přenesená",J213,0)</f>
        <v>0</v>
      </c>
      <c r="BH213" s="237">
        <f>IF(N213="sníž. přenesená",J213,0)</f>
        <v>0</v>
      </c>
      <c r="BI213" s="237">
        <f>IF(N213="nulová",J213,0)</f>
        <v>0</v>
      </c>
      <c r="BJ213" s="16" t="s">
        <v>89</v>
      </c>
      <c r="BK213" s="237">
        <f>ROUND(I213*H213,2)</f>
        <v>0</v>
      </c>
      <c r="BL213" s="16" t="s">
        <v>239</v>
      </c>
      <c r="BM213" s="236" t="s">
        <v>791</v>
      </c>
    </row>
    <row r="214" s="2" customFormat="1" ht="33" customHeight="1">
      <c r="A214" s="37"/>
      <c r="B214" s="38"/>
      <c r="C214" s="225" t="s">
        <v>400</v>
      </c>
      <c r="D214" s="225" t="s">
        <v>166</v>
      </c>
      <c r="E214" s="226" t="s">
        <v>390</v>
      </c>
      <c r="F214" s="227" t="s">
        <v>391</v>
      </c>
      <c r="G214" s="228" t="s">
        <v>324</v>
      </c>
      <c r="H214" s="261"/>
      <c r="I214" s="230"/>
      <c r="J214" s="231">
        <f>ROUND(I214*H214,2)</f>
        <v>0</v>
      </c>
      <c r="K214" s="227" t="s">
        <v>178</v>
      </c>
      <c r="L214" s="43"/>
      <c r="M214" s="232" t="s">
        <v>1</v>
      </c>
      <c r="N214" s="233" t="s">
        <v>42</v>
      </c>
      <c r="O214" s="90"/>
      <c r="P214" s="234">
        <f>O214*H214</f>
        <v>0</v>
      </c>
      <c r="Q214" s="234">
        <v>0</v>
      </c>
      <c r="R214" s="234">
        <f>Q214*H214</f>
        <v>0</v>
      </c>
      <c r="S214" s="234">
        <v>0</v>
      </c>
      <c r="T214" s="235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6" t="s">
        <v>239</v>
      </c>
      <c r="AT214" s="236" t="s">
        <v>166</v>
      </c>
      <c r="AU214" s="236" t="s">
        <v>89</v>
      </c>
      <c r="AY214" s="16" t="s">
        <v>163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6" t="s">
        <v>89</v>
      </c>
      <c r="BK214" s="237">
        <f>ROUND(I214*H214,2)</f>
        <v>0</v>
      </c>
      <c r="BL214" s="16" t="s">
        <v>239</v>
      </c>
      <c r="BM214" s="236" t="s">
        <v>792</v>
      </c>
    </row>
    <row r="215" s="12" customFormat="1" ht="22.8" customHeight="1">
      <c r="A215" s="12"/>
      <c r="B215" s="209"/>
      <c r="C215" s="210"/>
      <c r="D215" s="211" t="s">
        <v>75</v>
      </c>
      <c r="E215" s="223" t="s">
        <v>409</v>
      </c>
      <c r="F215" s="223" t="s">
        <v>410</v>
      </c>
      <c r="G215" s="210"/>
      <c r="H215" s="210"/>
      <c r="I215" s="213"/>
      <c r="J215" s="224">
        <f>BK215</f>
        <v>0</v>
      </c>
      <c r="K215" s="210"/>
      <c r="L215" s="215"/>
      <c r="M215" s="216"/>
      <c r="N215" s="217"/>
      <c r="O215" s="217"/>
      <c r="P215" s="218">
        <f>SUM(P216:P218)</f>
        <v>0</v>
      </c>
      <c r="Q215" s="217"/>
      <c r="R215" s="218">
        <f>SUM(R216:R218)</f>
        <v>0</v>
      </c>
      <c r="S215" s="217"/>
      <c r="T215" s="219">
        <f>SUM(T216:T218)</f>
        <v>0.048000000000000001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20" t="s">
        <v>89</v>
      </c>
      <c r="AT215" s="221" t="s">
        <v>75</v>
      </c>
      <c r="AU215" s="221" t="s">
        <v>83</v>
      </c>
      <c r="AY215" s="220" t="s">
        <v>163</v>
      </c>
      <c r="BK215" s="222">
        <f>SUM(BK216:BK218)</f>
        <v>0</v>
      </c>
    </row>
    <row r="216" s="2" customFormat="1" ht="16.5" customHeight="1">
      <c r="A216" s="37"/>
      <c r="B216" s="38"/>
      <c r="C216" s="225" t="s">
        <v>405</v>
      </c>
      <c r="D216" s="225" t="s">
        <v>166</v>
      </c>
      <c r="E216" s="226" t="s">
        <v>793</v>
      </c>
      <c r="F216" s="227" t="s">
        <v>794</v>
      </c>
      <c r="G216" s="228" t="s">
        <v>347</v>
      </c>
      <c r="H216" s="229">
        <v>2</v>
      </c>
      <c r="I216" s="230"/>
      <c r="J216" s="231">
        <f>ROUND(I216*H216,2)</f>
        <v>0</v>
      </c>
      <c r="K216" s="227" t="s">
        <v>1</v>
      </c>
      <c r="L216" s="43"/>
      <c r="M216" s="232" t="s">
        <v>1</v>
      </c>
      <c r="N216" s="233" t="s">
        <v>42</v>
      </c>
      <c r="O216" s="90"/>
      <c r="P216" s="234">
        <f>O216*H216</f>
        <v>0</v>
      </c>
      <c r="Q216" s="234">
        <v>0</v>
      </c>
      <c r="R216" s="234">
        <f>Q216*H216</f>
        <v>0</v>
      </c>
      <c r="S216" s="234">
        <v>0</v>
      </c>
      <c r="T216" s="235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6" t="s">
        <v>239</v>
      </c>
      <c r="AT216" s="236" t="s">
        <v>166</v>
      </c>
      <c r="AU216" s="236" t="s">
        <v>89</v>
      </c>
      <c r="AY216" s="16" t="s">
        <v>163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6" t="s">
        <v>89</v>
      </c>
      <c r="BK216" s="237">
        <f>ROUND(I216*H216,2)</f>
        <v>0</v>
      </c>
      <c r="BL216" s="16" t="s">
        <v>239</v>
      </c>
      <c r="BM216" s="236" t="s">
        <v>795</v>
      </c>
    </row>
    <row r="217" s="2" customFormat="1" ht="24.15" customHeight="1">
      <c r="A217" s="37"/>
      <c r="B217" s="38"/>
      <c r="C217" s="225" t="s">
        <v>411</v>
      </c>
      <c r="D217" s="225" t="s">
        <v>166</v>
      </c>
      <c r="E217" s="226" t="s">
        <v>412</v>
      </c>
      <c r="F217" s="227" t="s">
        <v>413</v>
      </c>
      <c r="G217" s="228" t="s">
        <v>347</v>
      </c>
      <c r="H217" s="229">
        <v>2</v>
      </c>
      <c r="I217" s="230"/>
      <c r="J217" s="231">
        <f>ROUND(I217*H217,2)</f>
        <v>0</v>
      </c>
      <c r="K217" s="227" t="s">
        <v>178</v>
      </c>
      <c r="L217" s="43"/>
      <c r="M217" s="232" t="s">
        <v>1</v>
      </c>
      <c r="N217" s="233" t="s">
        <v>42</v>
      </c>
      <c r="O217" s="90"/>
      <c r="P217" s="234">
        <f>O217*H217</f>
        <v>0</v>
      </c>
      <c r="Q217" s="234">
        <v>0</v>
      </c>
      <c r="R217" s="234">
        <f>Q217*H217</f>
        <v>0</v>
      </c>
      <c r="S217" s="234">
        <v>0.024</v>
      </c>
      <c r="T217" s="235">
        <f>S217*H217</f>
        <v>0.048000000000000001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6" t="s">
        <v>239</v>
      </c>
      <c r="AT217" s="236" t="s">
        <v>166</v>
      </c>
      <c r="AU217" s="236" t="s">
        <v>89</v>
      </c>
      <c r="AY217" s="16" t="s">
        <v>163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6" t="s">
        <v>89</v>
      </c>
      <c r="BK217" s="237">
        <f>ROUND(I217*H217,2)</f>
        <v>0</v>
      </c>
      <c r="BL217" s="16" t="s">
        <v>239</v>
      </c>
      <c r="BM217" s="236" t="s">
        <v>414</v>
      </c>
    </row>
    <row r="218" s="2" customFormat="1" ht="33" customHeight="1">
      <c r="A218" s="37"/>
      <c r="B218" s="38"/>
      <c r="C218" s="225" t="s">
        <v>415</v>
      </c>
      <c r="D218" s="225" t="s">
        <v>166</v>
      </c>
      <c r="E218" s="226" t="s">
        <v>416</v>
      </c>
      <c r="F218" s="227" t="s">
        <v>417</v>
      </c>
      <c r="G218" s="228" t="s">
        <v>324</v>
      </c>
      <c r="H218" s="261"/>
      <c r="I218" s="230"/>
      <c r="J218" s="231">
        <f>ROUND(I218*H218,2)</f>
        <v>0</v>
      </c>
      <c r="K218" s="227" t="s">
        <v>178</v>
      </c>
      <c r="L218" s="43"/>
      <c r="M218" s="232" t="s">
        <v>1</v>
      </c>
      <c r="N218" s="233" t="s">
        <v>42</v>
      </c>
      <c r="O218" s="90"/>
      <c r="P218" s="234">
        <f>O218*H218</f>
        <v>0</v>
      </c>
      <c r="Q218" s="234">
        <v>0</v>
      </c>
      <c r="R218" s="234">
        <f>Q218*H218</f>
        <v>0</v>
      </c>
      <c r="S218" s="234">
        <v>0</v>
      </c>
      <c r="T218" s="235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6" t="s">
        <v>239</v>
      </c>
      <c r="AT218" s="236" t="s">
        <v>166</v>
      </c>
      <c r="AU218" s="236" t="s">
        <v>89</v>
      </c>
      <c r="AY218" s="16" t="s">
        <v>163</v>
      </c>
      <c r="BE218" s="237">
        <f>IF(N218="základní",J218,0)</f>
        <v>0</v>
      </c>
      <c r="BF218" s="237">
        <f>IF(N218="snížená",J218,0)</f>
        <v>0</v>
      </c>
      <c r="BG218" s="237">
        <f>IF(N218="zákl. přenesená",J218,0)</f>
        <v>0</v>
      </c>
      <c r="BH218" s="237">
        <f>IF(N218="sníž. přenesená",J218,0)</f>
        <v>0</v>
      </c>
      <c r="BI218" s="237">
        <f>IF(N218="nulová",J218,0)</f>
        <v>0</v>
      </c>
      <c r="BJ218" s="16" t="s">
        <v>89</v>
      </c>
      <c r="BK218" s="237">
        <f>ROUND(I218*H218,2)</f>
        <v>0</v>
      </c>
      <c r="BL218" s="16" t="s">
        <v>239</v>
      </c>
      <c r="BM218" s="236" t="s">
        <v>418</v>
      </c>
    </row>
    <row r="219" s="12" customFormat="1" ht="22.8" customHeight="1">
      <c r="A219" s="12"/>
      <c r="B219" s="209"/>
      <c r="C219" s="210"/>
      <c r="D219" s="211" t="s">
        <v>75</v>
      </c>
      <c r="E219" s="223" t="s">
        <v>419</v>
      </c>
      <c r="F219" s="223" t="s">
        <v>420</v>
      </c>
      <c r="G219" s="210"/>
      <c r="H219" s="210"/>
      <c r="I219" s="213"/>
      <c r="J219" s="224">
        <f>BK219</f>
        <v>0</v>
      </c>
      <c r="K219" s="210"/>
      <c r="L219" s="215"/>
      <c r="M219" s="216"/>
      <c r="N219" s="217"/>
      <c r="O219" s="217"/>
      <c r="P219" s="218">
        <f>SUM(P220:P227)</f>
        <v>0</v>
      </c>
      <c r="Q219" s="217"/>
      <c r="R219" s="218">
        <f>SUM(R220:R227)</f>
        <v>0.036506039999999997</v>
      </c>
      <c r="S219" s="217"/>
      <c r="T219" s="219">
        <f>SUM(T220:T227)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0" t="s">
        <v>89</v>
      </c>
      <c r="AT219" s="221" t="s">
        <v>75</v>
      </c>
      <c r="AU219" s="221" t="s">
        <v>83</v>
      </c>
      <c r="AY219" s="220" t="s">
        <v>163</v>
      </c>
      <c r="BK219" s="222">
        <f>SUM(BK220:BK227)</f>
        <v>0</v>
      </c>
    </row>
    <row r="220" s="2" customFormat="1" ht="24.15" customHeight="1">
      <c r="A220" s="37"/>
      <c r="B220" s="38"/>
      <c r="C220" s="225" t="s">
        <v>421</v>
      </c>
      <c r="D220" s="225" t="s">
        <v>166</v>
      </c>
      <c r="E220" s="226" t="s">
        <v>422</v>
      </c>
      <c r="F220" s="227" t="s">
        <v>423</v>
      </c>
      <c r="G220" s="228" t="s">
        <v>169</v>
      </c>
      <c r="H220" s="229">
        <v>9.4239999999999995</v>
      </c>
      <c r="I220" s="230"/>
      <c r="J220" s="231">
        <f>ROUND(I220*H220,2)</f>
        <v>0</v>
      </c>
      <c r="K220" s="227" t="s">
        <v>178</v>
      </c>
      <c r="L220" s="43"/>
      <c r="M220" s="232" t="s">
        <v>1</v>
      </c>
      <c r="N220" s="233" t="s">
        <v>42</v>
      </c>
      <c r="O220" s="90"/>
      <c r="P220" s="234">
        <f>O220*H220</f>
        <v>0</v>
      </c>
      <c r="Q220" s="234">
        <v>0.0015</v>
      </c>
      <c r="R220" s="234">
        <f>Q220*H220</f>
        <v>0.014135999999999999</v>
      </c>
      <c r="S220" s="234">
        <v>0</v>
      </c>
      <c r="T220" s="235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6" t="s">
        <v>239</v>
      </c>
      <c r="AT220" s="236" t="s">
        <v>166</v>
      </c>
      <c r="AU220" s="236" t="s">
        <v>89</v>
      </c>
      <c r="AY220" s="16" t="s">
        <v>163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6" t="s">
        <v>89</v>
      </c>
      <c r="BK220" s="237">
        <f>ROUND(I220*H220,2)</f>
        <v>0</v>
      </c>
      <c r="BL220" s="16" t="s">
        <v>239</v>
      </c>
      <c r="BM220" s="236" t="s">
        <v>424</v>
      </c>
    </row>
    <row r="221" s="13" customFormat="1">
      <c r="A221" s="13"/>
      <c r="B221" s="238"/>
      <c r="C221" s="239"/>
      <c r="D221" s="240" t="s">
        <v>172</v>
      </c>
      <c r="E221" s="241" t="s">
        <v>1</v>
      </c>
      <c r="F221" s="242" t="s">
        <v>796</v>
      </c>
      <c r="G221" s="239"/>
      <c r="H221" s="243">
        <v>7.5999999999999996</v>
      </c>
      <c r="I221" s="244"/>
      <c r="J221" s="239"/>
      <c r="K221" s="239"/>
      <c r="L221" s="245"/>
      <c r="M221" s="246"/>
      <c r="N221" s="247"/>
      <c r="O221" s="247"/>
      <c r="P221" s="247"/>
      <c r="Q221" s="247"/>
      <c r="R221" s="247"/>
      <c r="S221" s="247"/>
      <c r="T221" s="24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9" t="s">
        <v>172</v>
      </c>
      <c r="AU221" s="249" t="s">
        <v>89</v>
      </c>
      <c r="AV221" s="13" t="s">
        <v>89</v>
      </c>
      <c r="AW221" s="13" t="s">
        <v>32</v>
      </c>
      <c r="AX221" s="13" t="s">
        <v>76</v>
      </c>
      <c r="AY221" s="249" t="s">
        <v>163</v>
      </c>
    </row>
    <row r="222" s="13" customFormat="1">
      <c r="A222" s="13"/>
      <c r="B222" s="238"/>
      <c r="C222" s="239"/>
      <c r="D222" s="240" t="s">
        <v>172</v>
      </c>
      <c r="E222" s="241" t="s">
        <v>1</v>
      </c>
      <c r="F222" s="242" t="s">
        <v>797</v>
      </c>
      <c r="G222" s="239"/>
      <c r="H222" s="243">
        <v>1.8240000000000001</v>
      </c>
      <c r="I222" s="244"/>
      <c r="J222" s="239"/>
      <c r="K222" s="239"/>
      <c r="L222" s="245"/>
      <c r="M222" s="246"/>
      <c r="N222" s="247"/>
      <c r="O222" s="247"/>
      <c r="P222" s="247"/>
      <c r="Q222" s="247"/>
      <c r="R222" s="247"/>
      <c r="S222" s="247"/>
      <c r="T222" s="24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9" t="s">
        <v>172</v>
      </c>
      <c r="AU222" s="249" t="s">
        <v>89</v>
      </c>
      <c r="AV222" s="13" t="s">
        <v>89</v>
      </c>
      <c r="AW222" s="13" t="s">
        <v>32</v>
      </c>
      <c r="AX222" s="13" t="s">
        <v>76</v>
      </c>
      <c r="AY222" s="249" t="s">
        <v>163</v>
      </c>
    </row>
    <row r="223" s="14" customFormat="1">
      <c r="A223" s="14"/>
      <c r="B223" s="250"/>
      <c r="C223" s="251"/>
      <c r="D223" s="240" t="s">
        <v>172</v>
      </c>
      <c r="E223" s="252" t="s">
        <v>1</v>
      </c>
      <c r="F223" s="253" t="s">
        <v>282</v>
      </c>
      <c r="G223" s="251"/>
      <c r="H223" s="254">
        <v>9.4239999999999995</v>
      </c>
      <c r="I223" s="255"/>
      <c r="J223" s="251"/>
      <c r="K223" s="251"/>
      <c r="L223" s="256"/>
      <c r="M223" s="257"/>
      <c r="N223" s="258"/>
      <c r="O223" s="258"/>
      <c r="P223" s="258"/>
      <c r="Q223" s="258"/>
      <c r="R223" s="258"/>
      <c r="S223" s="258"/>
      <c r="T223" s="25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0" t="s">
        <v>172</v>
      </c>
      <c r="AU223" s="260" t="s">
        <v>89</v>
      </c>
      <c r="AV223" s="14" t="s">
        <v>170</v>
      </c>
      <c r="AW223" s="14" t="s">
        <v>32</v>
      </c>
      <c r="AX223" s="14" t="s">
        <v>83</v>
      </c>
      <c r="AY223" s="260" t="s">
        <v>163</v>
      </c>
    </row>
    <row r="224" s="2" customFormat="1" ht="16.5" customHeight="1">
      <c r="A224" s="37"/>
      <c r="B224" s="38"/>
      <c r="C224" s="225" t="s">
        <v>427</v>
      </c>
      <c r="D224" s="225" t="s">
        <v>166</v>
      </c>
      <c r="E224" s="226" t="s">
        <v>428</v>
      </c>
      <c r="F224" s="227" t="s">
        <v>429</v>
      </c>
      <c r="G224" s="228" t="s">
        <v>224</v>
      </c>
      <c r="H224" s="229">
        <v>12.162000000000001</v>
      </c>
      <c r="I224" s="230"/>
      <c r="J224" s="231">
        <f>ROUND(I224*H224,2)</f>
        <v>0</v>
      </c>
      <c r="K224" s="227" t="s">
        <v>178</v>
      </c>
      <c r="L224" s="43"/>
      <c r="M224" s="232" t="s">
        <v>1</v>
      </c>
      <c r="N224" s="233" t="s">
        <v>42</v>
      </c>
      <c r="O224" s="90"/>
      <c r="P224" s="234">
        <f>O224*H224</f>
        <v>0</v>
      </c>
      <c r="Q224" s="234">
        <v>0.00142</v>
      </c>
      <c r="R224" s="234">
        <f>Q224*H224</f>
        <v>0.01727004</v>
      </c>
      <c r="S224" s="234">
        <v>0</v>
      </c>
      <c r="T224" s="235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6" t="s">
        <v>239</v>
      </c>
      <c r="AT224" s="236" t="s">
        <v>166</v>
      </c>
      <c r="AU224" s="236" t="s">
        <v>89</v>
      </c>
      <c r="AY224" s="16" t="s">
        <v>163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6" t="s">
        <v>89</v>
      </c>
      <c r="BK224" s="237">
        <f>ROUND(I224*H224,2)</f>
        <v>0</v>
      </c>
      <c r="BL224" s="16" t="s">
        <v>239</v>
      </c>
      <c r="BM224" s="236" t="s">
        <v>430</v>
      </c>
    </row>
    <row r="225" s="13" customFormat="1">
      <c r="A225" s="13"/>
      <c r="B225" s="238"/>
      <c r="C225" s="239"/>
      <c r="D225" s="240" t="s">
        <v>172</v>
      </c>
      <c r="E225" s="241" t="s">
        <v>1</v>
      </c>
      <c r="F225" s="242" t="s">
        <v>798</v>
      </c>
      <c r="G225" s="239"/>
      <c r="H225" s="243">
        <v>12.162000000000001</v>
      </c>
      <c r="I225" s="244"/>
      <c r="J225" s="239"/>
      <c r="K225" s="239"/>
      <c r="L225" s="245"/>
      <c r="M225" s="246"/>
      <c r="N225" s="247"/>
      <c r="O225" s="247"/>
      <c r="P225" s="247"/>
      <c r="Q225" s="247"/>
      <c r="R225" s="247"/>
      <c r="S225" s="247"/>
      <c r="T225" s="24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9" t="s">
        <v>172</v>
      </c>
      <c r="AU225" s="249" t="s">
        <v>89</v>
      </c>
      <c r="AV225" s="13" t="s">
        <v>89</v>
      </c>
      <c r="AW225" s="13" t="s">
        <v>32</v>
      </c>
      <c r="AX225" s="13" t="s">
        <v>83</v>
      </c>
      <c r="AY225" s="249" t="s">
        <v>163</v>
      </c>
    </row>
    <row r="226" s="2" customFormat="1" ht="24.15" customHeight="1">
      <c r="A226" s="37"/>
      <c r="B226" s="38"/>
      <c r="C226" s="225" t="s">
        <v>432</v>
      </c>
      <c r="D226" s="225" t="s">
        <v>166</v>
      </c>
      <c r="E226" s="226" t="s">
        <v>437</v>
      </c>
      <c r="F226" s="227" t="s">
        <v>438</v>
      </c>
      <c r="G226" s="228" t="s">
        <v>347</v>
      </c>
      <c r="H226" s="229">
        <v>1</v>
      </c>
      <c r="I226" s="230"/>
      <c r="J226" s="231">
        <f>ROUND(I226*H226,2)</f>
        <v>0</v>
      </c>
      <c r="K226" s="227" t="s">
        <v>178</v>
      </c>
      <c r="L226" s="43"/>
      <c r="M226" s="232" t="s">
        <v>1</v>
      </c>
      <c r="N226" s="233" t="s">
        <v>42</v>
      </c>
      <c r="O226" s="90"/>
      <c r="P226" s="234">
        <f>O226*H226</f>
        <v>0</v>
      </c>
      <c r="Q226" s="234">
        <v>0.0051000000000000004</v>
      </c>
      <c r="R226" s="234">
        <f>Q226*H226</f>
        <v>0.0051000000000000004</v>
      </c>
      <c r="S226" s="234">
        <v>0</v>
      </c>
      <c r="T226" s="235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6" t="s">
        <v>239</v>
      </c>
      <c r="AT226" s="236" t="s">
        <v>166</v>
      </c>
      <c r="AU226" s="236" t="s">
        <v>89</v>
      </c>
      <c r="AY226" s="16" t="s">
        <v>163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6" t="s">
        <v>89</v>
      </c>
      <c r="BK226" s="237">
        <f>ROUND(I226*H226,2)</f>
        <v>0</v>
      </c>
      <c r="BL226" s="16" t="s">
        <v>239</v>
      </c>
      <c r="BM226" s="236" t="s">
        <v>435</v>
      </c>
    </row>
    <row r="227" s="2" customFormat="1" ht="33" customHeight="1">
      <c r="A227" s="37"/>
      <c r="B227" s="38"/>
      <c r="C227" s="225" t="s">
        <v>436</v>
      </c>
      <c r="D227" s="225" t="s">
        <v>166</v>
      </c>
      <c r="E227" s="226" t="s">
        <v>441</v>
      </c>
      <c r="F227" s="227" t="s">
        <v>442</v>
      </c>
      <c r="G227" s="228" t="s">
        <v>324</v>
      </c>
      <c r="H227" s="261"/>
      <c r="I227" s="230"/>
      <c r="J227" s="231">
        <f>ROUND(I227*H227,2)</f>
        <v>0</v>
      </c>
      <c r="K227" s="227" t="s">
        <v>178</v>
      </c>
      <c r="L227" s="43"/>
      <c r="M227" s="232" t="s">
        <v>1</v>
      </c>
      <c r="N227" s="233" t="s">
        <v>42</v>
      </c>
      <c r="O227" s="90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6" t="s">
        <v>239</v>
      </c>
      <c r="AT227" s="236" t="s">
        <v>166</v>
      </c>
      <c r="AU227" s="236" t="s">
        <v>89</v>
      </c>
      <c r="AY227" s="16" t="s">
        <v>163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6" t="s">
        <v>89</v>
      </c>
      <c r="BK227" s="237">
        <f>ROUND(I227*H227,2)</f>
        <v>0</v>
      </c>
      <c r="BL227" s="16" t="s">
        <v>239</v>
      </c>
      <c r="BM227" s="236" t="s">
        <v>443</v>
      </c>
    </row>
    <row r="228" s="12" customFormat="1" ht="22.8" customHeight="1">
      <c r="A228" s="12"/>
      <c r="B228" s="209"/>
      <c r="C228" s="210"/>
      <c r="D228" s="211" t="s">
        <v>75</v>
      </c>
      <c r="E228" s="223" t="s">
        <v>444</v>
      </c>
      <c r="F228" s="223" t="s">
        <v>445</v>
      </c>
      <c r="G228" s="210"/>
      <c r="H228" s="210"/>
      <c r="I228" s="213"/>
      <c r="J228" s="224">
        <f>BK228</f>
        <v>0</v>
      </c>
      <c r="K228" s="210"/>
      <c r="L228" s="215"/>
      <c r="M228" s="216"/>
      <c r="N228" s="217"/>
      <c r="O228" s="217"/>
      <c r="P228" s="218">
        <f>SUM(P229:P247)</f>
        <v>0</v>
      </c>
      <c r="Q228" s="217"/>
      <c r="R228" s="218">
        <f>SUM(R229:R247)</f>
        <v>0.048851170000000013</v>
      </c>
      <c r="S228" s="217"/>
      <c r="T228" s="219">
        <f>SUM(T229:T247)</f>
        <v>0.025848599999999999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0" t="s">
        <v>89</v>
      </c>
      <c r="AT228" s="221" t="s">
        <v>75</v>
      </c>
      <c r="AU228" s="221" t="s">
        <v>83</v>
      </c>
      <c r="AY228" s="220" t="s">
        <v>163</v>
      </c>
      <c r="BK228" s="222">
        <f>SUM(BK229:BK247)</f>
        <v>0</v>
      </c>
    </row>
    <row r="229" s="2" customFormat="1" ht="24.15" customHeight="1">
      <c r="A229" s="37"/>
      <c r="B229" s="38"/>
      <c r="C229" s="225" t="s">
        <v>440</v>
      </c>
      <c r="D229" s="225" t="s">
        <v>166</v>
      </c>
      <c r="E229" s="226" t="s">
        <v>447</v>
      </c>
      <c r="F229" s="227" t="s">
        <v>448</v>
      </c>
      <c r="G229" s="228" t="s">
        <v>169</v>
      </c>
      <c r="H229" s="229">
        <v>7.5999999999999996</v>
      </c>
      <c r="I229" s="230"/>
      <c r="J229" s="231">
        <f>ROUND(I229*H229,2)</f>
        <v>0</v>
      </c>
      <c r="K229" s="227" t="s">
        <v>178</v>
      </c>
      <c r="L229" s="43"/>
      <c r="M229" s="232" t="s">
        <v>1</v>
      </c>
      <c r="N229" s="233" t="s">
        <v>42</v>
      </c>
      <c r="O229" s="90"/>
      <c r="P229" s="234">
        <f>O229*H229</f>
        <v>0</v>
      </c>
      <c r="Q229" s="234">
        <v>0</v>
      </c>
      <c r="R229" s="234">
        <f>Q229*H229</f>
        <v>0</v>
      </c>
      <c r="S229" s="234">
        <v>0.0030000000000000001</v>
      </c>
      <c r="T229" s="235">
        <f>S229*H229</f>
        <v>0.022800000000000001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6" t="s">
        <v>239</v>
      </c>
      <c r="AT229" s="236" t="s">
        <v>166</v>
      </c>
      <c r="AU229" s="236" t="s">
        <v>89</v>
      </c>
      <c r="AY229" s="16" t="s">
        <v>163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6" t="s">
        <v>89</v>
      </c>
      <c r="BK229" s="237">
        <f>ROUND(I229*H229,2)</f>
        <v>0</v>
      </c>
      <c r="BL229" s="16" t="s">
        <v>239</v>
      </c>
      <c r="BM229" s="236" t="s">
        <v>449</v>
      </c>
    </row>
    <row r="230" s="2" customFormat="1" ht="16.5" customHeight="1">
      <c r="A230" s="37"/>
      <c r="B230" s="38"/>
      <c r="C230" s="225" t="s">
        <v>446</v>
      </c>
      <c r="D230" s="225" t="s">
        <v>166</v>
      </c>
      <c r="E230" s="226" t="s">
        <v>451</v>
      </c>
      <c r="F230" s="227" t="s">
        <v>452</v>
      </c>
      <c r="G230" s="228" t="s">
        <v>169</v>
      </c>
      <c r="H230" s="229">
        <v>7.5999999999999996</v>
      </c>
      <c r="I230" s="230"/>
      <c r="J230" s="231">
        <f>ROUND(I230*H230,2)</f>
        <v>0</v>
      </c>
      <c r="K230" s="227" t="s">
        <v>178</v>
      </c>
      <c r="L230" s="43"/>
      <c r="M230" s="232" t="s">
        <v>1</v>
      </c>
      <c r="N230" s="233" t="s">
        <v>42</v>
      </c>
      <c r="O230" s="90"/>
      <c r="P230" s="234">
        <f>O230*H230</f>
        <v>0</v>
      </c>
      <c r="Q230" s="234">
        <v>0.00069999999999999999</v>
      </c>
      <c r="R230" s="234">
        <f>Q230*H230</f>
        <v>0.0053200000000000001</v>
      </c>
      <c r="S230" s="234">
        <v>0</v>
      </c>
      <c r="T230" s="235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6" t="s">
        <v>239</v>
      </c>
      <c r="AT230" s="236" t="s">
        <v>166</v>
      </c>
      <c r="AU230" s="236" t="s">
        <v>89</v>
      </c>
      <c r="AY230" s="16" t="s">
        <v>163</v>
      </c>
      <c r="BE230" s="237">
        <f>IF(N230="základní",J230,0)</f>
        <v>0</v>
      </c>
      <c r="BF230" s="237">
        <f>IF(N230="snížená",J230,0)</f>
        <v>0</v>
      </c>
      <c r="BG230" s="237">
        <f>IF(N230="zákl. přenesená",J230,0)</f>
        <v>0</v>
      </c>
      <c r="BH230" s="237">
        <f>IF(N230="sníž. přenesená",J230,0)</f>
        <v>0</v>
      </c>
      <c r="BI230" s="237">
        <f>IF(N230="nulová",J230,0)</f>
        <v>0</v>
      </c>
      <c r="BJ230" s="16" t="s">
        <v>89</v>
      </c>
      <c r="BK230" s="237">
        <f>ROUND(I230*H230,2)</f>
        <v>0</v>
      </c>
      <c r="BL230" s="16" t="s">
        <v>239</v>
      </c>
      <c r="BM230" s="236" t="s">
        <v>453</v>
      </c>
    </row>
    <row r="231" s="2" customFormat="1" ht="44.25" customHeight="1">
      <c r="A231" s="37"/>
      <c r="B231" s="38"/>
      <c r="C231" s="262" t="s">
        <v>450</v>
      </c>
      <c r="D231" s="262" t="s">
        <v>333</v>
      </c>
      <c r="E231" s="263" t="s">
        <v>455</v>
      </c>
      <c r="F231" s="264" t="s">
        <v>456</v>
      </c>
      <c r="G231" s="265" t="s">
        <v>169</v>
      </c>
      <c r="H231" s="266">
        <v>9.8800000000000008</v>
      </c>
      <c r="I231" s="267"/>
      <c r="J231" s="268">
        <f>ROUND(I231*H231,2)</f>
        <v>0</v>
      </c>
      <c r="K231" s="264" t="s">
        <v>178</v>
      </c>
      <c r="L231" s="269"/>
      <c r="M231" s="270" t="s">
        <v>1</v>
      </c>
      <c r="N231" s="271" t="s">
        <v>42</v>
      </c>
      <c r="O231" s="90"/>
      <c r="P231" s="234">
        <f>O231*H231</f>
        <v>0</v>
      </c>
      <c r="Q231" s="234">
        <v>0.0038999999999999998</v>
      </c>
      <c r="R231" s="234">
        <f>Q231*H231</f>
        <v>0.038532000000000004</v>
      </c>
      <c r="S231" s="234">
        <v>0</v>
      </c>
      <c r="T231" s="235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6" t="s">
        <v>321</v>
      </c>
      <c r="AT231" s="236" t="s">
        <v>333</v>
      </c>
      <c r="AU231" s="236" t="s">
        <v>89</v>
      </c>
      <c r="AY231" s="16" t="s">
        <v>163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6" t="s">
        <v>89</v>
      </c>
      <c r="BK231" s="237">
        <f>ROUND(I231*H231,2)</f>
        <v>0</v>
      </c>
      <c r="BL231" s="16" t="s">
        <v>239</v>
      </c>
      <c r="BM231" s="236" t="s">
        <v>457</v>
      </c>
    </row>
    <row r="232" s="13" customFormat="1">
      <c r="A232" s="13"/>
      <c r="B232" s="238"/>
      <c r="C232" s="239"/>
      <c r="D232" s="240" t="s">
        <v>172</v>
      </c>
      <c r="E232" s="241" t="s">
        <v>1</v>
      </c>
      <c r="F232" s="242" t="s">
        <v>799</v>
      </c>
      <c r="G232" s="239"/>
      <c r="H232" s="243">
        <v>8.3599999999999994</v>
      </c>
      <c r="I232" s="244"/>
      <c r="J232" s="239"/>
      <c r="K232" s="239"/>
      <c r="L232" s="245"/>
      <c r="M232" s="246"/>
      <c r="N232" s="247"/>
      <c r="O232" s="247"/>
      <c r="P232" s="247"/>
      <c r="Q232" s="247"/>
      <c r="R232" s="247"/>
      <c r="S232" s="247"/>
      <c r="T232" s="24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9" t="s">
        <v>172</v>
      </c>
      <c r="AU232" s="249" t="s">
        <v>89</v>
      </c>
      <c r="AV232" s="13" t="s">
        <v>89</v>
      </c>
      <c r="AW232" s="13" t="s">
        <v>32</v>
      </c>
      <c r="AX232" s="13" t="s">
        <v>76</v>
      </c>
      <c r="AY232" s="249" t="s">
        <v>163</v>
      </c>
    </row>
    <row r="233" s="13" customFormat="1">
      <c r="A233" s="13"/>
      <c r="B233" s="238"/>
      <c r="C233" s="239"/>
      <c r="D233" s="240" t="s">
        <v>172</v>
      </c>
      <c r="E233" s="241" t="s">
        <v>1</v>
      </c>
      <c r="F233" s="242" t="s">
        <v>800</v>
      </c>
      <c r="G233" s="239"/>
      <c r="H233" s="243">
        <v>1.52</v>
      </c>
      <c r="I233" s="244"/>
      <c r="J233" s="239"/>
      <c r="K233" s="239"/>
      <c r="L233" s="245"/>
      <c r="M233" s="246"/>
      <c r="N233" s="247"/>
      <c r="O233" s="247"/>
      <c r="P233" s="247"/>
      <c r="Q233" s="247"/>
      <c r="R233" s="247"/>
      <c r="S233" s="247"/>
      <c r="T233" s="248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9" t="s">
        <v>172</v>
      </c>
      <c r="AU233" s="249" t="s">
        <v>89</v>
      </c>
      <c r="AV233" s="13" t="s">
        <v>89</v>
      </c>
      <c r="AW233" s="13" t="s">
        <v>32</v>
      </c>
      <c r="AX233" s="13" t="s">
        <v>76</v>
      </c>
      <c r="AY233" s="249" t="s">
        <v>163</v>
      </c>
    </row>
    <row r="234" s="14" customFormat="1">
      <c r="A234" s="14"/>
      <c r="B234" s="250"/>
      <c r="C234" s="251"/>
      <c r="D234" s="240" t="s">
        <v>172</v>
      </c>
      <c r="E234" s="252" t="s">
        <v>1</v>
      </c>
      <c r="F234" s="253" t="s">
        <v>282</v>
      </c>
      <c r="G234" s="251"/>
      <c r="H234" s="254">
        <v>9.8800000000000008</v>
      </c>
      <c r="I234" s="255"/>
      <c r="J234" s="251"/>
      <c r="K234" s="251"/>
      <c r="L234" s="256"/>
      <c r="M234" s="257"/>
      <c r="N234" s="258"/>
      <c r="O234" s="258"/>
      <c r="P234" s="258"/>
      <c r="Q234" s="258"/>
      <c r="R234" s="258"/>
      <c r="S234" s="258"/>
      <c r="T234" s="25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0" t="s">
        <v>172</v>
      </c>
      <c r="AU234" s="260" t="s">
        <v>89</v>
      </c>
      <c r="AV234" s="14" t="s">
        <v>170</v>
      </c>
      <c r="AW234" s="14" t="s">
        <v>32</v>
      </c>
      <c r="AX234" s="14" t="s">
        <v>83</v>
      </c>
      <c r="AY234" s="260" t="s">
        <v>163</v>
      </c>
    </row>
    <row r="235" s="2" customFormat="1" ht="21.75" customHeight="1">
      <c r="A235" s="37"/>
      <c r="B235" s="38"/>
      <c r="C235" s="225" t="s">
        <v>454</v>
      </c>
      <c r="D235" s="225" t="s">
        <v>166</v>
      </c>
      <c r="E235" s="226" t="s">
        <v>461</v>
      </c>
      <c r="F235" s="227" t="s">
        <v>462</v>
      </c>
      <c r="G235" s="228" t="s">
        <v>224</v>
      </c>
      <c r="H235" s="229">
        <v>10.162000000000001</v>
      </c>
      <c r="I235" s="230"/>
      <c r="J235" s="231">
        <f>ROUND(I235*H235,2)</f>
        <v>0</v>
      </c>
      <c r="K235" s="227" t="s">
        <v>178</v>
      </c>
      <c r="L235" s="43"/>
      <c r="M235" s="232" t="s">
        <v>1</v>
      </c>
      <c r="N235" s="233" t="s">
        <v>42</v>
      </c>
      <c r="O235" s="90"/>
      <c r="P235" s="234">
        <f>O235*H235</f>
        <v>0</v>
      </c>
      <c r="Q235" s="234">
        <v>0</v>
      </c>
      <c r="R235" s="234">
        <f>Q235*H235</f>
        <v>0</v>
      </c>
      <c r="S235" s="234">
        <v>0.00029999999999999997</v>
      </c>
      <c r="T235" s="235">
        <f>S235*H235</f>
        <v>0.0030485999999999998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6" t="s">
        <v>239</v>
      </c>
      <c r="AT235" s="236" t="s">
        <v>166</v>
      </c>
      <c r="AU235" s="236" t="s">
        <v>89</v>
      </c>
      <c r="AY235" s="16" t="s">
        <v>163</v>
      </c>
      <c r="BE235" s="237">
        <f>IF(N235="základní",J235,0)</f>
        <v>0</v>
      </c>
      <c r="BF235" s="237">
        <f>IF(N235="snížená",J235,0)</f>
        <v>0</v>
      </c>
      <c r="BG235" s="237">
        <f>IF(N235="zákl. přenesená",J235,0)</f>
        <v>0</v>
      </c>
      <c r="BH235" s="237">
        <f>IF(N235="sníž. přenesená",J235,0)</f>
        <v>0</v>
      </c>
      <c r="BI235" s="237">
        <f>IF(N235="nulová",J235,0)</f>
        <v>0</v>
      </c>
      <c r="BJ235" s="16" t="s">
        <v>89</v>
      </c>
      <c r="BK235" s="237">
        <f>ROUND(I235*H235,2)</f>
        <v>0</v>
      </c>
      <c r="BL235" s="16" t="s">
        <v>239</v>
      </c>
      <c r="BM235" s="236" t="s">
        <v>463</v>
      </c>
    </row>
    <row r="236" s="13" customFormat="1">
      <c r="A236" s="13"/>
      <c r="B236" s="238"/>
      <c r="C236" s="239"/>
      <c r="D236" s="240" t="s">
        <v>172</v>
      </c>
      <c r="E236" s="241" t="s">
        <v>1</v>
      </c>
      <c r="F236" s="242" t="s">
        <v>801</v>
      </c>
      <c r="G236" s="239"/>
      <c r="H236" s="243">
        <v>10.162000000000001</v>
      </c>
      <c r="I236" s="244"/>
      <c r="J236" s="239"/>
      <c r="K236" s="239"/>
      <c r="L236" s="245"/>
      <c r="M236" s="246"/>
      <c r="N236" s="247"/>
      <c r="O236" s="247"/>
      <c r="P236" s="247"/>
      <c r="Q236" s="247"/>
      <c r="R236" s="247"/>
      <c r="S236" s="247"/>
      <c r="T236" s="24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9" t="s">
        <v>172</v>
      </c>
      <c r="AU236" s="249" t="s">
        <v>89</v>
      </c>
      <c r="AV236" s="13" t="s">
        <v>89</v>
      </c>
      <c r="AW236" s="13" t="s">
        <v>32</v>
      </c>
      <c r="AX236" s="13" t="s">
        <v>83</v>
      </c>
      <c r="AY236" s="249" t="s">
        <v>163</v>
      </c>
    </row>
    <row r="237" s="2" customFormat="1" ht="24.15" customHeight="1">
      <c r="A237" s="37"/>
      <c r="B237" s="38"/>
      <c r="C237" s="225" t="s">
        <v>460</v>
      </c>
      <c r="D237" s="225" t="s">
        <v>166</v>
      </c>
      <c r="E237" s="226" t="s">
        <v>466</v>
      </c>
      <c r="F237" s="227" t="s">
        <v>467</v>
      </c>
      <c r="G237" s="228" t="s">
        <v>224</v>
      </c>
      <c r="H237" s="229">
        <v>12.162000000000001</v>
      </c>
      <c r="I237" s="230"/>
      <c r="J237" s="231">
        <f>ROUND(I237*H237,2)</f>
        <v>0</v>
      </c>
      <c r="K237" s="227" t="s">
        <v>178</v>
      </c>
      <c r="L237" s="43"/>
      <c r="M237" s="232" t="s">
        <v>1</v>
      </c>
      <c r="N237" s="233" t="s">
        <v>42</v>
      </c>
      <c r="O237" s="90"/>
      <c r="P237" s="234">
        <f>O237*H237</f>
        <v>0</v>
      </c>
      <c r="Q237" s="234">
        <v>5.0000000000000002E-05</v>
      </c>
      <c r="R237" s="234">
        <f>Q237*H237</f>
        <v>0.00060810000000000009</v>
      </c>
      <c r="S237" s="234">
        <v>0</v>
      </c>
      <c r="T237" s="23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6" t="s">
        <v>239</v>
      </c>
      <c r="AT237" s="236" t="s">
        <v>166</v>
      </c>
      <c r="AU237" s="236" t="s">
        <v>89</v>
      </c>
      <c r="AY237" s="16" t="s">
        <v>163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6" t="s">
        <v>89</v>
      </c>
      <c r="BK237" s="237">
        <f>ROUND(I237*H237,2)</f>
        <v>0</v>
      </c>
      <c r="BL237" s="16" t="s">
        <v>239</v>
      </c>
      <c r="BM237" s="236" t="s">
        <v>468</v>
      </c>
    </row>
    <row r="238" s="13" customFormat="1">
      <c r="A238" s="13"/>
      <c r="B238" s="238"/>
      <c r="C238" s="239"/>
      <c r="D238" s="240" t="s">
        <v>172</v>
      </c>
      <c r="E238" s="241" t="s">
        <v>1</v>
      </c>
      <c r="F238" s="242" t="s">
        <v>802</v>
      </c>
      <c r="G238" s="239"/>
      <c r="H238" s="243">
        <v>12.162000000000001</v>
      </c>
      <c r="I238" s="244"/>
      <c r="J238" s="239"/>
      <c r="K238" s="239"/>
      <c r="L238" s="245"/>
      <c r="M238" s="246"/>
      <c r="N238" s="247"/>
      <c r="O238" s="247"/>
      <c r="P238" s="247"/>
      <c r="Q238" s="247"/>
      <c r="R238" s="247"/>
      <c r="S238" s="247"/>
      <c r="T238" s="24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9" t="s">
        <v>172</v>
      </c>
      <c r="AU238" s="249" t="s">
        <v>89</v>
      </c>
      <c r="AV238" s="13" t="s">
        <v>89</v>
      </c>
      <c r="AW238" s="13" t="s">
        <v>32</v>
      </c>
      <c r="AX238" s="13" t="s">
        <v>83</v>
      </c>
      <c r="AY238" s="249" t="s">
        <v>163</v>
      </c>
    </row>
    <row r="239" s="2" customFormat="1" ht="16.5" customHeight="1">
      <c r="A239" s="37"/>
      <c r="B239" s="38"/>
      <c r="C239" s="225" t="s">
        <v>465</v>
      </c>
      <c r="D239" s="225" t="s">
        <v>166</v>
      </c>
      <c r="E239" s="226" t="s">
        <v>471</v>
      </c>
      <c r="F239" s="227" t="s">
        <v>472</v>
      </c>
      <c r="G239" s="228" t="s">
        <v>347</v>
      </c>
      <c r="H239" s="229">
        <v>6</v>
      </c>
      <c r="I239" s="230"/>
      <c r="J239" s="231">
        <f>ROUND(I239*H239,2)</f>
        <v>0</v>
      </c>
      <c r="K239" s="227" t="s">
        <v>178</v>
      </c>
      <c r="L239" s="43"/>
      <c r="M239" s="232" t="s">
        <v>1</v>
      </c>
      <c r="N239" s="233" t="s">
        <v>42</v>
      </c>
      <c r="O239" s="90"/>
      <c r="P239" s="234">
        <f>O239*H239</f>
        <v>0</v>
      </c>
      <c r="Q239" s="234">
        <v>3.0000000000000001E-05</v>
      </c>
      <c r="R239" s="234">
        <f>Q239*H239</f>
        <v>0.00018000000000000001</v>
      </c>
      <c r="S239" s="234">
        <v>0</v>
      </c>
      <c r="T239" s="23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6" t="s">
        <v>239</v>
      </c>
      <c r="AT239" s="236" t="s">
        <v>166</v>
      </c>
      <c r="AU239" s="236" t="s">
        <v>89</v>
      </c>
      <c r="AY239" s="16" t="s">
        <v>163</v>
      </c>
      <c r="BE239" s="237">
        <f>IF(N239="základní",J239,0)</f>
        <v>0</v>
      </c>
      <c r="BF239" s="237">
        <f>IF(N239="snížená",J239,0)</f>
        <v>0</v>
      </c>
      <c r="BG239" s="237">
        <f>IF(N239="zákl. přenesená",J239,0)</f>
        <v>0</v>
      </c>
      <c r="BH239" s="237">
        <f>IF(N239="sníž. přenesená",J239,0)</f>
        <v>0</v>
      </c>
      <c r="BI239" s="237">
        <f>IF(N239="nulová",J239,0)</f>
        <v>0</v>
      </c>
      <c r="BJ239" s="16" t="s">
        <v>89</v>
      </c>
      <c r="BK239" s="237">
        <f>ROUND(I239*H239,2)</f>
        <v>0</v>
      </c>
      <c r="BL239" s="16" t="s">
        <v>239</v>
      </c>
      <c r="BM239" s="236" t="s">
        <v>473</v>
      </c>
    </row>
    <row r="240" s="2" customFormat="1" ht="16.5" customHeight="1">
      <c r="A240" s="37"/>
      <c r="B240" s="38"/>
      <c r="C240" s="225" t="s">
        <v>470</v>
      </c>
      <c r="D240" s="225" t="s">
        <v>166</v>
      </c>
      <c r="E240" s="226" t="s">
        <v>475</v>
      </c>
      <c r="F240" s="227" t="s">
        <v>476</v>
      </c>
      <c r="G240" s="228" t="s">
        <v>347</v>
      </c>
      <c r="H240" s="229">
        <v>2</v>
      </c>
      <c r="I240" s="230"/>
      <c r="J240" s="231">
        <f>ROUND(I240*H240,2)</f>
        <v>0</v>
      </c>
      <c r="K240" s="227" t="s">
        <v>178</v>
      </c>
      <c r="L240" s="43"/>
      <c r="M240" s="232" t="s">
        <v>1</v>
      </c>
      <c r="N240" s="233" t="s">
        <v>42</v>
      </c>
      <c r="O240" s="90"/>
      <c r="P240" s="234">
        <f>O240*H240</f>
        <v>0</v>
      </c>
      <c r="Q240" s="234">
        <v>3.0000000000000001E-05</v>
      </c>
      <c r="R240" s="234">
        <f>Q240*H240</f>
        <v>6.0000000000000002E-05</v>
      </c>
      <c r="S240" s="234">
        <v>0</v>
      </c>
      <c r="T240" s="235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6" t="s">
        <v>239</v>
      </c>
      <c r="AT240" s="236" t="s">
        <v>166</v>
      </c>
      <c r="AU240" s="236" t="s">
        <v>89</v>
      </c>
      <c r="AY240" s="16" t="s">
        <v>163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6" t="s">
        <v>89</v>
      </c>
      <c r="BK240" s="237">
        <f>ROUND(I240*H240,2)</f>
        <v>0</v>
      </c>
      <c r="BL240" s="16" t="s">
        <v>239</v>
      </c>
      <c r="BM240" s="236" t="s">
        <v>477</v>
      </c>
    </row>
    <row r="241" s="2" customFormat="1" ht="16.5" customHeight="1">
      <c r="A241" s="37"/>
      <c r="B241" s="38"/>
      <c r="C241" s="225" t="s">
        <v>474</v>
      </c>
      <c r="D241" s="225" t="s">
        <v>166</v>
      </c>
      <c r="E241" s="226" t="s">
        <v>479</v>
      </c>
      <c r="F241" s="227" t="s">
        <v>480</v>
      </c>
      <c r="G241" s="228" t="s">
        <v>224</v>
      </c>
      <c r="H241" s="229">
        <v>12.162000000000001</v>
      </c>
      <c r="I241" s="230"/>
      <c r="J241" s="231">
        <f>ROUND(I241*H241,2)</f>
        <v>0</v>
      </c>
      <c r="K241" s="227" t="s">
        <v>178</v>
      </c>
      <c r="L241" s="43"/>
      <c r="M241" s="232" t="s">
        <v>1</v>
      </c>
      <c r="N241" s="233" t="s">
        <v>42</v>
      </c>
      <c r="O241" s="90"/>
      <c r="P241" s="234">
        <f>O241*H241</f>
        <v>0</v>
      </c>
      <c r="Q241" s="234">
        <v>1.0000000000000001E-05</v>
      </c>
      <c r="R241" s="234">
        <f>Q241*H241</f>
        <v>0.00012162000000000002</v>
      </c>
      <c r="S241" s="234">
        <v>0</v>
      </c>
      <c r="T241" s="235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6" t="s">
        <v>239</v>
      </c>
      <c r="AT241" s="236" t="s">
        <v>166</v>
      </c>
      <c r="AU241" s="236" t="s">
        <v>89</v>
      </c>
      <c r="AY241" s="16" t="s">
        <v>163</v>
      </c>
      <c r="BE241" s="237">
        <f>IF(N241="základní",J241,0)</f>
        <v>0</v>
      </c>
      <c r="BF241" s="237">
        <f>IF(N241="snížená",J241,0)</f>
        <v>0</v>
      </c>
      <c r="BG241" s="237">
        <f>IF(N241="zákl. přenesená",J241,0)</f>
        <v>0</v>
      </c>
      <c r="BH241" s="237">
        <f>IF(N241="sníž. přenesená",J241,0)</f>
        <v>0</v>
      </c>
      <c r="BI241" s="237">
        <f>IF(N241="nulová",J241,0)</f>
        <v>0</v>
      </c>
      <c r="BJ241" s="16" t="s">
        <v>89</v>
      </c>
      <c r="BK241" s="237">
        <f>ROUND(I241*H241,2)</f>
        <v>0</v>
      </c>
      <c r="BL241" s="16" t="s">
        <v>239</v>
      </c>
      <c r="BM241" s="236" t="s">
        <v>481</v>
      </c>
    </row>
    <row r="242" s="2" customFormat="1" ht="16.5" customHeight="1">
      <c r="A242" s="37"/>
      <c r="B242" s="38"/>
      <c r="C242" s="262" t="s">
        <v>478</v>
      </c>
      <c r="D242" s="262" t="s">
        <v>333</v>
      </c>
      <c r="E242" s="263" t="s">
        <v>483</v>
      </c>
      <c r="F242" s="264" t="s">
        <v>484</v>
      </c>
      <c r="G242" s="265" t="s">
        <v>224</v>
      </c>
      <c r="H242" s="266">
        <v>12.77</v>
      </c>
      <c r="I242" s="267"/>
      <c r="J242" s="268">
        <f>ROUND(I242*H242,2)</f>
        <v>0</v>
      </c>
      <c r="K242" s="264" t="s">
        <v>178</v>
      </c>
      <c r="L242" s="269"/>
      <c r="M242" s="270" t="s">
        <v>1</v>
      </c>
      <c r="N242" s="271" t="s">
        <v>42</v>
      </c>
      <c r="O242" s="90"/>
      <c r="P242" s="234">
        <f>O242*H242</f>
        <v>0</v>
      </c>
      <c r="Q242" s="234">
        <v>0.00029999999999999997</v>
      </c>
      <c r="R242" s="234">
        <f>Q242*H242</f>
        <v>0.0038309999999999993</v>
      </c>
      <c r="S242" s="234">
        <v>0</v>
      </c>
      <c r="T242" s="235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6" t="s">
        <v>321</v>
      </c>
      <c r="AT242" s="236" t="s">
        <v>333</v>
      </c>
      <c r="AU242" s="236" t="s">
        <v>89</v>
      </c>
      <c r="AY242" s="16" t="s">
        <v>163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6" t="s">
        <v>89</v>
      </c>
      <c r="BK242" s="237">
        <f>ROUND(I242*H242,2)</f>
        <v>0</v>
      </c>
      <c r="BL242" s="16" t="s">
        <v>239</v>
      </c>
      <c r="BM242" s="236" t="s">
        <v>485</v>
      </c>
    </row>
    <row r="243" s="13" customFormat="1">
      <c r="A243" s="13"/>
      <c r="B243" s="238"/>
      <c r="C243" s="239"/>
      <c r="D243" s="240" t="s">
        <v>172</v>
      </c>
      <c r="E243" s="239"/>
      <c r="F243" s="242" t="s">
        <v>803</v>
      </c>
      <c r="G243" s="239"/>
      <c r="H243" s="243">
        <v>12.77</v>
      </c>
      <c r="I243" s="244"/>
      <c r="J243" s="239"/>
      <c r="K243" s="239"/>
      <c r="L243" s="245"/>
      <c r="M243" s="246"/>
      <c r="N243" s="247"/>
      <c r="O243" s="247"/>
      <c r="P243" s="247"/>
      <c r="Q243" s="247"/>
      <c r="R243" s="247"/>
      <c r="S243" s="247"/>
      <c r="T243" s="248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9" t="s">
        <v>172</v>
      </c>
      <c r="AU243" s="249" t="s">
        <v>89</v>
      </c>
      <c r="AV243" s="13" t="s">
        <v>89</v>
      </c>
      <c r="AW243" s="13" t="s">
        <v>4</v>
      </c>
      <c r="AX243" s="13" t="s">
        <v>83</v>
      </c>
      <c r="AY243" s="249" t="s">
        <v>163</v>
      </c>
    </row>
    <row r="244" s="2" customFormat="1" ht="16.5" customHeight="1">
      <c r="A244" s="37"/>
      <c r="B244" s="38"/>
      <c r="C244" s="225" t="s">
        <v>482</v>
      </c>
      <c r="D244" s="225" t="s">
        <v>166</v>
      </c>
      <c r="E244" s="226" t="s">
        <v>488</v>
      </c>
      <c r="F244" s="227" t="s">
        <v>489</v>
      </c>
      <c r="G244" s="228" t="s">
        <v>224</v>
      </c>
      <c r="H244" s="229">
        <v>0.90000000000000002</v>
      </c>
      <c r="I244" s="230"/>
      <c r="J244" s="231">
        <f>ROUND(I244*H244,2)</f>
        <v>0</v>
      </c>
      <c r="K244" s="227" t="s">
        <v>178</v>
      </c>
      <c r="L244" s="43"/>
      <c r="M244" s="232" t="s">
        <v>1</v>
      </c>
      <c r="N244" s="233" t="s">
        <v>42</v>
      </c>
      <c r="O244" s="90"/>
      <c r="P244" s="234">
        <f>O244*H244</f>
        <v>0</v>
      </c>
      <c r="Q244" s="234">
        <v>0</v>
      </c>
      <c r="R244" s="234">
        <f>Q244*H244</f>
        <v>0</v>
      </c>
      <c r="S244" s="234">
        <v>0</v>
      </c>
      <c r="T244" s="235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6" t="s">
        <v>239</v>
      </c>
      <c r="AT244" s="236" t="s">
        <v>166</v>
      </c>
      <c r="AU244" s="236" t="s">
        <v>89</v>
      </c>
      <c r="AY244" s="16" t="s">
        <v>163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6" t="s">
        <v>89</v>
      </c>
      <c r="BK244" s="237">
        <f>ROUND(I244*H244,2)</f>
        <v>0</v>
      </c>
      <c r="BL244" s="16" t="s">
        <v>239</v>
      </c>
      <c r="BM244" s="236" t="s">
        <v>490</v>
      </c>
    </row>
    <row r="245" s="2" customFormat="1" ht="16.5" customHeight="1">
      <c r="A245" s="37"/>
      <c r="B245" s="38"/>
      <c r="C245" s="262" t="s">
        <v>487</v>
      </c>
      <c r="D245" s="262" t="s">
        <v>333</v>
      </c>
      <c r="E245" s="263" t="s">
        <v>492</v>
      </c>
      <c r="F245" s="264" t="s">
        <v>493</v>
      </c>
      <c r="G245" s="265" t="s">
        <v>224</v>
      </c>
      <c r="H245" s="266">
        <v>0.94499999999999995</v>
      </c>
      <c r="I245" s="267"/>
      <c r="J245" s="268">
        <f>ROUND(I245*H245,2)</f>
        <v>0</v>
      </c>
      <c r="K245" s="264" t="s">
        <v>178</v>
      </c>
      <c r="L245" s="269"/>
      <c r="M245" s="270" t="s">
        <v>1</v>
      </c>
      <c r="N245" s="271" t="s">
        <v>42</v>
      </c>
      <c r="O245" s="90"/>
      <c r="P245" s="234">
        <f>O245*H245</f>
        <v>0</v>
      </c>
      <c r="Q245" s="234">
        <v>0.00021000000000000001</v>
      </c>
      <c r="R245" s="234">
        <f>Q245*H245</f>
        <v>0.00019845</v>
      </c>
      <c r="S245" s="234">
        <v>0</v>
      </c>
      <c r="T245" s="235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6" t="s">
        <v>321</v>
      </c>
      <c r="AT245" s="236" t="s">
        <v>333</v>
      </c>
      <c r="AU245" s="236" t="s">
        <v>89</v>
      </c>
      <c r="AY245" s="16" t="s">
        <v>163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6" t="s">
        <v>89</v>
      </c>
      <c r="BK245" s="237">
        <f>ROUND(I245*H245,2)</f>
        <v>0</v>
      </c>
      <c r="BL245" s="16" t="s">
        <v>239</v>
      </c>
      <c r="BM245" s="236" t="s">
        <v>494</v>
      </c>
    </row>
    <row r="246" s="13" customFormat="1">
      <c r="A246" s="13"/>
      <c r="B246" s="238"/>
      <c r="C246" s="239"/>
      <c r="D246" s="240" t="s">
        <v>172</v>
      </c>
      <c r="E246" s="239"/>
      <c r="F246" s="242" t="s">
        <v>804</v>
      </c>
      <c r="G246" s="239"/>
      <c r="H246" s="243">
        <v>0.94499999999999995</v>
      </c>
      <c r="I246" s="244"/>
      <c r="J246" s="239"/>
      <c r="K246" s="239"/>
      <c r="L246" s="245"/>
      <c r="M246" s="246"/>
      <c r="N246" s="247"/>
      <c r="O246" s="247"/>
      <c r="P246" s="247"/>
      <c r="Q246" s="247"/>
      <c r="R246" s="247"/>
      <c r="S246" s="247"/>
      <c r="T246" s="24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9" t="s">
        <v>172</v>
      </c>
      <c r="AU246" s="249" t="s">
        <v>89</v>
      </c>
      <c r="AV246" s="13" t="s">
        <v>89</v>
      </c>
      <c r="AW246" s="13" t="s">
        <v>4</v>
      </c>
      <c r="AX246" s="13" t="s">
        <v>83</v>
      </c>
      <c r="AY246" s="249" t="s">
        <v>163</v>
      </c>
    </row>
    <row r="247" s="2" customFormat="1" ht="33" customHeight="1">
      <c r="A247" s="37"/>
      <c r="B247" s="38"/>
      <c r="C247" s="225" t="s">
        <v>491</v>
      </c>
      <c r="D247" s="225" t="s">
        <v>166</v>
      </c>
      <c r="E247" s="226" t="s">
        <v>497</v>
      </c>
      <c r="F247" s="227" t="s">
        <v>498</v>
      </c>
      <c r="G247" s="228" t="s">
        <v>324</v>
      </c>
      <c r="H247" s="261"/>
      <c r="I247" s="230"/>
      <c r="J247" s="231">
        <f>ROUND(I247*H247,2)</f>
        <v>0</v>
      </c>
      <c r="K247" s="227" t="s">
        <v>178</v>
      </c>
      <c r="L247" s="43"/>
      <c r="M247" s="232" t="s">
        <v>1</v>
      </c>
      <c r="N247" s="233" t="s">
        <v>42</v>
      </c>
      <c r="O247" s="90"/>
      <c r="P247" s="234">
        <f>O247*H247</f>
        <v>0</v>
      </c>
      <c r="Q247" s="234">
        <v>0</v>
      </c>
      <c r="R247" s="234">
        <f>Q247*H247</f>
        <v>0</v>
      </c>
      <c r="S247" s="234">
        <v>0</v>
      </c>
      <c r="T247" s="235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6" t="s">
        <v>239</v>
      </c>
      <c r="AT247" s="236" t="s">
        <v>166</v>
      </c>
      <c r="AU247" s="236" t="s">
        <v>89</v>
      </c>
      <c r="AY247" s="16" t="s">
        <v>163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6" t="s">
        <v>89</v>
      </c>
      <c r="BK247" s="237">
        <f>ROUND(I247*H247,2)</f>
        <v>0</v>
      </c>
      <c r="BL247" s="16" t="s">
        <v>239</v>
      </c>
      <c r="BM247" s="236" t="s">
        <v>499</v>
      </c>
    </row>
    <row r="248" s="12" customFormat="1" ht="22.8" customHeight="1">
      <c r="A248" s="12"/>
      <c r="B248" s="209"/>
      <c r="C248" s="210"/>
      <c r="D248" s="211" t="s">
        <v>75</v>
      </c>
      <c r="E248" s="223" t="s">
        <v>500</v>
      </c>
      <c r="F248" s="223" t="s">
        <v>501</v>
      </c>
      <c r="G248" s="210"/>
      <c r="H248" s="210"/>
      <c r="I248" s="213"/>
      <c r="J248" s="224">
        <f>BK248</f>
        <v>0</v>
      </c>
      <c r="K248" s="210"/>
      <c r="L248" s="215"/>
      <c r="M248" s="216"/>
      <c r="N248" s="217"/>
      <c r="O248" s="217"/>
      <c r="P248" s="218">
        <f>SUM(P249:P259)</f>
        <v>0</v>
      </c>
      <c r="Q248" s="217"/>
      <c r="R248" s="218">
        <f>SUM(R249:R259)</f>
        <v>0.88155581999999988</v>
      </c>
      <c r="S248" s="217"/>
      <c r="T248" s="219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0" t="s">
        <v>89</v>
      </c>
      <c r="AT248" s="221" t="s">
        <v>75</v>
      </c>
      <c r="AU248" s="221" t="s">
        <v>83</v>
      </c>
      <c r="AY248" s="220" t="s">
        <v>163</v>
      </c>
      <c r="BK248" s="222">
        <f>SUM(BK249:BK259)</f>
        <v>0</v>
      </c>
    </row>
    <row r="249" s="2" customFormat="1" ht="24.15" customHeight="1">
      <c r="A249" s="37"/>
      <c r="B249" s="38"/>
      <c r="C249" s="225" t="s">
        <v>496</v>
      </c>
      <c r="D249" s="225" t="s">
        <v>166</v>
      </c>
      <c r="E249" s="226" t="s">
        <v>503</v>
      </c>
      <c r="F249" s="227" t="s">
        <v>504</v>
      </c>
      <c r="G249" s="228" t="s">
        <v>169</v>
      </c>
      <c r="H249" s="229">
        <v>7.2190000000000003</v>
      </c>
      <c r="I249" s="230"/>
      <c r="J249" s="231">
        <f>ROUND(I249*H249,2)</f>
        <v>0</v>
      </c>
      <c r="K249" s="227" t="s">
        <v>178</v>
      </c>
      <c r="L249" s="43"/>
      <c r="M249" s="232" t="s">
        <v>1</v>
      </c>
      <c r="N249" s="233" t="s">
        <v>42</v>
      </c>
      <c r="O249" s="90"/>
      <c r="P249" s="234">
        <f>O249*H249</f>
        <v>0</v>
      </c>
      <c r="Q249" s="234">
        <v>0.0015</v>
      </c>
      <c r="R249" s="234">
        <f>Q249*H249</f>
        <v>0.010828500000000001</v>
      </c>
      <c r="S249" s="234">
        <v>0</v>
      </c>
      <c r="T249" s="235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6" t="s">
        <v>239</v>
      </c>
      <c r="AT249" s="236" t="s">
        <v>166</v>
      </c>
      <c r="AU249" s="236" t="s">
        <v>89</v>
      </c>
      <c r="AY249" s="16" t="s">
        <v>163</v>
      </c>
      <c r="BE249" s="237">
        <f>IF(N249="základní",J249,0)</f>
        <v>0</v>
      </c>
      <c r="BF249" s="237">
        <f>IF(N249="snížená",J249,0)</f>
        <v>0</v>
      </c>
      <c r="BG249" s="237">
        <f>IF(N249="zákl. přenesená",J249,0)</f>
        <v>0</v>
      </c>
      <c r="BH249" s="237">
        <f>IF(N249="sníž. přenesená",J249,0)</f>
        <v>0</v>
      </c>
      <c r="BI249" s="237">
        <f>IF(N249="nulová",J249,0)</f>
        <v>0</v>
      </c>
      <c r="BJ249" s="16" t="s">
        <v>89</v>
      </c>
      <c r="BK249" s="237">
        <f>ROUND(I249*H249,2)</f>
        <v>0</v>
      </c>
      <c r="BL249" s="16" t="s">
        <v>239</v>
      </c>
      <c r="BM249" s="236" t="s">
        <v>505</v>
      </c>
    </row>
    <row r="250" s="13" customFormat="1">
      <c r="A250" s="13"/>
      <c r="B250" s="238"/>
      <c r="C250" s="239"/>
      <c r="D250" s="240" t="s">
        <v>172</v>
      </c>
      <c r="E250" s="241" t="s">
        <v>1</v>
      </c>
      <c r="F250" s="242" t="s">
        <v>805</v>
      </c>
      <c r="G250" s="239"/>
      <c r="H250" s="243">
        <v>7.2190000000000003</v>
      </c>
      <c r="I250" s="244"/>
      <c r="J250" s="239"/>
      <c r="K250" s="239"/>
      <c r="L250" s="245"/>
      <c r="M250" s="246"/>
      <c r="N250" s="247"/>
      <c r="O250" s="247"/>
      <c r="P250" s="247"/>
      <c r="Q250" s="247"/>
      <c r="R250" s="247"/>
      <c r="S250" s="247"/>
      <c r="T250" s="24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9" t="s">
        <v>172</v>
      </c>
      <c r="AU250" s="249" t="s">
        <v>89</v>
      </c>
      <c r="AV250" s="13" t="s">
        <v>89</v>
      </c>
      <c r="AW250" s="13" t="s">
        <v>32</v>
      </c>
      <c r="AX250" s="13" t="s">
        <v>83</v>
      </c>
      <c r="AY250" s="249" t="s">
        <v>163</v>
      </c>
    </row>
    <row r="251" s="2" customFormat="1" ht="33" customHeight="1">
      <c r="A251" s="37"/>
      <c r="B251" s="38"/>
      <c r="C251" s="225" t="s">
        <v>502</v>
      </c>
      <c r="D251" s="225" t="s">
        <v>166</v>
      </c>
      <c r="E251" s="226" t="s">
        <v>508</v>
      </c>
      <c r="F251" s="227" t="s">
        <v>509</v>
      </c>
      <c r="G251" s="228" t="s">
        <v>169</v>
      </c>
      <c r="H251" s="229">
        <v>31.32</v>
      </c>
      <c r="I251" s="230"/>
      <c r="J251" s="231">
        <f>ROUND(I251*H251,2)</f>
        <v>0</v>
      </c>
      <c r="K251" s="227" t="s">
        <v>178</v>
      </c>
      <c r="L251" s="43"/>
      <c r="M251" s="232" t="s">
        <v>1</v>
      </c>
      <c r="N251" s="233" t="s">
        <v>42</v>
      </c>
      <c r="O251" s="90"/>
      <c r="P251" s="234">
        <f>O251*H251</f>
        <v>0</v>
      </c>
      <c r="Q251" s="234">
        <v>0.0075500000000000003</v>
      </c>
      <c r="R251" s="234">
        <f>Q251*H251</f>
        <v>0.23646600000000001</v>
      </c>
      <c r="S251" s="234">
        <v>0</v>
      </c>
      <c r="T251" s="235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6" t="s">
        <v>239</v>
      </c>
      <c r="AT251" s="236" t="s">
        <v>166</v>
      </c>
      <c r="AU251" s="236" t="s">
        <v>89</v>
      </c>
      <c r="AY251" s="16" t="s">
        <v>163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6" t="s">
        <v>89</v>
      </c>
      <c r="BK251" s="237">
        <f>ROUND(I251*H251,2)</f>
        <v>0</v>
      </c>
      <c r="BL251" s="16" t="s">
        <v>239</v>
      </c>
      <c r="BM251" s="236" t="s">
        <v>510</v>
      </c>
    </row>
    <row r="252" s="13" customFormat="1">
      <c r="A252" s="13"/>
      <c r="B252" s="238"/>
      <c r="C252" s="239"/>
      <c r="D252" s="240" t="s">
        <v>172</v>
      </c>
      <c r="E252" s="241" t="s">
        <v>1</v>
      </c>
      <c r="F252" s="242" t="s">
        <v>764</v>
      </c>
      <c r="G252" s="239"/>
      <c r="H252" s="243">
        <v>25.315999999999999</v>
      </c>
      <c r="I252" s="244"/>
      <c r="J252" s="239"/>
      <c r="K252" s="239"/>
      <c r="L252" s="245"/>
      <c r="M252" s="246"/>
      <c r="N252" s="247"/>
      <c r="O252" s="247"/>
      <c r="P252" s="247"/>
      <c r="Q252" s="247"/>
      <c r="R252" s="247"/>
      <c r="S252" s="247"/>
      <c r="T252" s="24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9" t="s">
        <v>172</v>
      </c>
      <c r="AU252" s="249" t="s">
        <v>89</v>
      </c>
      <c r="AV252" s="13" t="s">
        <v>89</v>
      </c>
      <c r="AW252" s="13" t="s">
        <v>32</v>
      </c>
      <c r="AX252" s="13" t="s">
        <v>76</v>
      </c>
      <c r="AY252" s="249" t="s">
        <v>163</v>
      </c>
    </row>
    <row r="253" s="13" customFormat="1">
      <c r="A253" s="13"/>
      <c r="B253" s="238"/>
      <c r="C253" s="239"/>
      <c r="D253" s="240" t="s">
        <v>172</v>
      </c>
      <c r="E253" s="241" t="s">
        <v>1</v>
      </c>
      <c r="F253" s="242" t="s">
        <v>765</v>
      </c>
      <c r="G253" s="239"/>
      <c r="H253" s="243">
        <v>1.704</v>
      </c>
      <c r="I253" s="244"/>
      <c r="J253" s="239"/>
      <c r="K253" s="239"/>
      <c r="L253" s="245"/>
      <c r="M253" s="246"/>
      <c r="N253" s="247"/>
      <c r="O253" s="247"/>
      <c r="P253" s="247"/>
      <c r="Q253" s="247"/>
      <c r="R253" s="247"/>
      <c r="S253" s="247"/>
      <c r="T253" s="24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9" t="s">
        <v>172</v>
      </c>
      <c r="AU253" s="249" t="s">
        <v>89</v>
      </c>
      <c r="AV253" s="13" t="s">
        <v>89</v>
      </c>
      <c r="AW253" s="13" t="s">
        <v>32</v>
      </c>
      <c r="AX253" s="13" t="s">
        <v>76</v>
      </c>
      <c r="AY253" s="249" t="s">
        <v>163</v>
      </c>
    </row>
    <row r="254" s="13" customFormat="1">
      <c r="A254" s="13"/>
      <c r="B254" s="238"/>
      <c r="C254" s="239"/>
      <c r="D254" s="240" t="s">
        <v>172</v>
      </c>
      <c r="E254" s="241" t="s">
        <v>1</v>
      </c>
      <c r="F254" s="242" t="s">
        <v>806</v>
      </c>
      <c r="G254" s="239"/>
      <c r="H254" s="243">
        <v>4.2999999999999998</v>
      </c>
      <c r="I254" s="244"/>
      <c r="J254" s="239"/>
      <c r="K254" s="239"/>
      <c r="L254" s="245"/>
      <c r="M254" s="246"/>
      <c r="N254" s="247"/>
      <c r="O254" s="247"/>
      <c r="P254" s="247"/>
      <c r="Q254" s="247"/>
      <c r="R254" s="247"/>
      <c r="S254" s="247"/>
      <c r="T254" s="24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9" t="s">
        <v>172</v>
      </c>
      <c r="AU254" s="249" t="s">
        <v>89</v>
      </c>
      <c r="AV254" s="13" t="s">
        <v>89</v>
      </c>
      <c r="AW254" s="13" t="s">
        <v>32</v>
      </c>
      <c r="AX254" s="13" t="s">
        <v>76</v>
      </c>
      <c r="AY254" s="249" t="s">
        <v>163</v>
      </c>
    </row>
    <row r="255" s="14" customFormat="1">
      <c r="A255" s="14"/>
      <c r="B255" s="250"/>
      <c r="C255" s="251"/>
      <c r="D255" s="240" t="s">
        <v>172</v>
      </c>
      <c r="E255" s="252" t="s">
        <v>1</v>
      </c>
      <c r="F255" s="253" t="s">
        <v>282</v>
      </c>
      <c r="G255" s="251"/>
      <c r="H255" s="254">
        <v>31.32</v>
      </c>
      <c r="I255" s="255"/>
      <c r="J255" s="251"/>
      <c r="K255" s="251"/>
      <c r="L255" s="256"/>
      <c r="M255" s="257"/>
      <c r="N255" s="258"/>
      <c r="O255" s="258"/>
      <c r="P255" s="258"/>
      <c r="Q255" s="258"/>
      <c r="R255" s="258"/>
      <c r="S255" s="258"/>
      <c r="T255" s="25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0" t="s">
        <v>172</v>
      </c>
      <c r="AU255" s="260" t="s">
        <v>89</v>
      </c>
      <c r="AV255" s="14" t="s">
        <v>170</v>
      </c>
      <c r="AW255" s="14" t="s">
        <v>32</v>
      </c>
      <c r="AX255" s="14" t="s">
        <v>83</v>
      </c>
      <c r="AY255" s="260" t="s">
        <v>163</v>
      </c>
    </row>
    <row r="256" s="2" customFormat="1" ht="24.15" customHeight="1">
      <c r="A256" s="37"/>
      <c r="B256" s="38"/>
      <c r="C256" s="262" t="s">
        <v>507</v>
      </c>
      <c r="D256" s="262" t="s">
        <v>333</v>
      </c>
      <c r="E256" s="263" t="s">
        <v>515</v>
      </c>
      <c r="F256" s="264" t="s">
        <v>516</v>
      </c>
      <c r="G256" s="265" t="s">
        <v>169</v>
      </c>
      <c r="H256" s="266">
        <v>34.451999999999998</v>
      </c>
      <c r="I256" s="267"/>
      <c r="J256" s="268">
        <f>ROUND(I256*H256,2)</f>
        <v>0</v>
      </c>
      <c r="K256" s="264" t="s">
        <v>178</v>
      </c>
      <c r="L256" s="269"/>
      <c r="M256" s="270" t="s">
        <v>1</v>
      </c>
      <c r="N256" s="271" t="s">
        <v>42</v>
      </c>
      <c r="O256" s="90"/>
      <c r="P256" s="234">
        <f>O256*H256</f>
        <v>0</v>
      </c>
      <c r="Q256" s="234">
        <v>0.018409999999999999</v>
      </c>
      <c r="R256" s="234">
        <f>Q256*H256</f>
        <v>0.63426131999999991</v>
      </c>
      <c r="S256" s="234">
        <v>0</v>
      </c>
      <c r="T256" s="23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6" t="s">
        <v>321</v>
      </c>
      <c r="AT256" s="236" t="s">
        <v>333</v>
      </c>
      <c r="AU256" s="236" t="s">
        <v>89</v>
      </c>
      <c r="AY256" s="16" t="s">
        <v>163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6" t="s">
        <v>89</v>
      </c>
      <c r="BK256" s="237">
        <f>ROUND(I256*H256,2)</f>
        <v>0</v>
      </c>
      <c r="BL256" s="16" t="s">
        <v>239</v>
      </c>
      <c r="BM256" s="236" t="s">
        <v>517</v>
      </c>
    </row>
    <row r="257" s="13" customFormat="1">
      <c r="A257" s="13"/>
      <c r="B257" s="238"/>
      <c r="C257" s="239"/>
      <c r="D257" s="240" t="s">
        <v>172</v>
      </c>
      <c r="E257" s="239"/>
      <c r="F257" s="242" t="s">
        <v>807</v>
      </c>
      <c r="G257" s="239"/>
      <c r="H257" s="243">
        <v>34.451999999999998</v>
      </c>
      <c r="I257" s="244"/>
      <c r="J257" s="239"/>
      <c r="K257" s="239"/>
      <c r="L257" s="245"/>
      <c r="M257" s="246"/>
      <c r="N257" s="247"/>
      <c r="O257" s="247"/>
      <c r="P257" s="247"/>
      <c r="Q257" s="247"/>
      <c r="R257" s="247"/>
      <c r="S257" s="247"/>
      <c r="T257" s="24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9" t="s">
        <v>172</v>
      </c>
      <c r="AU257" s="249" t="s">
        <v>89</v>
      </c>
      <c r="AV257" s="13" t="s">
        <v>89</v>
      </c>
      <c r="AW257" s="13" t="s">
        <v>4</v>
      </c>
      <c r="AX257" s="13" t="s">
        <v>83</v>
      </c>
      <c r="AY257" s="249" t="s">
        <v>163</v>
      </c>
    </row>
    <row r="258" s="2" customFormat="1" ht="37.8" customHeight="1">
      <c r="A258" s="37"/>
      <c r="B258" s="38"/>
      <c r="C258" s="225" t="s">
        <v>514</v>
      </c>
      <c r="D258" s="225" t="s">
        <v>166</v>
      </c>
      <c r="E258" s="226" t="s">
        <v>520</v>
      </c>
      <c r="F258" s="227" t="s">
        <v>521</v>
      </c>
      <c r="G258" s="228" t="s">
        <v>169</v>
      </c>
      <c r="H258" s="229">
        <v>31.32</v>
      </c>
      <c r="I258" s="230"/>
      <c r="J258" s="231">
        <f>ROUND(I258*H258,2)</f>
        <v>0</v>
      </c>
      <c r="K258" s="227" t="s">
        <v>1</v>
      </c>
      <c r="L258" s="43"/>
      <c r="M258" s="232" t="s">
        <v>1</v>
      </c>
      <c r="N258" s="233" t="s">
        <v>42</v>
      </c>
      <c r="O258" s="90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6" t="s">
        <v>239</v>
      </c>
      <c r="AT258" s="236" t="s">
        <v>166</v>
      </c>
      <c r="AU258" s="236" t="s">
        <v>89</v>
      </c>
      <c r="AY258" s="16" t="s">
        <v>163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6" t="s">
        <v>89</v>
      </c>
      <c r="BK258" s="237">
        <f>ROUND(I258*H258,2)</f>
        <v>0</v>
      </c>
      <c r="BL258" s="16" t="s">
        <v>239</v>
      </c>
      <c r="BM258" s="236" t="s">
        <v>522</v>
      </c>
    </row>
    <row r="259" s="2" customFormat="1" ht="33" customHeight="1">
      <c r="A259" s="37"/>
      <c r="B259" s="38"/>
      <c r="C259" s="225" t="s">
        <v>519</v>
      </c>
      <c r="D259" s="225" t="s">
        <v>166</v>
      </c>
      <c r="E259" s="226" t="s">
        <v>524</v>
      </c>
      <c r="F259" s="227" t="s">
        <v>525</v>
      </c>
      <c r="G259" s="228" t="s">
        <v>324</v>
      </c>
      <c r="H259" s="261"/>
      <c r="I259" s="230"/>
      <c r="J259" s="231">
        <f>ROUND(I259*H259,2)</f>
        <v>0</v>
      </c>
      <c r="K259" s="227" t="s">
        <v>178</v>
      </c>
      <c r="L259" s="43"/>
      <c r="M259" s="232" t="s">
        <v>1</v>
      </c>
      <c r="N259" s="233" t="s">
        <v>42</v>
      </c>
      <c r="O259" s="90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6" t="s">
        <v>239</v>
      </c>
      <c r="AT259" s="236" t="s">
        <v>166</v>
      </c>
      <c r="AU259" s="236" t="s">
        <v>89</v>
      </c>
      <c r="AY259" s="16" t="s">
        <v>163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6" t="s">
        <v>89</v>
      </c>
      <c r="BK259" s="237">
        <f>ROUND(I259*H259,2)</f>
        <v>0</v>
      </c>
      <c r="BL259" s="16" t="s">
        <v>239</v>
      </c>
      <c r="BM259" s="236" t="s">
        <v>526</v>
      </c>
    </row>
    <row r="260" s="12" customFormat="1" ht="22.8" customHeight="1">
      <c r="A260" s="12"/>
      <c r="B260" s="209"/>
      <c r="C260" s="210"/>
      <c r="D260" s="211" t="s">
        <v>75</v>
      </c>
      <c r="E260" s="223" t="s">
        <v>527</v>
      </c>
      <c r="F260" s="223" t="s">
        <v>528</v>
      </c>
      <c r="G260" s="210"/>
      <c r="H260" s="210"/>
      <c r="I260" s="213"/>
      <c r="J260" s="224">
        <f>BK260</f>
        <v>0</v>
      </c>
      <c r="K260" s="210"/>
      <c r="L260" s="215"/>
      <c r="M260" s="216"/>
      <c r="N260" s="217"/>
      <c r="O260" s="217"/>
      <c r="P260" s="218">
        <f>SUM(P261:P263)</f>
        <v>0</v>
      </c>
      <c r="Q260" s="217"/>
      <c r="R260" s="218">
        <f>SUM(R261:R263)</f>
        <v>0.011399999999999999</v>
      </c>
      <c r="S260" s="217"/>
      <c r="T260" s="219">
        <f>SUM(T261:T263)</f>
        <v>0.002356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0" t="s">
        <v>89</v>
      </c>
      <c r="AT260" s="221" t="s">
        <v>75</v>
      </c>
      <c r="AU260" s="221" t="s">
        <v>83</v>
      </c>
      <c r="AY260" s="220" t="s">
        <v>163</v>
      </c>
      <c r="BK260" s="222">
        <f>SUM(BK261:BK263)</f>
        <v>0</v>
      </c>
    </row>
    <row r="261" s="2" customFormat="1" ht="16.5" customHeight="1">
      <c r="A261" s="37"/>
      <c r="B261" s="38"/>
      <c r="C261" s="225" t="s">
        <v>523</v>
      </c>
      <c r="D261" s="225" t="s">
        <v>166</v>
      </c>
      <c r="E261" s="226" t="s">
        <v>530</v>
      </c>
      <c r="F261" s="227" t="s">
        <v>531</v>
      </c>
      <c r="G261" s="228" t="s">
        <v>169</v>
      </c>
      <c r="H261" s="229">
        <v>7.5999999999999996</v>
      </c>
      <c r="I261" s="230"/>
      <c r="J261" s="231">
        <f>ROUND(I261*H261,2)</f>
        <v>0</v>
      </c>
      <c r="K261" s="227" t="s">
        <v>178</v>
      </c>
      <c r="L261" s="43"/>
      <c r="M261" s="232" t="s">
        <v>1</v>
      </c>
      <c r="N261" s="233" t="s">
        <v>42</v>
      </c>
      <c r="O261" s="90"/>
      <c r="P261" s="234">
        <f>O261*H261</f>
        <v>0</v>
      </c>
      <c r="Q261" s="234">
        <v>0.001</v>
      </c>
      <c r="R261" s="234">
        <f>Q261*H261</f>
        <v>0.0076</v>
      </c>
      <c r="S261" s="234">
        <v>0.00031</v>
      </c>
      <c r="T261" s="235">
        <f>S261*H261</f>
        <v>0.002356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6" t="s">
        <v>239</v>
      </c>
      <c r="AT261" s="236" t="s">
        <v>166</v>
      </c>
      <c r="AU261" s="236" t="s">
        <v>89</v>
      </c>
      <c r="AY261" s="16" t="s">
        <v>163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6" t="s">
        <v>89</v>
      </c>
      <c r="BK261" s="237">
        <f>ROUND(I261*H261,2)</f>
        <v>0</v>
      </c>
      <c r="BL261" s="16" t="s">
        <v>239</v>
      </c>
      <c r="BM261" s="236" t="s">
        <v>532</v>
      </c>
    </row>
    <row r="262" s="2" customFormat="1" ht="24.15" customHeight="1">
      <c r="A262" s="37"/>
      <c r="B262" s="38"/>
      <c r="C262" s="225" t="s">
        <v>529</v>
      </c>
      <c r="D262" s="225" t="s">
        <v>166</v>
      </c>
      <c r="E262" s="226" t="s">
        <v>534</v>
      </c>
      <c r="F262" s="227" t="s">
        <v>535</v>
      </c>
      <c r="G262" s="228" t="s">
        <v>169</v>
      </c>
      <c r="H262" s="229">
        <v>7.5999999999999996</v>
      </c>
      <c r="I262" s="230"/>
      <c r="J262" s="231">
        <f>ROUND(I262*H262,2)</f>
        <v>0</v>
      </c>
      <c r="K262" s="227" t="s">
        <v>178</v>
      </c>
      <c r="L262" s="43"/>
      <c r="M262" s="232" t="s">
        <v>1</v>
      </c>
      <c r="N262" s="233" t="s">
        <v>42</v>
      </c>
      <c r="O262" s="90"/>
      <c r="P262" s="234">
        <f>O262*H262</f>
        <v>0</v>
      </c>
      <c r="Q262" s="234">
        <v>0.00021000000000000001</v>
      </c>
      <c r="R262" s="234">
        <f>Q262*H262</f>
        <v>0.001596</v>
      </c>
      <c r="S262" s="234">
        <v>0</v>
      </c>
      <c r="T262" s="23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6" t="s">
        <v>239</v>
      </c>
      <c r="AT262" s="236" t="s">
        <v>166</v>
      </c>
      <c r="AU262" s="236" t="s">
        <v>89</v>
      </c>
      <c r="AY262" s="16" t="s">
        <v>163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6" t="s">
        <v>89</v>
      </c>
      <c r="BK262" s="237">
        <f>ROUND(I262*H262,2)</f>
        <v>0</v>
      </c>
      <c r="BL262" s="16" t="s">
        <v>239</v>
      </c>
      <c r="BM262" s="236" t="s">
        <v>536</v>
      </c>
    </row>
    <row r="263" s="2" customFormat="1" ht="33" customHeight="1">
      <c r="A263" s="37"/>
      <c r="B263" s="38"/>
      <c r="C263" s="225" t="s">
        <v>533</v>
      </c>
      <c r="D263" s="225" t="s">
        <v>166</v>
      </c>
      <c r="E263" s="226" t="s">
        <v>538</v>
      </c>
      <c r="F263" s="227" t="s">
        <v>539</v>
      </c>
      <c r="G263" s="228" t="s">
        <v>169</v>
      </c>
      <c r="H263" s="229">
        <v>7.5999999999999996</v>
      </c>
      <c r="I263" s="230"/>
      <c r="J263" s="231">
        <f>ROUND(I263*H263,2)</f>
        <v>0</v>
      </c>
      <c r="K263" s="227" t="s">
        <v>178</v>
      </c>
      <c r="L263" s="43"/>
      <c r="M263" s="232" t="s">
        <v>1</v>
      </c>
      <c r="N263" s="233" t="s">
        <v>42</v>
      </c>
      <c r="O263" s="90"/>
      <c r="P263" s="234">
        <f>O263*H263</f>
        <v>0</v>
      </c>
      <c r="Q263" s="234">
        <v>0.00029</v>
      </c>
      <c r="R263" s="234">
        <f>Q263*H263</f>
        <v>0.0022039999999999998</v>
      </c>
      <c r="S263" s="234">
        <v>0</v>
      </c>
      <c r="T263" s="235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6" t="s">
        <v>239</v>
      </c>
      <c r="AT263" s="236" t="s">
        <v>166</v>
      </c>
      <c r="AU263" s="236" t="s">
        <v>89</v>
      </c>
      <c r="AY263" s="16" t="s">
        <v>163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6" t="s">
        <v>89</v>
      </c>
      <c r="BK263" s="237">
        <f>ROUND(I263*H263,2)</f>
        <v>0</v>
      </c>
      <c r="BL263" s="16" t="s">
        <v>239</v>
      </c>
      <c r="BM263" s="236" t="s">
        <v>540</v>
      </c>
    </row>
    <row r="264" s="12" customFormat="1" ht="25.92" customHeight="1">
      <c r="A264" s="12"/>
      <c r="B264" s="209"/>
      <c r="C264" s="210"/>
      <c r="D264" s="211" t="s">
        <v>75</v>
      </c>
      <c r="E264" s="212" t="s">
        <v>542</v>
      </c>
      <c r="F264" s="212" t="s">
        <v>543</v>
      </c>
      <c r="G264" s="210"/>
      <c r="H264" s="210"/>
      <c r="I264" s="213"/>
      <c r="J264" s="214">
        <f>BK264</f>
        <v>0</v>
      </c>
      <c r="K264" s="210"/>
      <c r="L264" s="215"/>
      <c r="M264" s="216"/>
      <c r="N264" s="217"/>
      <c r="O264" s="217"/>
      <c r="P264" s="218">
        <f>SUM(P265:P266)</f>
        <v>0</v>
      </c>
      <c r="Q264" s="217"/>
      <c r="R264" s="218">
        <f>SUM(R265:R266)</f>
        <v>0</v>
      </c>
      <c r="S264" s="217"/>
      <c r="T264" s="219">
        <f>SUM(T265:T266)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0" t="s">
        <v>170</v>
      </c>
      <c r="AT264" s="221" t="s">
        <v>75</v>
      </c>
      <c r="AU264" s="221" t="s">
        <v>76</v>
      </c>
      <c r="AY264" s="220" t="s">
        <v>163</v>
      </c>
      <c r="BK264" s="222">
        <f>SUM(BK265:BK266)</f>
        <v>0</v>
      </c>
    </row>
    <row r="265" s="2" customFormat="1" ht="16.5" customHeight="1">
      <c r="A265" s="37"/>
      <c r="B265" s="38"/>
      <c r="C265" s="225" t="s">
        <v>537</v>
      </c>
      <c r="D265" s="225" t="s">
        <v>166</v>
      </c>
      <c r="E265" s="226" t="s">
        <v>545</v>
      </c>
      <c r="F265" s="227" t="s">
        <v>546</v>
      </c>
      <c r="G265" s="228" t="s">
        <v>547</v>
      </c>
      <c r="H265" s="229">
        <v>80</v>
      </c>
      <c r="I265" s="230"/>
      <c r="J265" s="231">
        <f>ROUND(I265*H265,2)</f>
        <v>0</v>
      </c>
      <c r="K265" s="227" t="s">
        <v>178</v>
      </c>
      <c r="L265" s="43"/>
      <c r="M265" s="232" t="s">
        <v>1</v>
      </c>
      <c r="N265" s="233" t="s">
        <v>42</v>
      </c>
      <c r="O265" s="90"/>
      <c r="P265" s="234">
        <f>O265*H265</f>
        <v>0</v>
      </c>
      <c r="Q265" s="234">
        <v>0</v>
      </c>
      <c r="R265" s="234">
        <f>Q265*H265</f>
        <v>0</v>
      </c>
      <c r="S265" s="234">
        <v>0</v>
      </c>
      <c r="T265" s="235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6" t="s">
        <v>548</v>
      </c>
      <c r="AT265" s="236" t="s">
        <v>166</v>
      </c>
      <c r="AU265" s="236" t="s">
        <v>83</v>
      </c>
      <c r="AY265" s="16" t="s">
        <v>163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6" t="s">
        <v>89</v>
      </c>
      <c r="BK265" s="237">
        <f>ROUND(I265*H265,2)</f>
        <v>0</v>
      </c>
      <c r="BL265" s="16" t="s">
        <v>548</v>
      </c>
      <c r="BM265" s="236" t="s">
        <v>808</v>
      </c>
    </row>
    <row r="266" s="13" customFormat="1">
      <c r="A266" s="13"/>
      <c r="B266" s="238"/>
      <c r="C266" s="239"/>
      <c r="D266" s="240" t="s">
        <v>172</v>
      </c>
      <c r="E266" s="241" t="s">
        <v>1</v>
      </c>
      <c r="F266" s="242" t="s">
        <v>809</v>
      </c>
      <c r="G266" s="239"/>
      <c r="H266" s="243">
        <v>80</v>
      </c>
      <c r="I266" s="244"/>
      <c r="J266" s="239"/>
      <c r="K266" s="239"/>
      <c r="L266" s="245"/>
      <c r="M266" s="272"/>
      <c r="N266" s="273"/>
      <c r="O266" s="273"/>
      <c r="P266" s="273"/>
      <c r="Q266" s="273"/>
      <c r="R266" s="273"/>
      <c r="S266" s="273"/>
      <c r="T266" s="27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9" t="s">
        <v>172</v>
      </c>
      <c r="AU266" s="249" t="s">
        <v>83</v>
      </c>
      <c r="AV266" s="13" t="s">
        <v>89</v>
      </c>
      <c r="AW266" s="13" t="s">
        <v>32</v>
      </c>
      <c r="AX266" s="13" t="s">
        <v>83</v>
      </c>
      <c r="AY266" s="249" t="s">
        <v>163</v>
      </c>
    </row>
    <row r="267" s="2" customFormat="1" ht="6.96" customHeight="1">
      <c r="A267" s="37"/>
      <c r="B267" s="65"/>
      <c r="C267" s="66"/>
      <c r="D267" s="66"/>
      <c r="E267" s="66"/>
      <c r="F267" s="66"/>
      <c r="G267" s="66"/>
      <c r="H267" s="66"/>
      <c r="I267" s="66"/>
      <c r="J267" s="66"/>
      <c r="K267" s="66"/>
      <c r="L267" s="43"/>
      <c r="M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</row>
  </sheetData>
  <sheetProtection sheet="1" autoFilter="0" formatColumns="0" formatRows="0" objects="1" scenarios="1" spinCount="100000" saltValue="u74tuXEznZA/3UWPAyFNvVzwZ4YR4gsvatGc4Y72bkQ1dFZPAna3IGtjyIWKue+wNGT/iT/fsNSUkcpUEJPavw==" hashValue="jr/AoxKXr/NmaMJ6I5nTOI19Ec/AVKllRxeVx42+Tv64i18cljhJdOPzM/IfVowBWplHAl+SCN0AD+joufz0YQ==" algorithmName="SHA-512" password="CC35"/>
  <autoFilter ref="C135:K2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108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1" customFormat="1" ht="12" customHeight="1">
      <c r="B8" s="19"/>
      <c r="D8" s="149" t="s">
        <v>122</v>
      </c>
      <c r="L8" s="19"/>
    </row>
    <row r="9" s="2" customFormat="1" ht="16.5" customHeight="1">
      <c r="A9" s="37"/>
      <c r="B9" s="43"/>
      <c r="C9" s="37"/>
      <c r="D9" s="37"/>
      <c r="E9" s="150" t="s">
        <v>728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810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24. 9. 2024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PRIDOS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552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ROUND(J128,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ROUND((SUM(BE128:BE174)),  2)</f>
        <v>0</v>
      </c>
      <c r="G35" s="37"/>
      <c r="H35" s="37"/>
      <c r="I35" s="163">
        <v>0.20999999999999999</v>
      </c>
      <c r="J35" s="162">
        <f>ROUND(((SUM(BE128:BE174))*I35),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ROUND((SUM(BF128:BF174)),  2)</f>
        <v>0</v>
      </c>
      <c r="G36" s="37"/>
      <c r="H36" s="37"/>
      <c r="I36" s="163">
        <v>0.12</v>
      </c>
      <c r="J36" s="162">
        <f>ROUND(((SUM(BF128:BF174))*I36),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ROUND((SUM(BG128:BG174)),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ROUND((SUM(BH128:BH174)),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ROUND((SUM(BI128:BI174)),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728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B2 - ZAŘÍZENÍ ZTI - m.č.411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 Biřičce 1240, HK</v>
      </c>
      <c r="G91" s="39"/>
      <c r="H91" s="39"/>
      <c r="I91" s="31" t="s">
        <v>22</v>
      </c>
      <c r="J91" s="78" t="str">
        <f>IF(J14="","",J14)</f>
        <v>24. 9. 2024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Domov u Biřičky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127</v>
      </c>
      <c r="D96" s="184"/>
      <c r="E96" s="184"/>
      <c r="F96" s="184"/>
      <c r="G96" s="184"/>
      <c r="H96" s="184"/>
      <c r="I96" s="184"/>
      <c r="J96" s="185" t="s">
        <v>128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129</v>
      </c>
      <c r="D98" s="39"/>
      <c r="E98" s="39"/>
      <c r="F98" s="39"/>
      <c r="G98" s="39"/>
      <c r="H98" s="39"/>
      <c r="I98" s="39"/>
      <c r="J98" s="109">
        <f>J128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87"/>
      <c r="C99" s="188"/>
      <c r="D99" s="189" t="s">
        <v>131</v>
      </c>
      <c r="E99" s="190"/>
      <c r="F99" s="190"/>
      <c r="G99" s="190"/>
      <c r="H99" s="190"/>
      <c r="I99" s="190"/>
      <c r="J99" s="191">
        <f>J129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553</v>
      </c>
      <c r="E100" s="195"/>
      <c r="F100" s="195"/>
      <c r="G100" s="195"/>
      <c r="H100" s="195"/>
      <c r="I100" s="195"/>
      <c r="J100" s="196">
        <f>J130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137</v>
      </c>
      <c r="E101" s="190"/>
      <c r="F101" s="190"/>
      <c r="G101" s="190"/>
      <c r="H101" s="190"/>
      <c r="I101" s="190"/>
      <c r="J101" s="191">
        <f>J132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554</v>
      </c>
      <c r="E102" s="195"/>
      <c r="F102" s="195"/>
      <c r="G102" s="195"/>
      <c r="H102" s="195"/>
      <c r="I102" s="195"/>
      <c r="J102" s="196">
        <f>J133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555</v>
      </c>
      <c r="E103" s="195"/>
      <c r="F103" s="195"/>
      <c r="G103" s="195"/>
      <c r="H103" s="195"/>
      <c r="I103" s="195"/>
      <c r="J103" s="196">
        <f>J143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556</v>
      </c>
      <c r="E104" s="195"/>
      <c r="F104" s="195"/>
      <c r="G104" s="195"/>
      <c r="H104" s="195"/>
      <c r="I104" s="195"/>
      <c r="J104" s="196">
        <f>J146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32"/>
      <c r="D105" s="194" t="s">
        <v>557</v>
      </c>
      <c r="E105" s="195"/>
      <c r="F105" s="195"/>
      <c r="G105" s="195"/>
      <c r="H105" s="195"/>
      <c r="I105" s="195"/>
      <c r="J105" s="196">
        <f>J155</f>
        <v>0</v>
      </c>
      <c r="K105" s="132"/>
      <c r="L105" s="19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32"/>
      <c r="D106" s="194" t="s">
        <v>558</v>
      </c>
      <c r="E106" s="195"/>
      <c r="F106" s="195"/>
      <c r="G106" s="195"/>
      <c r="H106" s="195"/>
      <c r="I106" s="195"/>
      <c r="J106" s="196">
        <f>J166</f>
        <v>0</v>
      </c>
      <c r="K106" s="132"/>
      <c r="L106" s="19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65"/>
      <c r="C108" s="66"/>
      <c r="D108" s="66"/>
      <c r="E108" s="66"/>
      <c r="F108" s="66"/>
      <c r="G108" s="66"/>
      <c r="H108" s="66"/>
      <c r="I108" s="66"/>
      <c r="J108" s="66"/>
      <c r="K108" s="66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12" s="2" customFormat="1" ht="6.96" customHeight="1">
      <c r="A112" s="37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4.96" customHeight="1">
      <c r="A113" s="37"/>
      <c r="B113" s="38"/>
      <c r="C113" s="22" t="s">
        <v>148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16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182" t="str">
        <f>E7</f>
        <v>Domov u Biřičky - rekonstrukce koupelen</v>
      </c>
      <c r="F116" s="31"/>
      <c r="G116" s="31"/>
      <c r="H116" s="31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" customFormat="1" ht="12" customHeight="1">
      <c r="B117" s="20"/>
      <c r="C117" s="31" t="s">
        <v>122</v>
      </c>
      <c r="D117" s="21"/>
      <c r="E117" s="21"/>
      <c r="F117" s="21"/>
      <c r="G117" s="21"/>
      <c r="H117" s="21"/>
      <c r="I117" s="21"/>
      <c r="J117" s="21"/>
      <c r="K117" s="21"/>
      <c r="L117" s="19"/>
    </row>
    <row r="118" s="2" customFormat="1" ht="16.5" customHeight="1">
      <c r="A118" s="37"/>
      <c r="B118" s="38"/>
      <c r="C118" s="39"/>
      <c r="D118" s="39"/>
      <c r="E118" s="182" t="s">
        <v>728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124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75" t="str">
        <f>E11</f>
        <v>B2 - ZAŘÍZENÍ ZTI - m.č.411</v>
      </c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20</v>
      </c>
      <c r="D122" s="39"/>
      <c r="E122" s="39"/>
      <c r="F122" s="26" t="str">
        <f>F14</f>
        <v>K Biřičce 1240, HK</v>
      </c>
      <c r="G122" s="39"/>
      <c r="H122" s="39"/>
      <c r="I122" s="31" t="s">
        <v>22</v>
      </c>
      <c r="J122" s="78" t="str">
        <f>IF(J14="","",J14)</f>
        <v>24. 9. 2024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5.15" customHeight="1">
      <c r="A124" s="37"/>
      <c r="B124" s="38"/>
      <c r="C124" s="31" t="s">
        <v>24</v>
      </c>
      <c r="D124" s="39"/>
      <c r="E124" s="39"/>
      <c r="F124" s="26" t="str">
        <f>E17</f>
        <v>Domov u Biřičky</v>
      </c>
      <c r="G124" s="39"/>
      <c r="H124" s="39"/>
      <c r="I124" s="31" t="s">
        <v>30</v>
      </c>
      <c r="J124" s="35" t="str">
        <f>E23</f>
        <v>PRIDOS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28</v>
      </c>
      <c r="D125" s="39"/>
      <c r="E125" s="39"/>
      <c r="F125" s="26" t="str">
        <f>IF(E20="","",E20)</f>
        <v>Vyplň údaj</v>
      </c>
      <c r="G125" s="39"/>
      <c r="H125" s="39"/>
      <c r="I125" s="31" t="s">
        <v>33</v>
      </c>
      <c r="J125" s="35" t="str">
        <f>E26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0.32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11" customFormat="1" ht="29.28" customHeight="1">
      <c r="A127" s="198"/>
      <c r="B127" s="199"/>
      <c r="C127" s="200" t="s">
        <v>149</v>
      </c>
      <c r="D127" s="201" t="s">
        <v>61</v>
      </c>
      <c r="E127" s="201" t="s">
        <v>57</v>
      </c>
      <c r="F127" s="201" t="s">
        <v>58</v>
      </c>
      <c r="G127" s="201" t="s">
        <v>150</v>
      </c>
      <c r="H127" s="201" t="s">
        <v>151</v>
      </c>
      <c r="I127" s="201" t="s">
        <v>152</v>
      </c>
      <c r="J127" s="201" t="s">
        <v>128</v>
      </c>
      <c r="K127" s="202" t="s">
        <v>153</v>
      </c>
      <c r="L127" s="203"/>
      <c r="M127" s="99" t="s">
        <v>1</v>
      </c>
      <c r="N127" s="100" t="s">
        <v>40</v>
      </c>
      <c r="O127" s="100" t="s">
        <v>154</v>
      </c>
      <c r="P127" s="100" t="s">
        <v>155</v>
      </c>
      <c r="Q127" s="100" t="s">
        <v>156</v>
      </c>
      <c r="R127" s="100" t="s">
        <v>157</v>
      </c>
      <c r="S127" s="100" t="s">
        <v>158</v>
      </c>
      <c r="T127" s="101" t="s">
        <v>159</v>
      </c>
      <c r="U127" s="198"/>
      <c r="V127" s="198"/>
      <c r="W127" s="198"/>
      <c r="X127" s="198"/>
      <c r="Y127" s="198"/>
      <c r="Z127" s="198"/>
      <c r="AA127" s="198"/>
      <c r="AB127" s="198"/>
      <c r="AC127" s="198"/>
      <c r="AD127" s="198"/>
      <c r="AE127" s="198"/>
    </row>
    <row r="128" s="2" customFormat="1" ht="22.8" customHeight="1">
      <c r="A128" s="37"/>
      <c r="B128" s="38"/>
      <c r="C128" s="106" t="s">
        <v>160</v>
      </c>
      <c r="D128" s="39"/>
      <c r="E128" s="39"/>
      <c r="F128" s="39"/>
      <c r="G128" s="39"/>
      <c r="H128" s="39"/>
      <c r="I128" s="39"/>
      <c r="J128" s="204">
        <f>BK128</f>
        <v>0</v>
      </c>
      <c r="K128" s="39"/>
      <c r="L128" s="43"/>
      <c r="M128" s="102"/>
      <c r="N128" s="205"/>
      <c r="O128" s="103"/>
      <c r="P128" s="206">
        <f>P129+P132</f>
        <v>0</v>
      </c>
      <c r="Q128" s="103"/>
      <c r="R128" s="206">
        <f>R129+R132</f>
        <v>0</v>
      </c>
      <c r="S128" s="103"/>
      <c r="T128" s="207">
        <f>T129+T132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75</v>
      </c>
      <c r="AU128" s="16" t="s">
        <v>130</v>
      </c>
      <c r="BK128" s="208">
        <f>BK129+BK132</f>
        <v>0</v>
      </c>
    </row>
    <row r="129" s="12" customFormat="1" ht="25.92" customHeight="1">
      <c r="A129" s="12"/>
      <c r="B129" s="209"/>
      <c r="C129" s="210"/>
      <c r="D129" s="211" t="s">
        <v>75</v>
      </c>
      <c r="E129" s="212" t="s">
        <v>161</v>
      </c>
      <c r="F129" s="212" t="s">
        <v>162</v>
      </c>
      <c r="G129" s="210"/>
      <c r="H129" s="210"/>
      <c r="I129" s="213"/>
      <c r="J129" s="214">
        <f>BK129</f>
        <v>0</v>
      </c>
      <c r="K129" s="210"/>
      <c r="L129" s="215"/>
      <c r="M129" s="216"/>
      <c r="N129" s="217"/>
      <c r="O129" s="217"/>
      <c r="P129" s="218">
        <f>P130</f>
        <v>0</v>
      </c>
      <c r="Q129" s="217"/>
      <c r="R129" s="218">
        <f>R130</f>
        <v>0</v>
      </c>
      <c r="S129" s="217"/>
      <c r="T129" s="219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76</v>
      </c>
      <c r="AY129" s="220" t="s">
        <v>163</v>
      </c>
      <c r="BK129" s="222">
        <f>BK130</f>
        <v>0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83</v>
      </c>
      <c r="F130" s="223" t="s">
        <v>559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P131</f>
        <v>0</v>
      </c>
      <c r="Q130" s="217"/>
      <c r="R130" s="218">
        <f>R131</f>
        <v>0</v>
      </c>
      <c r="S130" s="217"/>
      <c r="T130" s="21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83</v>
      </c>
      <c r="AT130" s="221" t="s">
        <v>75</v>
      </c>
      <c r="AU130" s="221" t="s">
        <v>83</v>
      </c>
      <c r="AY130" s="220" t="s">
        <v>163</v>
      </c>
      <c r="BK130" s="222">
        <f>BK131</f>
        <v>0</v>
      </c>
    </row>
    <row r="131" s="2" customFormat="1" ht="16.5" customHeight="1">
      <c r="A131" s="37"/>
      <c r="B131" s="38"/>
      <c r="C131" s="225" t="s">
        <v>83</v>
      </c>
      <c r="D131" s="225" t="s">
        <v>166</v>
      </c>
      <c r="E131" s="226" t="s">
        <v>560</v>
      </c>
      <c r="F131" s="227" t="s">
        <v>561</v>
      </c>
      <c r="G131" s="228" t="s">
        <v>347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42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170</v>
      </c>
      <c r="AT131" s="236" t="s">
        <v>166</v>
      </c>
      <c r="AU131" s="236" t="s">
        <v>89</v>
      </c>
      <c r="AY131" s="16" t="s">
        <v>163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89</v>
      </c>
      <c r="BK131" s="237">
        <f>ROUND(I131*H131,2)</f>
        <v>0</v>
      </c>
      <c r="BL131" s="16" t="s">
        <v>170</v>
      </c>
      <c r="BM131" s="236" t="s">
        <v>89</v>
      </c>
    </row>
    <row r="132" s="12" customFormat="1" ht="25.92" customHeight="1">
      <c r="A132" s="12"/>
      <c r="B132" s="209"/>
      <c r="C132" s="210"/>
      <c r="D132" s="211" t="s">
        <v>75</v>
      </c>
      <c r="E132" s="212" t="s">
        <v>312</v>
      </c>
      <c r="F132" s="212" t="s">
        <v>313</v>
      </c>
      <c r="G132" s="210"/>
      <c r="H132" s="210"/>
      <c r="I132" s="213"/>
      <c r="J132" s="214">
        <f>BK132</f>
        <v>0</v>
      </c>
      <c r="K132" s="210"/>
      <c r="L132" s="215"/>
      <c r="M132" s="216"/>
      <c r="N132" s="217"/>
      <c r="O132" s="217"/>
      <c r="P132" s="218">
        <f>P133+P143+P146+P155+P166</f>
        <v>0</v>
      </c>
      <c r="Q132" s="217"/>
      <c r="R132" s="218">
        <f>R133+R143+R146+R155+R166</f>
        <v>0</v>
      </c>
      <c r="S132" s="217"/>
      <c r="T132" s="219">
        <f>T133+T143+T146+T155+T166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89</v>
      </c>
      <c r="AT132" s="221" t="s">
        <v>75</v>
      </c>
      <c r="AU132" s="221" t="s">
        <v>76</v>
      </c>
      <c r="AY132" s="220" t="s">
        <v>163</v>
      </c>
      <c r="BK132" s="222">
        <f>BK133+BK143+BK146+BK155+BK166</f>
        <v>0</v>
      </c>
    </row>
    <row r="133" s="12" customFormat="1" ht="22.8" customHeight="1">
      <c r="A133" s="12"/>
      <c r="B133" s="209"/>
      <c r="C133" s="210"/>
      <c r="D133" s="211" t="s">
        <v>75</v>
      </c>
      <c r="E133" s="223" t="s">
        <v>89</v>
      </c>
      <c r="F133" s="223" t="s">
        <v>562</v>
      </c>
      <c r="G133" s="210"/>
      <c r="H133" s="210"/>
      <c r="I133" s="213"/>
      <c r="J133" s="224">
        <f>BK133</f>
        <v>0</v>
      </c>
      <c r="K133" s="210"/>
      <c r="L133" s="215"/>
      <c r="M133" s="216"/>
      <c r="N133" s="217"/>
      <c r="O133" s="217"/>
      <c r="P133" s="218">
        <f>SUM(P134:P142)</f>
        <v>0</v>
      </c>
      <c r="Q133" s="217"/>
      <c r="R133" s="218">
        <f>SUM(R134:R142)</f>
        <v>0</v>
      </c>
      <c r="S133" s="217"/>
      <c r="T133" s="219">
        <f>SUM(T134:T142)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0" t="s">
        <v>83</v>
      </c>
      <c r="AT133" s="221" t="s">
        <v>75</v>
      </c>
      <c r="AU133" s="221" t="s">
        <v>83</v>
      </c>
      <c r="AY133" s="220" t="s">
        <v>163</v>
      </c>
      <c r="BK133" s="222">
        <f>SUM(BK134:BK142)</f>
        <v>0</v>
      </c>
    </row>
    <row r="134" s="2" customFormat="1" ht="16.5" customHeight="1">
      <c r="A134" s="37"/>
      <c r="B134" s="38"/>
      <c r="C134" s="225" t="s">
        <v>89</v>
      </c>
      <c r="D134" s="225" t="s">
        <v>166</v>
      </c>
      <c r="E134" s="226" t="s">
        <v>563</v>
      </c>
      <c r="F134" s="227" t="s">
        <v>564</v>
      </c>
      <c r="G134" s="228" t="s">
        <v>224</v>
      </c>
      <c r="H134" s="229">
        <v>4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42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170</v>
      </c>
      <c r="AT134" s="236" t="s">
        <v>166</v>
      </c>
      <c r="AU134" s="236" t="s">
        <v>89</v>
      </c>
      <c r="AY134" s="16" t="s">
        <v>163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89</v>
      </c>
      <c r="BK134" s="237">
        <f>ROUND(I134*H134,2)</f>
        <v>0</v>
      </c>
      <c r="BL134" s="16" t="s">
        <v>170</v>
      </c>
      <c r="BM134" s="236" t="s">
        <v>170</v>
      </c>
    </row>
    <row r="135" s="2" customFormat="1" ht="21.75" customHeight="1">
      <c r="A135" s="37"/>
      <c r="B135" s="38"/>
      <c r="C135" s="225" t="s">
        <v>164</v>
      </c>
      <c r="D135" s="225" t="s">
        <v>166</v>
      </c>
      <c r="E135" s="226" t="s">
        <v>565</v>
      </c>
      <c r="F135" s="227" t="s">
        <v>566</v>
      </c>
      <c r="G135" s="228" t="s">
        <v>224</v>
      </c>
      <c r="H135" s="229">
        <v>3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42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170</v>
      </c>
      <c r="AT135" s="236" t="s">
        <v>166</v>
      </c>
      <c r="AU135" s="236" t="s">
        <v>89</v>
      </c>
      <c r="AY135" s="16" t="s">
        <v>163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89</v>
      </c>
      <c r="BK135" s="237">
        <f>ROUND(I135*H135,2)</f>
        <v>0</v>
      </c>
      <c r="BL135" s="16" t="s">
        <v>170</v>
      </c>
      <c r="BM135" s="236" t="s">
        <v>174</v>
      </c>
    </row>
    <row r="136" s="2" customFormat="1" ht="21.75" customHeight="1">
      <c r="A136" s="37"/>
      <c r="B136" s="38"/>
      <c r="C136" s="225" t="s">
        <v>170</v>
      </c>
      <c r="D136" s="225" t="s">
        <v>166</v>
      </c>
      <c r="E136" s="226" t="s">
        <v>567</v>
      </c>
      <c r="F136" s="227" t="s">
        <v>568</v>
      </c>
      <c r="G136" s="228" t="s">
        <v>224</v>
      </c>
      <c r="H136" s="229">
        <v>1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42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170</v>
      </c>
      <c r="AT136" s="236" t="s">
        <v>166</v>
      </c>
      <c r="AU136" s="236" t="s">
        <v>89</v>
      </c>
      <c r="AY136" s="16" t="s">
        <v>163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89</v>
      </c>
      <c r="BK136" s="237">
        <f>ROUND(I136*H136,2)</f>
        <v>0</v>
      </c>
      <c r="BL136" s="16" t="s">
        <v>170</v>
      </c>
      <c r="BM136" s="236" t="s">
        <v>203</v>
      </c>
    </row>
    <row r="137" s="2" customFormat="1" ht="24.15" customHeight="1">
      <c r="A137" s="37"/>
      <c r="B137" s="38"/>
      <c r="C137" s="225" t="s">
        <v>189</v>
      </c>
      <c r="D137" s="225" t="s">
        <v>166</v>
      </c>
      <c r="E137" s="226" t="s">
        <v>569</v>
      </c>
      <c r="F137" s="227" t="s">
        <v>570</v>
      </c>
      <c r="G137" s="228" t="s">
        <v>224</v>
      </c>
      <c r="H137" s="229">
        <v>3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42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170</v>
      </c>
      <c r="AT137" s="236" t="s">
        <v>166</v>
      </c>
      <c r="AU137" s="236" t="s">
        <v>89</v>
      </c>
      <c r="AY137" s="16" t="s">
        <v>163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89</v>
      </c>
      <c r="BK137" s="237">
        <f>ROUND(I137*H137,2)</f>
        <v>0</v>
      </c>
      <c r="BL137" s="16" t="s">
        <v>170</v>
      </c>
      <c r="BM137" s="236" t="s">
        <v>212</v>
      </c>
    </row>
    <row r="138" s="2" customFormat="1" ht="16.5" customHeight="1">
      <c r="A138" s="37"/>
      <c r="B138" s="38"/>
      <c r="C138" s="225" t="s">
        <v>174</v>
      </c>
      <c r="D138" s="225" t="s">
        <v>166</v>
      </c>
      <c r="E138" s="226" t="s">
        <v>575</v>
      </c>
      <c r="F138" s="227" t="s">
        <v>576</v>
      </c>
      <c r="G138" s="228" t="s">
        <v>577</v>
      </c>
      <c r="H138" s="229">
        <v>5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42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170</v>
      </c>
      <c r="AT138" s="236" t="s">
        <v>166</v>
      </c>
      <c r="AU138" s="236" t="s">
        <v>89</v>
      </c>
      <c r="AY138" s="16" t="s">
        <v>163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89</v>
      </c>
      <c r="BK138" s="237">
        <f>ROUND(I138*H138,2)</f>
        <v>0</v>
      </c>
      <c r="BL138" s="16" t="s">
        <v>170</v>
      </c>
      <c r="BM138" s="236" t="s">
        <v>8</v>
      </c>
    </row>
    <row r="139" s="2" customFormat="1" ht="16.5" customHeight="1">
      <c r="A139" s="37"/>
      <c r="B139" s="38"/>
      <c r="C139" s="225" t="s">
        <v>198</v>
      </c>
      <c r="D139" s="225" t="s">
        <v>166</v>
      </c>
      <c r="E139" s="226" t="s">
        <v>578</v>
      </c>
      <c r="F139" s="227" t="s">
        <v>579</v>
      </c>
      <c r="G139" s="228" t="s">
        <v>224</v>
      </c>
      <c r="H139" s="229">
        <v>7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42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170</v>
      </c>
      <c r="AT139" s="236" t="s">
        <v>166</v>
      </c>
      <c r="AU139" s="236" t="s">
        <v>89</v>
      </c>
      <c r="AY139" s="16" t="s">
        <v>163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89</v>
      </c>
      <c r="BK139" s="237">
        <f>ROUND(I139*H139,2)</f>
        <v>0</v>
      </c>
      <c r="BL139" s="16" t="s">
        <v>170</v>
      </c>
      <c r="BM139" s="236" t="s">
        <v>230</v>
      </c>
    </row>
    <row r="140" s="2" customFormat="1" ht="37.8" customHeight="1">
      <c r="A140" s="37"/>
      <c r="B140" s="38"/>
      <c r="C140" s="225" t="s">
        <v>203</v>
      </c>
      <c r="D140" s="225" t="s">
        <v>166</v>
      </c>
      <c r="E140" s="226" t="s">
        <v>580</v>
      </c>
      <c r="F140" s="227" t="s">
        <v>581</v>
      </c>
      <c r="G140" s="228" t="s">
        <v>347</v>
      </c>
      <c r="H140" s="229">
        <v>2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42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170</v>
      </c>
      <c r="AT140" s="236" t="s">
        <v>166</v>
      </c>
      <c r="AU140" s="236" t="s">
        <v>89</v>
      </c>
      <c r="AY140" s="16" t="s">
        <v>163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89</v>
      </c>
      <c r="BK140" s="237">
        <f>ROUND(I140*H140,2)</f>
        <v>0</v>
      </c>
      <c r="BL140" s="16" t="s">
        <v>170</v>
      </c>
      <c r="BM140" s="236" t="s">
        <v>239</v>
      </c>
    </row>
    <row r="141" s="2" customFormat="1" ht="16.5" customHeight="1">
      <c r="A141" s="37"/>
      <c r="B141" s="38"/>
      <c r="C141" s="225" t="s">
        <v>208</v>
      </c>
      <c r="D141" s="225" t="s">
        <v>166</v>
      </c>
      <c r="E141" s="226" t="s">
        <v>582</v>
      </c>
      <c r="F141" s="227" t="s">
        <v>583</v>
      </c>
      <c r="G141" s="228" t="s">
        <v>347</v>
      </c>
      <c r="H141" s="229">
        <v>1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42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170</v>
      </c>
      <c r="AT141" s="236" t="s">
        <v>166</v>
      </c>
      <c r="AU141" s="236" t="s">
        <v>89</v>
      </c>
      <c r="AY141" s="16" t="s">
        <v>163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89</v>
      </c>
      <c r="BK141" s="237">
        <f>ROUND(I141*H141,2)</f>
        <v>0</v>
      </c>
      <c r="BL141" s="16" t="s">
        <v>170</v>
      </c>
      <c r="BM141" s="236" t="s">
        <v>250</v>
      </c>
    </row>
    <row r="142" s="2" customFormat="1" ht="21.75" customHeight="1">
      <c r="A142" s="37"/>
      <c r="B142" s="38"/>
      <c r="C142" s="225" t="s">
        <v>212</v>
      </c>
      <c r="D142" s="225" t="s">
        <v>166</v>
      </c>
      <c r="E142" s="226" t="s">
        <v>584</v>
      </c>
      <c r="F142" s="227" t="s">
        <v>585</v>
      </c>
      <c r="G142" s="228" t="s">
        <v>324</v>
      </c>
      <c r="H142" s="261"/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42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170</v>
      </c>
      <c r="AT142" s="236" t="s">
        <v>166</v>
      </c>
      <c r="AU142" s="236" t="s">
        <v>89</v>
      </c>
      <c r="AY142" s="16" t="s">
        <v>163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89</v>
      </c>
      <c r="BK142" s="237">
        <f>ROUND(I142*H142,2)</f>
        <v>0</v>
      </c>
      <c r="BL142" s="16" t="s">
        <v>170</v>
      </c>
      <c r="BM142" s="236" t="s">
        <v>258</v>
      </c>
    </row>
    <row r="143" s="12" customFormat="1" ht="22.8" customHeight="1">
      <c r="A143" s="12"/>
      <c r="B143" s="209"/>
      <c r="C143" s="210"/>
      <c r="D143" s="211" t="s">
        <v>75</v>
      </c>
      <c r="E143" s="223" t="s">
        <v>164</v>
      </c>
      <c r="F143" s="223" t="s">
        <v>586</v>
      </c>
      <c r="G143" s="210"/>
      <c r="H143" s="210"/>
      <c r="I143" s="213"/>
      <c r="J143" s="224">
        <f>BK143</f>
        <v>0</v>
      </c>
      <c r="K143" s="210"/>
      <c r="L143" s="215"/>
      <c r="M143" s="216"/>
      <c r="N143" s="217"/>
      <c r="O143" s="217"/>
      <c r="P143" s="218">
        <f>SUM(P144:P145)</f>
        <v>0</v>
      </c>
      <c r="Q143" s="217"/>
      <c r="R143" s="218">
        <f>SUM(R144:R145)</f>
        <v>0</v>
      </c>
      <c r="S143" s="217"/>
      <c r="T143" s="219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0" t="s">
        <v>83</v>
      </c>
      <c r="AT143" s="221" t="s">
        <v>75</v>
      </c>
      <c r="AU143" s="221" t="s">
        <v>83</v>
      </c>
      <c r="AY143" s="220" t="s">
        <v>163</v>
      </c>
      <c r="BK143" s="222">
        <f>SUM(BK144:BK145)</f>
        <v>0</v>
      </c>
    </row>
    <row r="144" s="2" customFormat="1" ht="16.5" customHeight="1">
      <c r="A144" s="37"/>
      <c r="B144" s="38"/>
      <c r="C144" s="225" t="s">
        <v>218</v>
      </c>
      <c r="D144" s="225" t="s">
        <v>166</v>
      </c>
      <c r="E144" s="226" t="s">
        <v>587</v>
      </c>
      <c r="F144" s="227" t="s">
        <v>588</v>
      </c>
      <c r="G144" s="228" t="s">
        <v>347</v>
      </c>
      <c r="H144" s="229">
        <v>2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42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170</v>
      </c>
      <c r="AT144" s="236" t="s">
        <v>166</v>
      </c>
      <c r="AU144" s="236" t="s">
        <v>89</v>
      </c>
      <c r="AY144" s="16" t="s">
        <v>163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89</v>
      </c>
      <c r="BK144" s="237">
        <f>ROUND(I144*H144,2)</f>
        <v>0</v>
      </c>
      <c r="BL144" s="16" t="s">
        <v>170</v>
      </c>
      <c r="BM144" s="236" t="s">
        <v>266</v>
      </c>
    </row>
    <row r="145" s="2" customFormat="1" ht="21.75" customHeight="1">
      <c r="A145" s="37"/>
      <c r="B145" s="38"/>
      <c r="C145" s="225" t="s">
        <v>8</v>
      </c>
      <c r="D145" s="225" t="s">
        <v>166</v>
      </c>
      <c r="E145" s="226" t="s">
        <v>584</v>
      </c>
      <c r="F145" s="227" t="s">
        <v>585</v>
      </c>
      <c r="G145" s="228" t="s">
        <v>324</v>
      </c>
      <c r="H145" s="261"/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42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170</v>
      </c>
      <c r="AT145" s="236" t="s">
        <v>166</v>
      </c>
      <c r="AU145" s="236" t="s">
        <v>89</v>
      </c>
      <c r="AY145" s="16" t="s">
        <v>163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89</v>
      </c>
      <c r="BK145" s="237">
        <f>ROUND(I145*H145,2)</f>
        <v>0</v>
      </c>
      <c r="BL145" s="16" t="s">
        <v>170</v>
      </c>
      <c r="BM145" s="236" t="s">
        <v>275</v>
      </c>
    </row>
    <row r="146" s="12" customFormat="1" ht="22.8" customHeight="1">
      <c r="A146" s="12"/>
      <c r="B146" s="209"/>
      <c r="C146" s="210"/>
      <c r="D146" s="211" t="s">
        <v>75</v>
      </c>
      <c r="E146" s="223" t="s">
        <v>170</v>
      </c>
      <c r="F146" s="223" t="s">
        <v>595</v>
      </c>
      <c r="G146" s="210"/>
      <c r="H146" s="210"/>
      <c r="I146" s="213"/>
      <c r="J146" s="224">
        <f>BK146</f>
        <v>0</v>
      </c>
      <c r="K146" s="210"/>
      <c r="L146" s="215"/>
      <c r="M146" s="216"/>
      <c r="N146" s="217"/>
      <c r="O146" s="217"/>
      <c r="P146" s="218">
        <f>SUM(P147:P154)</f>
        <v>0</v>
      </c>
      <c r="Q146" s="217"/>
      <c r="R146" s="218">
        <f>SUM(R147:R154)</f>
        <v>0</v>
      </c>
      <c r="S146" s="217"/>
      <c r="T146" s="219">
        <f>SUM(T147:T154)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83</v>
      </c>
      <c r="AT146" s="221" t="s">
        <v>75</v>
      </c>
      <c r="AU146" s="221" t="s">
        <v>83</v>
      </c>
      <c r="AY146" s="220" t="s">
        <v>163</v>
      </c>
      <c r="BK146" s="222">
        <f>SUM(BK147:BK154)</f>
        <v>0</v>
      </c>
    </row>
    <row r="147" s="2" customFormat="1" ht="24.15" customHeight="1">
      <c r="A147" s="37"/>
      <c r="B147" s="38"/>
      <c r="C147" s="225" t="s">
        <v>226</v>
      </c>
      <c r="D147" s="225" t="s">
        <v>166</v>
      </c>
      <c r="E147" s="226" t="s">
        <v>598</v>
      </c>
      <c r="F147" s="227" t="s">
        <v>599</v>
      </c>
      <c r="G147" s="228" t="s">
        <v>347</v>
      </c>
      <c r="H147" s="229">
        <v>1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42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170</v>
      </c>
      <c r="AT147" s="236" t="s">
        <v>166</v>
      </c>
      <c r="AU147" s="236" t="s">
        <v>89</v>
      </c>
      <c r="AY147" s="16" t="s">
        <v>163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89</v>
      </c>
      <c r="BK147" s="237">
        <f>ROUND(I147*H147,2)</f>
        <v>0</v>
      </c>
      <c r="BL147" s="16" t="s">
        <v>170</v>
      </c>
      <c r="BM147" s="236" t="s">
        <v>289</v>
      </c>
    </row>
    <row r="148" s="2" customFormat="1" ht="24.15" customHeight="1">
      <c r="A148" s="37"/>
      <c r="B148" s="38"/>
      <c r="C148" s="225" t="s">
        <v>230</v>
      </c>
      <c r="D148" s="225" t="s">
        <v>166</v>
      </c>
      <c r="E148" s="226" t="s">
        <v>602</v>
      </c>
      <c r="F148" s="227" t="s">
        <v>603</v>
      </c>
      <c r="G148" s="228" t="s">
        <v>347</v>
      </c>
      <c r="H148" s="229">
        <v>1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42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170</v>
      </c>
      <c r="AT148" s="236" t="s">
        <v>166</v>
      </c>
      <c r="AU148" s="236" t="s">
        <v>89</v>
      </c>
      <c r="AY148" s="16" t="s">
        <v>163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89</v>
      </c>
      <c r="BK148" s="237">
        <f>ROUND(I148*H148,2)</f>
        <v>0</v>
      </c>
      <c r="BL148" s="16" t="s">
        <v>170</v>
      </c>
      <c r="BM148" s="236" t="s">
        <v>297</v>
      </c>
    </row>
    <row r="149" s="2" customFormat="1" ht="37.8" customHeight="1">
      <c r="A149" s="37"/>
      <c r="B149" s="38"/>
      <c r="C149" s="225" t="s">
        <v>235</v>
      </c>
      <c r="D149" s="225" t="s">
        <v>166</v>
      </c>
      <c r="E149" s="226" t="s">
        <v>604</v>
      </c>
      <c r="F149" s="227" t="s">
        <v>605</v>
      </c>
      <c r="G149" s="228" t="s">
        <v>347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42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170</v>
      </c>
      <c r="AT149" s="236" t="s">
        <v>166</v>
      </c>
      <c r="AU149" s="236" t="s">
        <v>89</v>
      </c>
      <c r="AY149" s="16" t="s">
        <v>163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89</v>
      </c>
      <c r="BK149" s="237">
        <f>ROUND(I149*H149,2)</f>
        <v>0</v>
      </c>
      <c r="BL149" s="16" t="s">
        <v>170</v>
      </c>
      <c r="BM149" s="236" t="s">
        <v>308</v>
      </c>
    </row>
    <row r="150" s="2" customFormat="1" ht="16.5" customHeight="1">
      <c r="A150" s="37"/>
      <c r="B150" s="38"/>
      <c r="C150" s="225" t="s">
        <v>239</v>
      </c>
      <c r="D150" s="225" t="s">
        <v>166</v>
      </c>
      <c r="E150" s="226" t="s">
        <v>606</v>
      </c>
      <c r="F150" s="227" t="s">
        <v>607</v>
      </c>
      <c r="G150" s="228" t="s">
        <v>347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42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170</v>
      </c>
      <c r="AT150" s="236" t="s">
        <v>166</v>
      </c>
      <c r="AU150" s="236" t="s">
        <v>89</v>
      </c>
      <c r="AY150" s="16" t="s">
        <v>163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89</v>
      </c>
      <c r="BK150" s="237">
        <f>ROUND(I150*H150,2)</f>
        <v>0</v>
      </c>
      <c r="BL150" s="16" t="s">
        <v>170</v>
      </c>
      <c r="BM150" s="236" t="s">
        <v>321</v>
      </c>
    </row>
    <row r="151" s="2" customFormat="1" ht="44.25" customHeight="1">
      <c r="A151" s="37"/>
      <c r="B151" s="38"/>
      <c r="C151" s="225" t="s">
        <v>245</v>
      </c>
      <c r="D151" s="225" t="s">
        <v>166</v>
      </c>
      <c r="E151" s="226" t="s">
        <v>811</v>
      </c>
      <c r="F151" s="227" t="s">
        <v>812</v>
      </c>
      <c r="G151" s="228" t="s">
        <v>347</v>
      </c>
      <c r="H151" s="229">
        <v>1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42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170</v>
      </c>
      <c r="AT151" s="236" t="s">
        <v>166</v>
      </c>
      <c r="AU151" s="236" t="s">
        <v>89</v>
      </c>
      <c r="AY151" s="16" t="s">
        <v>163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89</v>
      </c>
      <c r="BK151" s="237">
        <f>ROUND(I151*H151,2)</f>
        <v>0</v>
      </c>
      <c r="BL151" s="16" t="s">
        <v>170</v>
      </c>
      <c r="BM151" s="236" t="s">
        <v>332</v>
      </c>
    </row>
    <row r="152" s="2" customFormat="1" ht="37.8" customHeight="1">
      <c r="A152" s="37"/>
      <c r="B152" s="38"/>
      <c r="C152" s="225" t="s">
        <v>250</v>
      </c>
      <c r="D152" s="225" t="s">
        <v>166</v>
      </c>
      <c r="E152" s="226" t="s">
        <v>610</v>
      </c>
      <c r="F152" s="227" t="s">
        <v>611</v>
      </c>
      <c r="G152" s="228" t="s">
        <v>347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42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170</v>
      </c>
      <c r="AT152" s="236" t="s">
        <v>166</v>
      </c>
      <c r="AU152" s="236" t="s">
        <v>89</v>
      </c>
      <c r="AY152" s="16" t="s">
        <v>163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89</v>
      </c>
      <c r="BK152" s="237">
        <f>ROUND(I152*H152,2)</f>
        <v>0</v>
      </c>
      <c r="BL152" s="16" t="s">
        <v>170</v>
      </c>
      <c r="BM152" s="236" t="s">
        <v>344</v>
      </c>
    </row>
    <row r="153" s="2" customFormat="1" ht="16.5" customHeight="1">
      <c r="A153" s="37"/>
      <c r="B153" s="38"/>
      <c r="C153" s="225" t="s">
        <v>254</v>
      </c>
      <c r="D153" s="225" t="s">
        <v>166</v>
      </c>
      <c r="E153" s="226" t="s">
        <v>612</v>
      </c>
      <c r="F153" s="227" t="s">
        <v>613</v>
      </c>
      <c r="G153" s="228" t="s">
        <v>347</v>
      </c>
      <c r="H153" s="229">
        <v>1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42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170</v>
      </c>
      <c r="AT153" s="236" t="s">
        <v>166</v>
      </c>
      <c r="AU153" s="236" t="s">
        <v>89</v>
      </c>
      <c r="AY153" s="16" t="s">
        <v>163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89</v>
      </c>
      <c r="BK153" s="237">
        <f>ROUND(I153*H153,2)</f>
        <v>0</v>
      </c>
      <c r="BL153" s="16" t="s">
        <v>170</v>
      </c>
      <c r="BM153" s="236" t="s">
        <v>353</v>
      </c>
    </row>
    <row r="154" s="2" customFormat="1" ht="24.15" customHeight="1">
      <c r="A154" s="37"/>
      <c r="B154" s="38"/>
      <c r="C154" s="225" t="s">
        <v>258</v>
      </c>
      <c r="D154" s="225" t="s">
        <v>166</v>
      </c>
      <c r="E154" s="226" t="s">
        <v>618</v>
      </c>
      <c r="F154" s="227" t="s">
        <v>619</v>
      </c>
      <c r="G154" s="228" t="s">
        <v>324</v>
      </c>
      <c r="H154" s="261"/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42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170</v>
      </c>
      <c r="AT154" s="236" t="s">
        <v>166</v>
      </c>
      <c r="AU154" s="236" t="s">
        <v>89</v>
      </c>
      <c r="AY154" s="16" t="s">
        <v>163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89</v>
      </c>
      <c r="BK154" s="237">
        <f>ROUND(I154*H154,2)</f>
        <v>0</v>
      </c>
      <c r="BL154" s="16" t="s">
        <v>170</v>
      </c>
      <c r="BM154" s="236" t="s">
        <v>361</v>
      </c>
    </row>
    <row r="155" s="12" customFormat="1" ht="22.8" customHeight="1">
      <c r="A155" s="12"/>
      <c r="B155" s="209"/>
      <c r="C155" s="210"/>
      <c r="D155" s="211" t="s">
        <v>75</v>
      </c>
      <c r="E155" s="223" t="s">
        <v>189</v>
      </c>
      <c r="F155" s="223" t="s">
        <v>620</v>
      </c>
      <c r="G155" s="210"/>
      <c r="H155" s="210"/>
      <c r="I155" s="213"/>
      <c r="J155" s="224">
        <f>BK155</f>
        <v>0</v>
      </c>
      <c r="K155" s="210"/>
      <c r="L155" s="215"/>
      <c r="M155" s="216"/>
      <c r="N155" s="217"/>
      <c r="O155" s="217"/>
      <c r="P155" s="218">
        <f>SUM(P156:P165)</f>
        <v>0</v>
      </c>
      <c r="Q155" s="217"/>
      <c r="R155" s="218">
        <f>SUM(R156:R165)</f>
        <v>0</v>
      </c>
      <c r="S155" s="217"/>
      <c r="T155" s="219">
        <f>SUM(T156:T165)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0" t="s">
        <v>83</v>
      </c>
      <c r="AT155" s="221" t="s">
        <v>75</v>
      </c>
      <c r="AU155" s="221" t="s">
        <v>83</v>
      </c>
      <c r="AY155" s="220" t="s">
        <v>163</v>
      </c>
      <c r="BK155" s="222">
        <f>SUM(BK156:BK165)</f>
        <v>0</v>
      </c>
    </row>
    <row r="156" s="2" customFormat="1" ht="16.5" customHeight="1">
      <c r="A156" s="37"/>
      <c r="B156" s="38"/>
      <c r="C156" s="225" t="s">
        <v>7</v>
      </c>
      <c r="D156" s="225" t="s">
        <v>166</v>
      </c>
      <c r="E156" s="226" t="s">
        <v>621</v>
      </c>
      <c r="F156" s="227" t="s">
        <v>622</v>
      </c>
      <c r="G156" s="228" t="s">
        <v>224</v>
      </c>
      <c r="H156" s="229">
        <v>6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42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170</v>
      </c>
      <c r="AT156" s="236" t="s">
        <v>166</v>
      </c>
      <c r="AU156" s="236" t="s">
        <v>89</v>
      </c>
      <c r="AY156" s="16" t="s">
        <v>163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89</v>
      </c>
      <c r="BK156" s="237">
        <f>ROUND(I156*H156,2)</f>
        <v>0</v>
      </c>
      <c r="BL156" s="16" t="s">
        <v>170</v>
      </c>
      <c r="BM156" s="236" t="s">
        <v>369</v>
      </c>
    </row>
    <row r="157" s="2" customFormat="1" ht="24.15" customHeight="1">
      <c r="A157" s="37"/>
      <c r="B157" s="38"/>
      <c r="C157" s="225" t="s">
        <v>266</v>
      </c>
      <c r="D157" s="225" t="s">
        <v>166</v>
      </c>
      <c r="E157" s="226" t="s">
        <v>623</v>
      </c>
      <c r="F157" s="227" t="s">
        <v>624</v>
      </c>
      <c r="G157" s="228" t="s">
        <v>224</v>
      </c>
      <c r="H157" s="229">
        <v>2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42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170</v>
      </c>
      <c r="AT157" s="236" t="s">
        <v>166</v>
      </c>
      <c r="AU157" s="236" t="s">
        <v>89</v>
      </c>
      <c r="AY157" s="16" t="s">
        <v>163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89</v>
      </c>
      <c r="BK157" s="237">
        <f>ROUND(I157*H157,2)</f>
        <v>0</v>
      </c>
      <c r="BL157" s="16" t="s">
        <v>170</v>
      </c>
      <c r="BM157" s="236" t="s">
        <v>377</v>
      </c>
    </row>
    <row r="158" s="2" customFormat="1" ht="24.15" customHeight="1">
      <c r="A158" s="37"/>
      <c r="B158" s="38"/>
      <c r="C158" s="225" t="s">
        <v>271</v>
      </c>
      <c r="D158" s="225" t="s">
        <v>166</v>
      </c>
      <c r="E158" s="226" t="s">
        <v>625</v>
      </c>
      <c r="F158" s="227" t="s">
        <v>626</v>
      </c>
      <c r="G158" s="228" t="s">
        <v>224</v>
      </c>
      <c r="H158" s="229">
        <v>4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42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170</v>
      </c>
      <c r="AT158" s="236" t="s">
        <v>166</v>
      </c>
      <c r="AU158" s="236" t="s">
        <v>89</v>
      </c>
      <c r="AY158" s="16" t="s">
        <v>163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89</v>
      </c>
      <c r="BK158" s="237">
        <f>ROUND(I158*H158,2)</f>
        <v>0</v>
      </c>
      <c r="BL158" s="16" t="s">
        <v>170</v>
      </c>
      <c r="BM158" s="236" t="s">
        <v>385</v>
      </c>
    </row>
    <row r="159" s="2" customFormat="1" ht="24.15" customHeight="1">
      <c r="A159" s="37"/>
      <c r="B159" s="38"/>
      <c r="C159" s="225" t="s">
        <v>275</v>
      </c>
      <c r="D159" s="225" t="s">
        <v>166</v>
      </c>
      <c r="E159" s="226" t="s">
        <v>627</v>
      </c>
      <c r="F159" s="227" t="s">
        <v>628</v>
      </c>
      <c r="G159" s="228" t="s">
        <v>224</v>
      </c>
      <c r="H159" s="229">
        <v>2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42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170</v>
      </c>
      <c r="AT159" s="236" t="s">
        <v>166</v>
      </c>
      <c r="AU159" s="236" t="s">
        <v>89</v>
      </c>
      <c r="AY159" s="16" t="s">
        <v>163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89</v>
      </c>
      <c r="BK159" s="237">
        <f>ROUND(I159*H159,2)</f>
        <v>0</v>
      </c>
      <c r="BL159" s="16" t="s">
        <v>170</v>
      </c>
      <c r="BM159" s="236" t="s">
        <v>395</v>
      </c>
    </row>
    <row r="160" s="2" customFormat="1" ht="16.5" customHeight="1">
      <c r="A160" s="37"/>
      <c r="B160" s="38"/>
      <c r="C160" s="225" t="s">
        <v>283</v>
      </c>
      <c r="D160" s="225" t="s">
        <v>166</v>
      </c>
      <c r="E160" s="226" t="s">
        <v>629</v>
      </c>
      <c r="F160" s="227" t="s">
        <v>630</v>
      </c>
      <c r="G160" s="228" t="s">
        <v>347</v>
      </c>
      <c r="H160" s="229">
        <v>2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42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170</v>
      </c>
      <c r="AT160" s="236" t="s">
        <v>166</v>
      </c>
      <c r="AU160" s="236" t="s">
        <v>89</v>
      </c>
      <c r="AY160" s="16" t="s">
        <v>163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89</v>
      </c>
      <c r="BK160" s="237">
        <f>ROUND(I160*H160,2)</f>
        <v>0</v>
      </c>
      <c r="BL160" s="16" t="s">
        <v>170</v>
      </c>
      <c r="BM160" s="236" t="s">
        <v>405</v>
      </c>
    </row>
    <row r="161" s="2" customFormat="1" ht="21.75" customHeight="1">
      <c r="A161" s="37"/>
      <c r="B161" s="38"/>
      <c r="C161" s="225" t="s">
        <v>289</v>
      </c>
      <c r="D161" s="225" t="s">
        <v>166</v>
      </c>
      <c r="E161" s="226" t="s">
        <v>631</v>
      </c>
      <c r="F161" s="227" t="s">
        <v>632</v>
      </c>
      <c r="G161" s="228" t="s">
        <v>347</v>
      </c>
      <c r="H161" s="229">
        <v>1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42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170</v>
      </c>
      <c r="AT161" s="236" t="s">
        <v>166</v>
      </c>
      <c r="AU161" s="236" t="s">
        <v>89</v>
      </c>
      <c r="AY161" s="16" t="s">
        <v>163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89</v>
      </c>
      <c r="BK161" s="237">
        <f>ROUND(I161*H161,2)</f>
        <v>0</v>
      </c>
      <c r="BL161" s="16" t="s">
        <v>170</v>
      </c>
      <c r="BM161" s="236" t="s">
        <v>415</v>
      </c>
    </row>
    <row r="162" s="2" customFormat="1" ht="16.5" customHeight="1">
      <c r="A162" s="37"/>
      <c r="B162" s="38"/>
      <c r="C162" s="225" t="s">
        <v>293</v>
      </c>
      <c r="D162" s="225" t="s">
        <v>166</v>
      </c>
      <c r="E162" s="226" t="s">
        <v>633</v>
      </c>
      <c r="F162" s="227" t="s">
        <v>634</v>
      </c>
      <c r="G162" s="228" t="s">
        <v>224</v>
      </c>
      <c r="H162" s="229">
        <v>8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42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170</v>
      </c>
      <c r="AT162" s="236" t="s">
        <v>166</v>
      </c>
      <c r="AU162" s="236" t="s">
        <v>89</v>
      </c>
      <c r="AY162" s="16" t="s">
        <v>163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89</v>
      </c>
      <c r="BK162" s="237">
        <f>ROUND(I162*H162,2)</f>
        <v>0</v>
      </c>
      <c r="BL162" s="16" t="s">
        <v>170</v>
      </c>
      <c r="BM162" s="236" t="s">
        <v>427</v>
      </c>
    </row>
    <row r="163" s="2" customFormat="1" ht="16.5" customHeight="1">
      <c r="A163" s="37"/>
      <c r="B163" s="38"/>
      <c r="C163" s="225" t="s">
        <v>297</v>
      </c>
      <c r="D163" s="225" t="s">
        <v>166</v>
      </c>
      <c r="E163" s="226" t="s">
        <v>635</v>
      </c>
      <c r="F163" s="227" t="s">
        <v>636</v>
      </c>
      <c r="G163" s="228" t="s">
        <v>224</v>
      </c>
      <c r="H163" s="229">
        <v>8</v>
      </c>
      <c r="I163" s="230"/>
      <c r="J163" s="231">
        <f>ROUND(I163*H163,2)</f>
        <v>0</v>
      </c>
      <c r="K163" s="227" t="s">
        <v>1</v>
      </c>
      <c r="L163" s="43"/>
      <c r="M163" s="232" t="s">
        <v>1</v>
      </c>
      <c r="N163" s="233" t="s">
        <v>42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170</v>
      </c>
      <c r="AT163" s="236" t="s">
        <v>166</v>
      </c>
      <c r="AU163" s="236" t="s">
        <v>89</v>
      </c>
      <c r="AY163" s="16" t="s">
        <v>163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89</v>
      </c>
      <c r="BK163" s="237">
        <f>ROUND(I163*H163,2)</f>
        <v>0</v>
      </c>
      <c r="BL163" s="16" t="s">
        <v>170</v>
      </c>
      <c r="BM163" s="236" t="s">
        <v>436</v>
      </c>
    </row>
    <row r="164" s="2" customFormat="1" ht="16.5" customHeight="1">
      <c r="A164" s="37"/>
      <c r="B164" s="38"/>
      <c r="C164" s="225" t="s">
        <v>302</v>
      </c>
      <c r="D164" s="225" t="s">
        <v>166</v>
      </c>
      <c r="E164" s="226" t="s">
        <v>637</v>
      </c>
      <c r="F164" s="227" t="s">
        <v>638</v>
      </c>
      <c r="G164" s="228" t="s">
        <v>224</v>
      </c>
      <c r="H164" s="229">
        <v>8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42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170</v>
      </c>
      <c r="AT164" s="236" t="s">
        <v>166</v>
      </c>
      <c r="AU164" s="236" t="s">
        <v>89</v>
      </c>
      <c r="AY164" s="16" t="s">
        <v>163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89</v>
      </c>
      <c r="BK164" s="237">
        <f>ROUND(I164*H164,2)</f>
        <v>0</v>
      </c>
      <c r="BL164" s="16" t="s">
        <v>170</v>
      </c>
      <c r="BM164" s="236" t="s">
        <v>446</v>
      </c>
    </row>
    <row r="165" s="2" customFormat="1" ht="21.75" customHeight="1">
      <c r="A165" s="37"/>
      <c r="B165" s="38"/>
      <c r="C165" s="225" t="s">
        <v>308</v>
      </c>
      <c r="D165" s="225" t="s">
        <v>166</v>
      </c>
      <c r="E165" s="226" t="s">
        <v>584</v>
      </c>
      <c r="F165" s="227" t="s">
        <v>585</v>
      </c>
      <c r="G165" s="228" t="s">
        <v>324</v>
      </c>
      <c r="H165" s="261"/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42</v>
      </c>
      <c r="O165" s="90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6" t="s">
        <v>170</v>
      </c>
      <c r="AT165" s="236" t="s">
        <v>166</v>
      </c>
      <c r="AU165" s="236" t="s">
        <v>89</v>
      </c>
      <c r="AY165" s="16" t="s">
        <v>163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6" t="s">
        <v>89</v>
      </c>
      <c r="BK165" s="237">
        <f>ROUND(I165*H165,2)</f>
        <v>0</v>
      </c>
      <c r="BL165" s="16" t="s">
        <v>170</v>
      </c>
      <c r="BM165" s="236" t="s">
        <v>454</v>
      </c>
    </row>
    <row r="166" s="12" customFormat="1" ht="22.8" customHeight="1">
      <c r="A166" s="12"/>
      <c r="B166" s="209"/>
      <c r="C166" s="210"/>
      <c r="D166" s="211" t="s">
        <v>75</v>
      </c>
      <c r="E166" s="223" t="s">
        <v>198</v>
      </c>
      <c r="F166" s="223" t="s">
        <v>639</v>
      </c>
      <c r="G166" s="210"/>
      <c r="H166" s="210"/>
      <c r="I166" s="213"/>
      <c r="J166" s="224">
        <f>BK166</f>
        <v>0</v>
      </c>
      <c r="K166" s="210"/>
      <c r="L166" s="215"/>
      <c r="M166" s="216"/>
      <c r="N166" s="217"/>
      <c r="O166" s="217"/>
      <c r="P166" s="218">
        <f>SUM(P167:P174)</f>
        <v>0</v>
      </c>
      <c r="Q166" s="217"/>
      <c r="R166" s="218">
        <f>SUM(R167:R174)</f>
        <v>0</v>
      </c>
      <c r="S166" s="217"/>
      <c r="T166" s="219">
        <f>SUM(T167:T174)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0" t="s">
        <v>83</v>
      </c>
      <c r="AT166" s="221" t="s">
        <v>75</v>
      </c>
      <c r="AU166" s="221" t="s">
        <v>83</v>
      </c>
      <c r="AY166" s="220" t="s">
        <v>163</v>
      </c>
      <c r="BK166" s="222">
        <f>SUM(BK167:BK174)</f>
        <v>0</v>
      </c>
    </row>
    <row r="167" s="2" customFormat="1" ht="16.5" customHeight="1">
      <c r="A167" s="37"/>
      <c r="B167" s="38"/>
      <c r="C167" s="225" t="s">
        <v>316</v>
      </c>
      <c r="D167" s="225" t="s">
        <v>166</v>
      </c>
      <c r="E167" s="226" t="s">
        <v>643</v>
      </c>
      <c r="F167" s="227" t="s">
        <v>644</v>
      </c>
      <c r="G167" s="228" t="s">
        <v>347</v>
      </c>
      <c r="H167" s="229">
        <v>2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42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170</v>
      </c>
      <c r="AT167" s="236" t="s">
        <v>166</v>
      </c>
      <c r="AU167" s="236" t="s">
        <v>89</v>
      </c>
      <c r="AY167" s="16" t="s">
        <v>163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89</v>
      </c>
      <c r="BK167" s="237">
        <f>ROUND(I167*H167,2)</f>
        <v>0</v>
      </c>
      <c r="BL167" s="16" t="s">
        <v>170</v>
      </c>
      <c r="BM167" s="236" t="s">
        <v>465</v>
      </c>
    </row>
    <row r="168" s="2" customFormat="1" ht="16.5" customHeight="1">
      <c r="A168" s="37"/>
      <c r="B168" s="38"/>
      <c r="C168" s="225" t="s">
        <v>321</v>
      </c>
      <c r="D168" s="225" t="s">
        <v>166</v>
      </c>
      <c r="E168" s="226" t="s">
        <v>646</v>
      </c>
      <c r="F168" s="227" t="s">
        <v>647</v>
      </c>
      <c r="G168" s="228" t="s">
        <v>347</v>
      </c>
      <c r="H168" s="229">
        <v>2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42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170</v>
      </c>
      <c r="AT168" s="236" t="s">
        <v>166</v>
      </c>
      <c r="AU168" s="236" t="s">
        <v>89</v>
      </c>
      <c r="AY168" s="16" t="s">
        <v>163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89</v>
      </c>
      <c r="BK168" s="237">
        <f>ROUND(I168*H168,2)</f>
        <v>0</v>
      </c>
      <c r="BL168" s="16" t="s">
        <v>170</v>
      </c>
      <c r="BM168" s="236" t="s">
        <v>474</v>
      </c>
    </row>
    <row r="169" s="2" customFormat="1" ht="16.5" customHeight="1">
      <c r="A169" s="37"/>
      <c r="B169" s="38"/>
      <c r="C169" s="225" t="s">
        <v>328</v>
      </c>
      <c r="D169" s="225" t="s">
        <v>166</v>
      </c>
      <c r="E169" s="226" t="s">
        <v>649</v>
      </c>
      <c r="F169" s="227" t="s">
        <v>650</v>
      </c>
      <c r="G169" s="228" t="s">
        <v>347</v>
      </c>
      <c r="H169" s="229">
        <v>2</v>
      </c>
      <c r="I169" s="230"/>
      <c r="J169" s="231">
        <f>ROUND(I169*H169,2)</f>
        <v>0</v>
      </c>
      <c r="K169" s="227" t="s">
        <v>1</v>
      </c>
      <c r="L169" s="43"/>
      <c r="M169" s="232" t="s">
        <v>1</v>
      </c>
      <c r="N169" s="233" t="s">
        <v>42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170</v>
      </c>
      <c r="AT169" s="236" t="s">
        <v>166</v>
      </c>
      <c r="AU169" s="236" t="s">
        <v>89</v>
      </c>
      <c r="AY169" s="16" t="s">
        <v>163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89</v>
      </c>
      <c r="BK169" s="237">
        <f>ROUND(I169*H169,2)</f>
        <v>0</v>
      </c>
      <c r="BL169" s="16" t="s">
        <v>170</v>
      </c>
      <c r="BM169" s="236" t="s">
        <v>482</v>
      </c>
    </row>
    <row r="170" s="2" customFormat="1" ht="16.5" customHeight="1">
      <c r="A170" s="37"/>
      <c r="B170" s="38"/>
      <c r="C170" s="225" t="s">
        <v>332</v>
      </c>
      <c r="D170" s="225" t="s">
        <v>166</v>
      </c>
      <c r="E170" s="226" t="s">
        <v>655</v>
      </c>
      <c r="F170" s="227" t="s">
        <v>656</v>
      </c>
      <c r="G170" s="228" t="s">
        <v>347</v>
      </c>
      <c r="H170" s="229">
        <v>1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42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170</v>
      </c>
      <c r="AT170" s="236" t="s">
        <v>166</v>
      </c>
      <c r="AU170" s="236" t="s">
        <v>89</v>
      </c>
      <c r="AY170" s="16" t="s">
        <v>163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89</v>
      </c>
      <c r="BK170" s="237">
        <f>ROUND(I170*H170,2)</f>
        <v>0</v>
      </c>
      <c r="BL170" s="16" t="s">
        <v>170</v>
      </c>
      <c r="BM170" s="236" t="s">
        <v>491</v>
      </c>
    </row>
    <row r="171" s="2" customFormat="1" ht="16.5" customHeight="1">
      <c r="A171" s="37"/>
      <c r="B171" s="38"/>
      <c r="C171" s="225" t="s">
        <v>338</v>
      </c>
      <c r="D171" s="225" t="s">
        <v>166</v>
      </c>
      <c r="E171" s="226" t="s">
        <v>658</v>
      </c>
      <c r="F171" s="227" t="s">
        <v>659</v>
      </c>
      <c r="G171" s="228" t="s">
        <v>347</v>
      </c>
      <c r="H171" s="229">
        <v>4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42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170</v>
      </c>
      <c r="AT171" s="236" t="s">
        <v>166</v>
      </c>
      <c r="AU171" s="236" t="s">
        <v>89</v>
      </c>
      <c r="AY171" s="16" t="s">
        <v>163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89</v>
      </c>
      <c r="BK171" s="237">
        <f>ROUND(I171*H171,2)</f>
        <v>0</v>
      </c>
      <c r="BL171" s="16" t="s">
        <v>170</v>
      </c>
      <c r="BM171" s="236" t="s">
        <v>502</v>
      </c>
    </row>
    <row r="172" s="2" customFormat="1" ht="24.15" customHeight="1">
      <c r="A172" s="37"/>
      <c r="B172" s="38"/>
      <c r="C172" s="225" t="s">
        <v>344</v>
      </c>
      <c r="D172" s="225" t="s">
        <v>166</v>
      </c>
      <c r="E172" s="226" t="s">
        <v>661</v>
      </c>
      <c r="F172" s="227" t="s">
        <v>662</v>
      </c>
      <c r="G172" s="228" t="s">
        <v>663</v>
      </c>
      <c r="H172" s="229">
        <v>1</v>
      </c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42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170</v>
      </c>
      <c r="AT172" s="236" t="s">
        <v>166</v>
      </c>
      <c r="AU172" s="236" t="s">
        <v>89</v>
      </c>
      <c r="AY172" s="16" t="s">
        <v>163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89</v>
      </c>
      <c r="BK172" s="237">
        <f>ROUND(I172*H172,2)</f>
        <v>0</v>
      </c>
      <c r="BL172" s="16" t="s">
        <v>170</v>
      </c>
      <c r="BM172" s="236" t="s">
        <v>514</v>
      </c>
    </row>
    <row r="173" s="2" customFormat="1" ht="24.15" customHeight="1">
      <c r="A173" s="37"/>
      <c r="B173" s="38"/>
      <c r="C173" s="225" t="s">
        <v>349</v>
      </c>
      <c r="D173" s="225" t="s">
        <v>166</v>
      </c>
      <c r="E173" s="226" t="s">
        <v>665</v>
      </c>
      <c r="F173" s="227" t="s">
        <v>666</v>
      </c>
      <c r="G173" s="228" t="s">
        <v>347</v>
      </c>
      <c r="H173" s="229">
        <v>2</v>
      </c>
      <c r="I173" s="230"/>
      <c r="J173" s="231">
        <f>ROUND(I173*H173,2)</f>
        <v>0</v>
      </c>
      <c r="K173" s="227" t="s">
        <v>1</v>
      </c>
      <c r="L173" s="43"/>
      <c r="M173" s="232" t="s">
        <v>1</v>
      </c>
      <c r="N173" s="233" t="s">
        <v>42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170</v>
      </c>
      <c r="AT173" s="236" t="s">
        <v>166</v>
      </c>
      <c r="AU173" s="236" t="s">
        <v>89</v>
      </c>
      <c r="AY173" s="16" t="s">
        <v>163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89</v>
      </c>
      <c r="BK173" s="237">
        <f>ROUND(I173*H173,2)</f>
        <v>0</v>
      </c>
      <c r="BL173" s="16" t="s">
        <v>170</v>
      </c>
      <c r="BM173" s="236" t="s">
        <v>523</v>
      </c>
    </row>
    <row r="174" s="2" customFormat="1" ht="21.75" customHeight="1">
      <c r="A174" s="37"/>
      <c r="B174" s="38"/>
      <c r="C174" s="225" t="s">
        <v>353</v>
      </c>
      <c r="D174" s="225" t="s">
        <v>166</v>
      </c>
      <c r="E174" s="226" t="s">
        <v>668</v>
      </c>
      <c r="F174" s="227" t="s">
        <v>669</v>
      </c>
      <c r="G174" s="228" t="s">
        <v>324</v>
      </c>
      <c r="H174" s="261"/>
      <c r="I174" s="230"/>
      <c r="J174" s="231">
        <f>ROUND(I174*H174,2)</f>
        <v>0</v>
      </c>
      <c r="K174" s="227" t="s">
        <v>1</v>
      </c>
      <c r="L174" s="43"/>
      <c r="M174" s="275" t="s">
        <v>1</v>
      </c>
      <c r="N174" s="276" t="s">
        <v>42</v>
      </c>
      <c r="O174" s="277"/>
      <c r="P174" s="278">
        <f>O174*H174</f>
        <v>0</v>
      </c>
      <c r="Q174" s="278">
        <v>0</v>
      </c>
      <c r="R174" s="278">
        <f>Q174*H174</f>
        <v>0</v>
      </c>
      <c r="S174" s="278">
        <v>0</v>
      </c>
      <c r="T174" s="27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170</v>
      </c>
      <c r="AT174" s="236" t="s">
        <v>166</v>
      </c>
      <c r="AU174" s="236" t="s">
        <v>89</v>
      </c>
      <c r="AY174" s="16" t="s">
        <v>163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89</v>
      </c>
      <c r="BK174" s="237">
        <f>ROUND(I174*H174,2)</f>
        <v>0</v>
      </c>
      <c r="BL174" s="16" t="s">
        <v>170</v>
      </c>
      <c r="BM174" s="236" t="s">
        <v>533</v>
      </c>
    </row>
    <row r="175" s="2" customFormat="1" ht="6.96" customHeight="1">
      <c r="A175" s="37"/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43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sheet="1" autoFilter="0" formatColumns="0" formatRows="0" objects="1" scenarios="1" spinCount="100000" saltValue="cO2WPjMJeYHFVvEQQkVwrK4M59YxCd6TSGNilRnK8ryWeU2wCOzORifVayf7A0Tat9LLMaG2J1tIpXlwlucRGg==" hashValue="wYCtzTMUA5L37oq4oeQKgm5isYxmzSqtrVoHiDKMIj1YyicETdbx2iFsCpLBVLvxbPAXpZ8E6eRSKrnktFkUDA==" algorithmName="SHA-512" password="CC35"/>
  <autoFilter ref="C127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111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1" customFormat="1" ht="12" customHeight="1">
      <c r="B8" s="19"/>
      <c r="D8" s="149" t="s">
        <v>122</v>
      </c>
      <c r="L8" s="19"/>
    </row>
    <row r="9" s="2" customFormat="1" ht="16.5" customHeight="1">
      <c r="A9" s="37"/>
      <c r="B9" s="43"/>
      <c r="C9" s="37"/>
      <c r="D9" s="37"/>
      <c r="E9" s="150" t="s">
        <v>728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813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24. 9. 2024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PRIDOS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552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ROUND(J126,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ROUND((SUM(BE126:BE152)),  2)</f>
        <v>0</v>
      </c>
      <c r="G35" s="37"/>
      <c r="H35" s="37"/>
      <c r="I35" s="163">
        <v>0.20999999999999999</v>
      </c>
      <c r="J35" s="162">
        <f>ROUND(((SUM(BE126:BE152))*I35),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ROUND((SUM(BF126:BF152)),  2)</f>
        <v>0</v>
      </c>
      <c r="G36" s="37"/>
      <c r="H36" s="37"/>
      <c r="I36" s="163">
        <v>0.12</v>
      </c>
      <c r="J36" s="162">
        <f>ROUND(((SUM(BF126:BF152))*I36),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ROUND((SUM(BG126:BG152)),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ROUND((SUM(BH126:BH152)),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ROUND((SUM(BI126:BI152)),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728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B3 - ZAŘÍZENÍ PRO VYTÁPĚNÍ STAVEB - m.č.411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 Biřičce 1240, HK</v>
      </c>
      <c r="G91" s="39"/>
      <c r="H91" s="39"/>
      <c r="I91" s="31" t="s">
        <v>22</v>
      </c>
      <c r="J91" s="78" t="str">
        <f>IF(J14="","",J14)</f>
        <v>24. 9. 2024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Domov u Biřičky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127</v>
      </c>
      <c r="D96" s="184"/>
      <c r="E96" s="184"/>
      <c r="F96" s="184"/>
      <c r="G96" s="184"/>
      <c r="H96" s="184"/>
      <c r="I96" s="184"/>
      <c r="J96" s="185" t="s">
        <v>128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129</v>
      </c>
      <c r="D98" s="39"/>
      <c r="E98" s="39"/>
      <c r="F98" s="39"/>
      <c r="G98" s="39"/>
      <c r="H98" s="39"/>
      <c r="I98" s="39"/>
      <c r="J98" s="109">
        <f>J126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87"/>
      <c r="C99" s="188"/>
      <c r="D99" s="189" t="s">
        <v>131</v>
      </c>
      <c r="E99" s="190"/>
      <c r="F99" s="190"/>
      <c r="G99" s="190"/>
      <c r="H99" s="190"/>
      <c r="I99" s="190"/>
      <c r="J99" s="191">
        <f>J127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553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137</v>
      </c>
      <c r="E101" s="190"/>
      <c r="F101" s="190"/>
      <c r="G101" s="190"/>
      <c r="H101" s="190"/>
      <c r="I101" s="190"/>
      <c r="J101" s="191">
        <f>J130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672</v>
      </c>
      <c r="E102" s="195"/>
      <c r="F102" s="195"/>
      <c r="G102" s="195"/>
      <c r="H102" s="195"/>
      <c r="I102" s="195"/>
      <c r="J102" s="196">
        <f>J131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673</v>
      </c>
      <c r="E103" s="195"/>
      <c r="F103" s="195"/>
      <c r="G103" s="195"/>
      <c r="H103" s="195"/>
      <c r="I103" s="195"/>
      <c r="J103" s="196">
        <f>J140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32"/>
      <c r="D104" s="194" t="s">
        <v>674</v>
      </c>
      <c r="E104" s="195"/>
      <c r="F104" s="195"/>
      <c r="G104" s="195"/>
      <c r="H104" s="195"/>
      <c r="I104" s="195"/>
      <c r="J104" s="196">
        <f>J146</f>
        <v>0</v>
      </c>
      <c r="K104" s="132"/>
      <c r="L104" s="19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65"/>
      <c r="C106" s="66"/>
      <c r="D106" s="66"/>
      <c r="E106" s="66"/>
      <c r="F106" s="66"/>
      <c r="G106" s="66"/>
      <c r="H106" s="66"/>
      <c r="I106" s="66"/>
      <c r="J106" s="66"/>
      <c r="K106" s="66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10" s="2" customFormat="1" ht="6.96" customHeight="1">
      <c r="A110" s="37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24.96" customHeight="1">
      <c r="A111" s="37"/>
      <c r="B111" s="38"/>
      <c r="C111" s="22" t="s">
        <v>148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182" t="str">
        <f>E7</f>
        <v>Domov u Biřičky - rekonstrukce koupelen</v>
      </c>
      <c r="F114" s="31"/>
      <c r="G114" s="31"/>
      <c r="H114" s="31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1" customFormat="1" ht="12" customHeight="1">
      <c r="B115" s="20"/>
      <c r="C115" s="31" t="s">
        <v>122</v>
      </c>
      <c r="D115" s="21"/>
      <c r="E115" s="21"/>
      <c r="F115" s="21"/>
      <c r="G115" s="21"/>
      <c r="H115" s="21"/>
      <c r="I115" s="21"/>
      <c r="J115" s="21"/>
      <c r="K115" s="21"/>
      <c r="L115" s="19"/>
    </row>
    <row r="116" s="2" customFormat="1" ht="16.5" customHeight="1">
      <c r="A116" s="37"/>
      <c r="B116" s="38"/>
      <c r="C116" s="39"/>
      <c r="D116" s="39"/>
      <c r="E116" s="182" t="s">
        <v>728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124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6.5" customHeight="1">
      <c r="A118" s="37"/>
      <c r="B118" s="38"/>
      <c r="C118" s="39"/>
      <c r="D118" s="39"/>
      <c r="E118" s="75" t="str">
        <f>E11</f>
        <v>B3 - ZAŘÍZENÍ PRO VYTÁPĚNÍ STAVEB - m.č.411</v>
      </c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20</v>
      </c>
      <c r="D120" s="39"/>
      <c r="E120" s="39"/>
      <c r="F120" s="26" t="str">
        <f>F14</f>
        <v>K Biřičce 1240, HK</v>
      </c>
      <c r="G120" s="39"/>
      <c r="H120" s="39"/>
      <c r="I120" s="31" t="s">
        <v>22</v>
      </c>
      <c r="J120" s="78" t="str">
        <f>IF(J14="","",J14)</f>
        <v>24. 9. 2024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24</v>
      </c>
      <c r="D122" s="39"/>
      <c r="E122" s="39"/>
      <c r="F122" s="26" t="str">
        <f>E17</f>
        <v>Domov u Biřičky</v>
      </c>
      <c r="G122" s="39"/>
      <c r="H122" s="39"/>
      <c r="I122" s="31" t="s">
        <v>30</v>
      </c>
      <c r="J122" s="35" t="str">
        <f>E23</f>
        <v>PRIDOS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5.15" customHeight="1">
      <c r="A123" s="37"/>
      <c r="B123" s="38"/>
      <c r="C123" s="31" t="s">
        <v>28</v>
      </c>
      <c r="D123" s="39"/>
      <c r="E123" s="39"/>
      <c r="F123" s="26" t="str">
        <f>IF(E20="","",E20)</f>
        <v>Vyplň údaj</v>
      </c>
      <c r="G123" s="39"/>
      <c r="H123" s="39"/>
      <c r="I123" s="31" t="s">
        <v>33</v>
      </c>
      <c r="J123" s="35" t="str">
        <f>E26</f>
        <v xml:space="preserve"> 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0.32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11" customFormat="1" ht="29.28" customHeight="1">
      <c r="A125" s="198"/>
      <c r="B125" s="199"/>
      <c r="C125" s="200" t="s">
        <v>149</v>
      </c>
      <c r="D125" s="201" t="s">
        <v>61</v>
      </c>
      <c r="E125" s="201" t="s">
        <v>57</v>
      </c>
      <c r="F125" s="201" t="s">
        <v>58</v>
      </c>
      <c r="G125" s="201" t="s">
        <v>150</v>
      </c>
      <c r="H125" s="201" t="s">
        <v>151</v>
      </c>
      <c r="I125" s="201" t="s">
        <v>152</v>
      </c>
      <c r="J125" s="201" t="s">
        <v>128</v>
      </c>
      <c r="K125" s="202" t="s">
        <v>153</v>
      </c>
      <c r="L125" s="203"/>
      <c r="M125" s="99" t="s">
        <v>1</v>
      </c>
      <c r="N125" s="100" t="s">
        <v>40</v>
      </c>
      <c r="O125" s="100" t="s">
        <v>154</v>
      </c>
      <c r="P125" s="100" t="s">
        <v>155</v>
      </c>
      <c r="Q125" s="100" t="s">
        <v>156</v>
      </c>
      <c r="R125" s="100" t="s">
        <v>157</v>
      </c>
      <c r="S125" s="100" t="s">
        <v>158</v>
      </c>
      <c r="T125" s="101" t="s">
        <v>159</v>
      </c>
      <c r="U125" s="198"/>
      <c r="V125" s="198"/>
      <c r="W125" s="198"/>
      <c r="X125" s="198"/>
      <c r="Y125" s="198"/>
      <c r="Z125" s="198"/>
      <c r="AA125" s="198"/>
      <c r="AB125" s="198"/>
      <c r="AC125" s="198"/>
      <c r="AD125" s="198"/>
      <c r="AE125" s="198"/>
    </row>
    <row r="126" s="2" customFormat="1" ht="22.8" customHeight="1">
      <c r="A126" s="37"/>
      <c r="B126" s="38"/>
      <c r="C126" s="106" t="s">
        <v>160</v>
      </c>
      <c r="D126" s="39"/>
      <c r="E126" s="39"/>
      <c r="F126" s="39"/>
      <c r="G126" s="39"/>
      <c r="H126" s="39"/>
      <c r="I126" s="39"/>
      <c r="J126" s="204">
        <f>BK126</f>
        <v>0</v>
      </c>
      <c r="K126" s="39"/>
      <c r="L126" s="43"/>
      <c r="M126" s="102"/>
      <c r="N126" s="205"/>
      <c r="O126" s="103"/>
      <c r="P126" s="206">
        <f>P127+P130</f>
        <v>0</v>
      </c>
      <c r="Q126" s="103"/>
      <c r="R126" s="206">
        <f>R127+R130</f>
        <v>0</v>
      </c>
      <c r="S126" s="103"/>
      <c r="T126" s="207">
        <f>T127+T130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75</v>
      </c>
      <c r="AU126" s="16" t="s">
        <v>130</v>
      </c>
      <c r="BK126" s="208">
        <f>BK127+BK130</f>
        <v>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161</v>
      </c>
      <c r="F127" s="212" t="s">
        <v>162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</f>
        <v>0</v>
      </c>
      <c r="Q127" s="217"/>
      <c r="R127" s="218">
        <f>R128</f>
        <v>0</v>
      </c>
      <c r="S127" s="217"/>
      <c r="T127" s="219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163</v>
      </c>
      <c r="BK127" s="222">
        <f>BK128</f>
        <v>0</v>
      </c>
    </row>
    <row r="128" s="12" customFormat="1" ht="22.8" customHeight="1">
      <c r="A128" s="12"/>
      <c r="B128" s="209"/>
      <c r="C128" s="210"/>
      <c r="D128" s="211" t="s">
        <v>75</v>
      </c>
      <c r="E128" s="223" t="s">
        <v>83</v>
      </c>
      <c r="F128" s="223" t="s">
        <v>559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</v>
      </c>
      <c r="S128" s="217"/>
      <c r="T128" s="21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75</v>
      </c>
      <c r="AU128" s="221" t="s">
        <v>83</v>
      </c>
      <c r="AY128" s="220" t="s">
        <v>163</v>
      </c>
      <c r="BK128" s="222">
        <f>BK129</f>
        <v>0</v>
      </c>
    </row>
    <row r="129" s="2" customFormat="1" ht="16.5" customHeight="1">
      <c r="A129" s="37"/>
      <c r="B129" s="38"/>
      <c r="C129" s="225" t="s">
        <v>83</v>
      </c>
      <c r="D129" s="225" t="s">
        <v>166</v>
      </c>
      <c r="E129" s="226" t="s">
        <v>675</v>
      </c>
      <c r="F129" s="227" t="s">
        <v>561</v>
      </c>
      <c r="G129" s="228" t="s">
        <v>347</v>
      </c>
      <c r="H129" s="229">
        <v>1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42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170</v>
      </c>
      <c r="AT129" s="236" t="s">
        <v>166</v>
      </c>
      <c r="AU129" s="236" t="s">
        <v>89</v>
      </c>
      <c r="AY129" s="16" t="s">
        <v>163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89</v>
      </c>
      <c r="BK129" s="237">
        <f>ROUND(I129*H129,2)</f>
        <v>0</v>
      </c>
      <c r="BL129" s="16" t="s">
        <v>170</v>
      </c>
      <c r="BM129" s="236" t="s">
        <v>89</v>
      </c>
    </row>
    <row r="130" s="12" customFormat="1" ht="25.92" customHeight="1">
      <c r="A130" s="12"/>
      <c r="B130" s="209"/>
      <c r="C130" s="210"/>
      <c r="D130" s="211" t="s">
        <v>75</v>
      </c>
      <c r="E130" s="212" t="s">
        <v>312</v>
      </c>
      <c r="F130" s="212" t="s">
        <v>313</v>
      </c>
      <c r="G130" s="210"/>
      <c r="H130" s="210"/>
      <c r="I130" s="213"/>
      <c r="J130" s="214">
        <f>BK130</f>
        <v>0</v>
      </c>
      <c r="K130" s="210"/>
      <c r="L130" s="215"/>
      <c r="M130" s="216"/>
      <c r="N130" s="217"/>
      <c r="O130" s="217"/>
      <c r="P130" s="218">
        <f>P131+P140+P146</f>
        <v>0</v>
      </c>
      <c r="Q130" s="217"/>
      <c r="R130" s="218">
        <f>R131+R140+R146</f>
        <v>0</v>
      </c>
      <c r="S130" s="217"/>
      <c r="T130" s="219">
        <f>T131+T140+T146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89</v>
      </c>
      <c r="AT130" s="221" t="s">
        <v>75</v>
      </c>
      <c r="AU130" s="221" t="s">
        <v>76</v>
      </c>
      <c r="AY130" s="220" t="s">
        <v>163</v>
      </c>
      <c r="BK130" s="222">
        <f>BK131+BK140+BK146</f>
        <v>0</v>
      </c>
    </row>
    <row r="131" s="12" customFormat="1" ht="22.8" customHeight="1">
      <c r="A131" s="12"/>
      <c r="B131" s="209"/>
      <c r="C131" s="210"/>
      <c r="D131" s="211" t="s">
        <v>75</v>
      </c>
      <c r="E131" s="223" t="s">
        <v>89</v>
      </c>
      <c r="F131" s="223" t="s">
        <v>676</v>
      </c>
      <c r="G131" s="210"/>
      <c r="H131" s="210"/>
      <c r="I131" s="213"/>
      <c r="J131" s="224">
        <f>BK131</f>
        <v>0</v>
      </c>
      <c r="K131" s="210"/>
      <c r="L131" s="215"/>
      <c r="M131" s="216"/>
      <c r="N131" s="217"/>
      <c r="O131" s="217"/>
      <c r="P131" s="218">
        <f>SUM(P132:P139)</f>
        <v>0</v>
      </c>
      <c r="Q131" s="217"/>
      <c r="R131" s="218">
        <f>SUM(R132:R139)</f>
        <v>0</v>
      </c>
      <c r="S131" s="217"/>
      <c r="T131" s="219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0" t="s">
        <v>83</v>
      </c>
      <c r="AT131" s="221" t="s">
        <v>75</v>
      </c>
      <c r="AU131" s="221" t="s">
        <v>83</v>
      </c>
      <c r="AY131" s="220" t="s">
        <v>163</v>
      </c>
      <c r="BK131" s="222">
        <f>SUM(BK132:BK139)</f>
        <v>0</v>
      </c>
    </row>
    <row r="132" s="2" customFormat="1" ht="16.5" customHeight="1">
      <c r="A132" s="37"/>
      <c r="B132" s="38"/>
      <c r="C132" s="225" t="s">
        <v>89</v>
      </c>
      <c r="D132" s="225" t="s">
        <v>166</v>
      </c>
      <c r="E132" s="226" t="s">
        <v>677</v>
      </c>
      <c r="F132" s="227" t="s">
        <v>678</v>
      </c>
      <c r="G132" s="228" t="s">
        <v>224</v>
      </c>
      <c r="H132" s="229">
        <v>3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42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170</v>
      </c>
      <c r="AT132" s="236" t="s">
        <v>166</v>
      </c>
      <c r="AU132" s="236" t="s">
        <v>89</v>
      </c>
      <c r="AY132" s="16" t="s">
        <v>163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89</v>
      </c>
      <c r="BK132" s="237">
        <f>ROUND(I132*H132,2)</f>
        <v>0</v>
      </c>
      <c r="BL132" s="16" t="s">
        <v>170</v>
      </c>
      <c r="BM132" s="236" t="s">
        <v>170</v>
      </c>
    </row>
    <row r="133" s="2" customFormat="1" ht="21.75" customHeight="1">
      <c r="A133" s="37"/>
      <c r="B133" s="38"/>
      <c r="C133" s="225" t="s">
        <v>164</v>
      </c>
      <c r="D133" s="225" t="s">
        <v>166</v>
      </c>
      <c r="E133" s="226" t="s">
        <v>679</v>
      </c>
      <c r="F133" s="227" t="s">
        <v>680</v>
      </c>
      <c r="G133" s="228" t="s">
        <v>224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42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170</v>
      </c>
      <c r="AT133" s="236" t="s">
        <v>166</v>
      </c>
      <c r="AU133" s="236" t="s">
        <v>89</v>
      </c>
      <c r="AY133" s="16" t="s">
        <v>163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89</v>
      </c>
      <c r="BK133" s="237">
        <f>ROUND(I133*H133,2)</f>
        <v>0</v>
      </c>
      <c r="BL133" s="16" t="s">
        <v>170</v>
      </c>
      <c r="BM133" s="236" t="s">
        <v>174</v>
      </c>
    </row>
    <row r="134" s="2" customFormat="1" ht="21.75" customHeight="1">
      <c r="A134" s="37"/>
      <c r="B134" s="38"/>
      <c r="C134" s="225" t="s">
        <v>170</v>
      </c>
      <c r="D134" s="225" t="s">
        <v>166</v>
      </c>
      <c r="E134" s="226" t="s">
        <v>681</v>
      </c>
      <c r="F134" s="227" t="s">
        <v>682</v>
      </c>
      <c r="G134" s="228" t="s">
        <v>224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42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170</v>
      </c>
      <c r="AT134" s="236" t="s">
        <v>166</v>
      </c>
      <c r="AU134" s="236" t="s">
        <v>89</v>
      </c>
      <c r="AY134" s="16" t="s">
        <v>163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89</v>
      </c>
      <c r="BK134" s="237">
        <f>ROUND(I134*H134,2)</f>
        <v>0</v>
      </c>
      <c r="BL134" s="16" t="s">
        <v>170</v>
      </c>
      <c r="BM134" s="236" t="s">
        <v>203</v>
      </c>
    </row>
    <row r="135" s="2" customFormat="1" ht="21.75" customHeight="1">
      <c r="A135" s="37"/>
      <c r="B135" s="38"/>
      <c r="C135" s="225" t="s">
        <v>189</v>
      </c>
      <c r="D135" s="225" t="s">
        <v>166</v>
      </c>
      <c r="E135" s="226" t="s">
        <v>683</v>
      </c>
      <c r="F135" s="227" t="s">
        <v>684</v>
      </c>
      <c r="G135" s="228" t="s">
        <v>347</v>
      </c>
      <c r="H135" s="229">
        <v>2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42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170</v>
      </c>
      <c r="AT135" s="236" t="s">
        <v>166</v>
      </c>
      <c r="AU135" s="236" t="s">
        <v>89</v>
      </c>
      <c r="AY135" s="16" t="s">
        <v>163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89</v>
      </c>
      <c r="BK135" s="237">
        <f>ROUND(I135*H135,2)</f>
        <v>0</v>
      </c>
      <c r="BL135" s="16" t="s">
        <v>170</v>
      </c>
      <c r="BM135" s="236" t="s">
        <v>212</v>
      </c>
    </row>
    <row r="136" s="2" customFormat="1" ht="21.75" customHeight="1">
      <c r="A136" s="37"/>
      <c r="B136" s="38"/>
      <c r="C136" s="225" t="s">
        <v>174</v>
      </c>
      <c r="D136" s="225" t="s">
        <v>166</v>
      </c>
      <c r="E136" s="226" t="s">
        <v>631</v>
      </c>
      <c r="F136" s="227" t="s">
        <v>632</v>
      </c>
      <c r="G136" s="228" t="s">
        <v>347</v>
      </c>
      <c r="H136" s="229">
        <v>1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42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170</v>
      </c>
      <c r="AT136" s="236" t="s">
        <v>166</v>
      </c>
      <c r="AU136" s="236" t="s">
        <v>89</v>
      </c>
      <c r="AY136" s="16" t="s">
        <v>163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89</v>
      </c>
      <c r="BK136" s="237">
        <f>ROUND(I136*H136,2)</f>
        <v>0</v>
      </c>
      <c r="BL136" s="16" t="s">
        <v>170</v>
      </c>
      <c r="BM136" s="236" t="s">
        <v>8</v>
      </c>
    </row>
    <row r="137" s="2" customFormat="1" ht="16.5" customHeight="1">
      <c r="A137" s="37"/>
      <c r="B137" s="38"/>
      <c r="C137" s="225" t="s">
        <v>198</v>
      </c>
      <c r="D137" s="225" t="s">
        <v>166</v>
      </c>
      <c r="E137" s="226" t="s">
        <v>685</v>
      </c>
      <c r="F137" s="227" t="s">
        <v>686</v>
      </c>
      <c r="G137" s="228" t="s">
        <v>224</v>
      </c>
      <c r="H137" s="229">
        <v>2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42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170</v>
      </c>
      <c r="AT137" s="236" t="s">
        <v>166</v>
      </c>
      <c r="AU137" s="236" t="s">
        <v>89</v>
      </c>
      <c r="AY137" s="16" t="s">
        <v>163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89</v>
      </c>
      <c r="BK137" s="237">
        <f>ROUND(I137*H137,2)</f>
        <v>0</v>
      </c>
      <c r="BL137" s="16" t="s">
        <v>170</v>
      </c>
      <c r="BM137" s="236" t="s">
        <v>230</v>
      </c>
    </row>
    <row r="138" s="2" customFormat="1" ht="16.5" customHeight="1">
      <c r="A138" s="37"/>
      <c r="B138" s="38"/>
      <c r="C138" s="225" t="s">
        <v>203</v>
      </c>
      <c r="D138" s="225" t="s">
        <v>166</v>
      </c>
      <c r="E138" s="226" t="s">
        <v>687</v>
      </c>
      <c r="F138" s="227" t="s">
        <v>688</v>
      </c>
      <c r="G138" s="228" t="s">
        <v>224</v>
      </c>
      <c r="H138" s="229">
        <v>2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42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170</v>
      </c>
      <c r="AT138" s="236" t="s">
        <v>166</v>
      </c>
      <c r="AU138" s="236" t="s">
        <v>89</v>
      </c>
      <c r="AY138" s="16" t="s">
        <v>163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89</v>
      </c>
      <c r="BK138" s="237">
        <f>ROUND(I138*H138,2)</f>
        <v>0</v>
      </c>
      <c r="BL138" s="16" t="s">
        <v>170</v>
      </c>
      <c r="BM138" s="236" t="s">
        <v>239</v>
      </c>
    </row>
    <row r="139" s="2" customFormat="1" ht="21.75" customHeight="1">
      <c r="A139" s="37"/>
      <c r="B139" s="38"/>
      <c r="C139" s="225" t="s">
        <v>208</v>
      </c>
      <c r="D139" s="225" t="s">
        <v>166</v>
      </c>
      <c r="E139" s="226" t="s">
        <v>584</v>
      </c>
      <c r="F139" s="227" t="s">
        <v>585</v>
      </c>
      <c r="G139" s="228" t="s">
        <v>324</v>
      </c>
      <c r="H139" s="261"/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42</v>
      </c>
      <c r="O139" s="90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6" t="s">
        <v>170</v>
      </c>
      <c r="AT139" s="236" t="s">
        <v>166</v>
      </c>
      <c r="AU139" s="236" t="s">
        <v>89</v>
      </c>
      <c r="AY139" s="16" t="s">
        <v>163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6" t="s">
        <v>89</v>
      </c>
      <c r="BK139" s="237">
        <f>ROUND(I139*H139,2)</f>
        <v>0</v>
      </c>
      <c r="BL139" s="16" t="s">
        <v>170</v>
      </c>
      <c r="BM139" s="236" t="s">
        <v>250</v>
      </c>
    </row>
    <row r="140" s="12" customFormat="1" ht="22.8" customHeight="1">
      <c r="A140" s="12"/>
      <c r="B140" s="209"/>
      <c r="C140" s="210"/>
      <c r="D140" s="211" t="s">
        <v>75</v>
      </c>
      <c r="E140" s="223" t="s">
        <v>164</v>
      </c>
      <c r="F140" s="223" t="s">
        <v>689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SUM(P141:P145)</f>
        <v>0</v>
      </c>
      <c r="Q140" s="217"/>
      <c r="R140" s="218">
        <f>SUM(R141:R145)</f>
        <v>0</v>
      </c>
      <c r="S140" s="217"/>
      <c r="T140" s="219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0" t="s">
        <v>83</v>
      </c>
      <c r="AT140" s="221" t="s">
        <v>75</v>
      </c>
      <c r="AU140" s="221" t="s">
        <v>83</v>
      </c>
      <c r="AY140" s="220" t="s">
        <v>163</v>
      </c>
      <c r="BK140" s="222">
        <f>SUM(BK141:BK145)</f>
        <v>0</v>
      </c>
    </row>
    <row r="141" s="2" customFormat="1" ht="16.5" customHeight="1">
      <c r="A141" s="37"/>
      <c r="B141" s="38"/>
      <c r="C141" s="225" t="s">
        <v>212</v>
      </c>
      <c r="D141" s="225" t="s">
        <v>166</v>
      </c>
      <c r="E141" s="226" t="s">
        <v>690</v>
      </c>
      <c r="F141" s="227" t="s">
        <v>691</v>
      </c>
      <c r="G141" s="228" t="s">
        <v>347</v>
      </c>
      <c r="H141" s="229">
        <v>2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42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170</v>
      </c>
      <c r="AT141" s="236" t="s">
        <v>166</v>
      </c>
      <c r="AU141" s="236" t="s">
        <v>89</v>
      </c>
      <c r="AY141" s="16" t="s">
        <v>163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89</v>
      </c>
      <c r="BK141" s="237">
        <f>ROUND(I141*H141,2)</f>
        <v>0</v>
      </c>
      <c r="BL141" s="16" t="s">
        <v>170</v>
      </c>
      <c r="BM141" s="236" t="s">
        <v>258</v>
      </c>
    </row>
    <row r="142" s="2" customFormat="1" ht="16.5" customHeight="1">
      <c r="A142" s="37"/>
      <c r="B142" s="38"/>
      <c r="C142" s="225" t="s">
        <v>218</v>
      </c>
      <c r="D142" s="225" t="s">
        <v>166</v>
      </c>
      <c r="E142" s="226" t="s">
        <v>692</v>
      </c>
      <c r="F142" s="227" t="s">
        <v>693</v>
      </c>
      <c r="G142" s="228" t="s">
        <v>347</v>
      </c>
      <c r="H142" s="229">
        <v>1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42</v>
      </c>
      <c r="O142" s="90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6" t="s">
        <v>170</v>
      </c>
      <c r="AT142" s="236" t="s">
        <v>166</v>
      </c>
      <c r="AU142" s="236" t="s">
        <v>89</v>
      </c>
      <c r="AY142" s="16" t="s">
        <v>163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6" t="s">
        <v>89</v>
      </c>
      <c r="BK142" s="237">
        <f>ROUND(I142*H142,2)</f>
        <v>0</v>
      </c>
      <c r="BL142" s="16" t="s">
        <v>170</v>
      </c>
      <c r="BM142" s="236" t="s">
        <v>266</v>
      </c>
    </row>
    <row r="143" s="2" customFormat="1" ht="16.5" customHeight="1">
      <c r="A143" s="37"/>
      <c r="B143" s="38"/>
      <c r="C143" s="225" t="s">
        <v>8</v>
      </c>
      <c r="D143" s="225" t="s">
        <v>166</v>
      </c>
      <c r="E143" s="226" t="s">
        <v>694</v>
      </c>
      <c r="F143" s="227" t="s">
        <v>695</v>
      </c>
      <c r="G143" s="228" t="s">
        <v>347</v>
      </c>
      <c r="H143" s="229">
        <v>2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42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170</v>
      </c>
      <c r="AT143" s="236" t="s">
        <v>166</v>
      </c>
      <c r="AU143" s="236" t="s">
        <v>89</v>
      </c>
      <c r="AY143" s="16" t="s">
        <v>163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89</v>
      </c>
      <c r="BK143" s="237">
        <f>ROUND(I143*H143,2)</f>
        <v>0</v>
      </c>
      <c r="BL143" s="16" t="s">
        <v>170</v>
      </c>
      <c r="BM143" s="236" t="s">
        <v>275</v>
      </c>
    </row>
    <row r="144" s="2" customFormat="1" ht="16.5" customHeight="1">
      <c r="A144" s="37"/>
      <c r="B144" s="38"/>
      <c r="C144" s="225" t="s">
        <v>226</v>
      </c>
      <c r="D144" s="225" t="s">
        <v>166</v>
      </c>
      <c r="E144" s="226" t="s">
        <v>696</v>
      </c>
      <c r="F144" s="227" t="s">
        <v>697</v>
      </c>
      <c r="G144" s="228" t="s">
        <v>347</v>
      </c>
      <c r="H144" s="229">
        <v>1</v>
      </c>
      <c r="I144" s="230"/>
      <c r="J144" s="231">
        <f>ROUND(I144*H144,2)</f>
        <v>0</v>
      </c>
      <c r="K144" s="227" t="s">
        <v>1</v>
      </c>
      <c r="L144" s="43"/>
      <c r="M144" s="232" t="s">
        <v>1</v>
      </c>
      <c r="N144" s="233" t="s">
        <v>42</v>
      </c>
      <c r="O144" s="90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6" t="s">
        <v>170</v>
      </c>
      <c r="AT144" s="236" t="s">
        <v>166</v>
      </c>
      <c r="AU144" s="236" t="s">
        <v>89</v>
      </c>
      <c r="AY144" s="16" t="s">
        <v>163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6" t="s">
        <v>89</v>
      </c>
      <c r="BK144" s="237">
        <f>ROUND(I144*H144,2)</f>
        <v>0</v>
      </c>
      <c r="BL144" s="16" t="s">
        <v>170</v>
      </c>
      <c r="BM144" s="236" t="s">
        <v>289</v>
      </c>
    </row>
    <row r="145" s="2" customFormat="1" ht="21.75" customHeight="1">
      <c r="A145" s="37"/>
      <c r="B145" s="38"/>
      <c r="C145" s="225" t="s">
        <v>230</v>
      </c>
      <c r="D145" s="225" t="s">
        <v>166</v>
      </c>
      <c r="E145" s="226" t="s">
        <v>698</v>
      </c>
      <c r="F145" s="227" t="s">
        <v>669</v>
      </c>
      <c r="G145" s="228" t="s">
        <v>324</v>
      </c>
      <c r="H145" s="261"/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42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170</v>
      </c>
      <c r="AT145" s="236" t="s">
        <v>166</v>
      </c>
      <c r="AU145" s="236" t="s">
        <v>89</v>
      </c>
      <c r="AY145" s="16" t="s">
        <v>163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89</v>
      </c>
      <c r="BK145" s="237">
        <f>ROUND(I145*H145,2)</f>
        <v>0</v>
      </c>
      <c r="BL145" s="16" t="s">
        <v>170</v>
      </c>
      <c r="BM145" s="236" t="s">
        <v>297</v>
      </c>
    </row>
    <row r="146" s="12" customFormat="1" ht="22.8" customHeight="1">
      <c r="A146" s="12"/>
      <c r="B146" s="209"/>
      <c r="C146" s="210"/>
      <c r="D146" s="211" t="s">
        <v>75</v>
      </c>
      <c r="E146" s="223" t="s">
        <v>170</v>
      </c>
      <c r="F146" s="223" t="s">
        <v>699</v>
      </c>
      <c r="G146" s="210"/>
      <c r="H146" s="210"/>
      <c r="I146" s="213"/>
      <c r="J146" s="224">
        <f>BK146</f>
        <v>0</v>
      </c>
      <c r="K146" s="210"/>
      <c r="L146" s="215"/>
      <c r="M146" s="216"/>
      <c r="N146" s="217"/>
      <c r="O146" s="217"/>
      <c r="P146" s="218">
        <f>SUM(P147:P152)</f>
        <v>0</v>
      </c>
      <c r="Q146" s="217"/>
      <c r="R146" s="218">
        <f>SUM(R147:R152)</f>
        <v>0</v>
      </c>
      <c r="S146" s="217"/>
      <c r="T146" s="219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0" t="s">
        <v>83</v>
      </c>
      <c r="AT146" s="221" t="s">
        <v>75</v>
      </c>
      <c r="AU146" s="221" t="s">
        <v>83</v>
      </c>
      <c r="AY146" s="220" t="s">
        <v>163</v>
      </c>
      <c r="BK146" s="222">
        <f>SUM(BK147:BK152)</f>
        <v>0</v>
      </c>
    </row>
    <row r="147" s="2" customFormat="1" ht="24.15" customHeight="1">
      <c r="A147" s="37"/>
      <c r="B147" s="38"/>
      <c r="C147" s="225" t="s">
        <v>235</v>
      </c>
      <c r="D147" s="225" t="s">
        <v>166</v>
      </c>
      <c r="E147" s="226" t="s">
        <v>700</v>
      </c>
      <c r="F147" s="227" t="s">
        <v>701</v>
      </c>
      <c r="G147" s="228" t="s">
        <v>224</v>
      </c>
      <c r="H147" s="229">
        <v>1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42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170</v>
      </c>
      <c r="AT147" s="236" t="s">
        <v>166</v>
      </c>
      <c r="AU147" s="236" t="s">
        <v>89</v>
      </c>
      <c r="AY147" s="16" t="s">
        <v>163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89</v>
      </c>
      <c r="BK147" s="237">
        <f>ROUND(I147*H147,2)</f>
        <v>0</v>
      </c>
      <c r="BL147" s="16" t="s">
        <v>170</v>
      </c>
      <c r="BM147" s="236" t="s">
        <v>308</v>
      </c>
    </row>
    <row r="148" s="2" customFormat="1" ht="21.75" customHeight="1">
      <c r="A148" s="37"/>
      <c r="B148" s="38"/>
      <c r="C148" s="225" t="s">
        <v>239</v>
      </c>
      <c r="D148" s="225" t="s">
        <v>166</v>
      </c>
      <c r="E148" s="226" t="s">
        <v>702</v>
      </c>
      <c r="F148" s="227" t="s">
        <v>703</v>
      </c>
      <c r="G148" s="228" t="s">
        <v>347</v>
      </c>
      <c r="H148" s="229">
        <v>1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42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170</v>
      </c>
      <c r="AT148" s="236" t="s">
        <v>166</v>
      </c>
      <c r="AU148" s="236" t="s">
        <v>89</v>
      </c>
      <c r="AY148" s="16" t="s">
        <v>163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89</v>
      </c>
      <c r="BK148" s="237">
        <f>ROUND(I148*H148,2)</f>
        <v>0</v>
      </c>
      <c r="BL148" s="16" t="s">
        <v>170</v>
      </c>
      <c r="BM148" s="236" t="s">
        <v>321</v>
      </c>
    </row>
    <row r="149" s="2" customFormat="1" ht="16.5" customHeight="1">
      <c r="A149" s="37"/>
      <c r="B149" s="38"/>
      <c r="C149" s="225" t="s">
        <v>245</v>
      </c>
      <c r="D149" s="225" t="s">
        <v>166</v>
      </c>
      <c r="E149" s="226" t="s">
        <v>814</v>
      </c>
      <c r="F149" s="227" t="s">
        <v>815</v>
      </c>
      <c r="G149" s="228" t="s">
        <v>347</v>
      </c>
      <c r="H149" s="229">
        <v>1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42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170</v>
      </c>
      <c r="AT149" s="236" t="s">
        <v>166</v>
      </c>
      <c r="AU149" s="236" t="s">
        <v>89</v>
      </c>
      <c r="AY149" s="16" t="s">
        <v>163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89</v>
      </c>
      <c r="BK149" s="237">
        <f>ROUND(I149*H149,2)</f>
        <v>0</v>
      </c>
      <c r="BL149" s="16" t="s">
        <v>170</v>
      </c>
      <c r="BM149" s="236" t="s">
        <v>332</v>
      </c>
    </row>
    <row r="150" s="2" customFormat="1" ht="24.15" customHeight="1">
      <c r="A150" s="37"/>
      <c r="B150" s="38"/>
      <c r="C150" s="225" t="s">
        <v>250</v>
      </c>
      <c r="D150" s="225" t="s">
        <v>166</v>
      </c>
      <c r="E150" s="226" t="s">
        <v>816</v>
      </c>
      <c r="F150" s="227" t="s">
        <v>817</v>
      </c>
      <c r="G150" s="228" t="s">
        <v>347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42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170</v>
      </c>
      <c r="AT150" s="236" t="s">
        <v>166</v>
      </c>
      <c r="AU150" s="236" t="s">
        <v>89</v>
      </c>
      <c r="AY150" s="16" t="s">
        <v>163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89</v>
      </c>
      <c r="BK150" s="237">
        <f>ROUND(I150*H150,2)</f>
        <v>0</v>
      </c>
      <c r="BL150" s="16" t="s">
        <v>170</v>
      </c>
      <c r="BM150" s="236" t="s">
        <v>344</v>
      </c>
    </row>
    <row r="151" s="2" customFormat="1" ht="16.5" customHeight="1">
      <c r="A151" s="37"/>
      <c r="B151" s="38"/>
      <c r="C151" s="225" t="s">
        <v>254</v>
      </c>
      <c r="D151" s="225" t="s">
        <v>166</v>
      </c>
      <c r="E151" s="226" t="s">
        <v>706</v>
      </c>
      <c r="F151" s="227" t="s">
        <v>707</v>
      </c>
      <c r="G151" s="228" t="s">
        <v>347</v>
      </c>
      <c r="H151" s="229">
        <v>1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42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170</v>
      </c>
      <c r="AT151" s="236" t="s">
        <v>166</v>
      </c>
      <c r="AU151" s="236" t="s">
        <v>89</v>
      </c>
      <c r="AY151" s="16" t="s">
        <v>163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89</v>
      </c>
      <c r="BK151" s="237">
        <f>ROUND(I151*H151,2)</f>
        <v>0</v>
      </c>
      <c r="BL151" s="16" t="s">
        <v>170</v>
      </c>
      <c r="BM151" s="236" t="s">
        <v>353</v>
      </c>
    </row>
    <row r="152" s="2" customFormat="1" ht="21.75" customHeight="1">
      <c r="A152" s="37"/>
      <c r="B152" s="38"/>
      <c r="C152" s="225" t="s">
        <v>258</v>
      </c>
      <c r="D152" s="225" t="s">
        <v>166</v>
      </c>
      <c r="E152" s="226" t="s">
        <v>708</v>
      </c>
      <c r="F152" s="227" t="s">
        <v>709</v>
      </c>
      <c r="G152" s="228" t="s">
        <v>324</v>
      </c>
      <c r="H152" s="261"/>
      <c r="I152" s="230"/>
      <c r="J152" s="231">
        <f>ROUND(I152*H152,2)</f>
        <v>0</v>
      </c>
      <c r="K152" s="227" t="s">
        <v>1</v>
      </c>
      <c r="L152" s="43"/>
      <c r="M152" s="275" t="s">
        <v>1</v>
      </c>
      <c r="N152" s="276" t="s">
        <v>42</v>
      </c>
      <c r="O152" s="277"/>
      <c r="P152" s="278">
        <f>O152*H152</f>
        <v>0</v>
      </c>
      <c r="Q152" s="278">
        <v>0</v>
      </c>
      <c r="R152" s="278">
        <f>Q152*H152</f>
        <v>0</v>
      </c>
      <c r="S152" s="278">
        <v>0</v>
      </c>
      <c r="T152" s="27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170</v>
      </c>
      <c r="AT152" s="236" t="s">
        <v>166</v>
      </c>
      <c r="AU152" s="236" t="s">
        <v>89</v>
      </c>
      <c r="AY152" s="16" t="s">
        <v>163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89</v>
      </c>
      <c r="BK152" s="237">
        <f>ROUND(I152*H152,2)</f>
        <v>0</v>
      </c>
      <c r="BL152" s="16" t="s">
        <v>170</v>
      </c>
      <c r="BM152" s="236" t="s">
        <v>361</v>
      </c>
    </row>
    <row r="153" s="2" customFormat="1" ht="6.96" customHeight="1">
      <c r="A153" s="37"/>
      <c r="B153" s="65"/>
      <c r="C153" s="66"/>
      <c r="D153" s="66"/>
      <c r="E153" s="66"/>
      <c r="F153" s="66"/>
      <c r="G153" s="66"/>
      <c r="H153" s="66"/>
      <c r="I153" s="66"/>
      <c r="J153" s="66"/>
      <c r="K153" s="66"/>
      <c r="L153" s="43"/>
      <c r="M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</sheetData>
  <sheetProtection sheet="1" autoFilter="0" formatColumns="0" formatRows="0" objects="1" scenarios="1" spinCount="100000" saltValue="UfVpZMspjEoLphkY5UMvh6Ss4a0xbP49rvPxBdb8BMr5AkSAsCakw6+EAuhScDfL4nTnqhPwGmK7XF+MPg6xPA==" hashValue="ZCRgrjpmJSLssuYUwx33P/NyB9Jz4Nn940+a+mM+lmJLSm+UKLZimSOCzYdyHtmFkGBdjWIcQlpm9Y53Oft5ug==" algorithmName="SHA-512" password="CC35"/>
  <autoFilter ref="C125:K15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114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1" customFormat="1" ht="12" customHeight="1">
      <c r="B8" s="19"/>
      <c r="D8" s="149" t="s">
        <v>122</v>
      </c>
      <c r="L8" s="19"/>
    </row>
    <row r="9" s="2" customFormat="1" ht="16.5" customHeight="1">
      <c r="A9" s="37"/>
      <c r="B9" s="43"/>
      <c r="C9" s="37"/>
      <c r="D9" s="37"/>
      <c r="E9" s="150" t="s">
        <v>728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49" t="s">
        <v>124</v>
      </c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1" t="s">
        <v>818</v>
      </c>
      <c r="F11" s="37"/>
      <c r="G11" s="37"/>
      <c r="H11" s="37"/>
      <c r="I11" s="37"/>
      <c r="J11" s="37"/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49" t="s">
        <v>18</v>
      </c>
      <c r="E13" s="37"/>
      <c r="F13" s="140" t="s">
        <v>1</v>
      </c>
      <c r="G13" s="37"/>
      <c r="H13" s="37"/>
      <c r="I13" s="149" t="s">
        <v>19</v>
      </c>
      <c r="J13" s="140" t="s">
        <v>1</v>
      </c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20</v>
      </c>
      <c r="E14" s="37"/>
      <c r="F14" s="140" t="s">
        <v>21</v>
      </c>
      <c r="G14" s="37"/>
      <c r="H14" s="37"/>
      <c r="I14" s="149" t="s">
        <v>22</v>
      </c>
      <c r="J14" s="152" t="str">
        <f>'Rekapitulace stavby'!AN8</f>
        <v>24. 9. 2024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49" t="s">
        <v>24</v>
      </c>
      <c r="E16" s="37"/>
      <c r="F16" s="37"/>
      <c r="G16" s="37"/>
      <c r="H16" s="37"/>
      <c r="I16" s="149" t="s">
        <v>25</v>
      </c>
      <c r="J16" s="140" t="s">
        <v>1</v>
      </c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0" t="s">
        <v>26</v>
      </c>
      <c r="F17" s="37"/>
      <c r="G17" s="37"/>
      <c r="H17" s="37"/>
      <c r="I17" s="149" t="s">
        <v>27</v>
      </c>
      <c r="J17" s="140" t="s">
        <v>1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49" t="s">
        <v>28</v>
      </c>
      <c r="E19" s="37"/>
      <c r="F19" s="37"/>
      <c r="G19" s="37"/>
      <c r="H19" s="37"/>
      <c r="I19" s="149" t="s">
        <v>25</v>
      </c>
      <c r="J19" s="32" t="str">
        <f>'Rekapitulace stavby'!AN13</f>
        <v>Vyplň údaj</v>
      </c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0"/>
      <c r="G20" s="140"/>
      <c r="H20" s="140"/>
      <c r="I20" s="149" t="s">
        <v>27</v>
      </c>
      <c r="J20" s="32" t="str">
        <f>'Rekapitulace stavby'!AN14</f>
        <v>Vyplň údaj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49" t="s">
        <v>30</v>
      </c>
      <c r="E22" s="37"/>
      <c r="F22" s="37"/>
      <c r="G22" s="37"/>
      <c r="H22" s="37"/>
      <c r="I22" s="149" t="s">
        <v>25</v>
      </c>
      <c r="J22" s="140" t="str">
        <f>IF('Rekapitulace stavby'!AN16="","",'Rekapitulace stavby'!AN16)</f>
        <v/>
      </c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0" t="str">
        <f>IF('Rekapitulace stavby'!E17="","",'Rekapitulace stavby'!E17)</f>
        <v>PRIDOS</v>
      </c>
      <c r="F23" s="37"/>
      <c r="G23" s="37"/>
      <c r="H23" s="37"/>
      <c r="I23" s="149" t="s">
        <v>27</v>
      </c>
      <c r="J23" s="140" t="str">
        <f>IF('Rekapitulace stavby'!AN17="","",'Rekapitulace stavby'!AN17)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49" t="s">
        <v>33</v>
      </c>
      <c r="E25" s="37"/>
      <c r="F25" s="37"/>
      <c r="G25" s="37"/>
      <c r="H25" s="37"/>
      <c r="I25" s="149" t="s">
        <v>25</v>
      </c>
      <c r="J25" s="140" t="str">
        <f>IF('Rekapitulace stavby'!AN19="","",'Rekapitulace stavby'!AN19)</f>
        <v/>
      </c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0" t="str">
        <f>IF('Rekapitulace stavby'!E20="","",'Rekapitulace stavby'!E20)</f>
        <v xml:space="preserve"> </v>
      </c>
      <c r="F26" s="37"/>
      <c r="G26" s="37"/>
      <c r="H26" s="37"/>
      <c r="I26" s="149" t="s">
        <v>27</v>
      </c>
      <c r="J26" s="140" t="str">
        <f>IF('Rekapitulace stavby'!AN20="","",'Rekapitulace stavby'!AN20)</f>
        <v/>
      </c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49" t="s">
        <v>35</v>
      </c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23.25" customHeight="1">
      <c r="A29" s="153"/>
      <c r="B29" s="154"/>
      <c r="C29" s="153"/>
      <c r="D29" s="153"/>
      <c r="E29" s="155" t="s">
        <v>552</v>
      </c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58" t="s">
        <v>36</v>
      </c>
      <c r="E32" s="37"/>
      <c r="F32" s="37"/>
      <c r="G32" s="37"/>
      <c r="H32" s="37"/>
      <c r="I32" s="37"/>
      <c r="J32" s="159">
        <f>ROUND(J124,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57"/>
      <c r="E33" s="157"/>
      <c r="F33" s="157"/>
      <c r="G33" s="157"/>
      <c r="H33" s="157"/>
      <c r="I33" s="157"/>
      <c r="J33" s="157"/>
      <c r="K33" s="15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0" t="s">
        <v>38</v>
      </c>
      <c r="G34" s="37"/>
      <c r="H34" s="37"/>
      <c r="I34" s="160" t="s">
        <v>37</v>
      </c>
      <c r="J34" s="160" t="s">
        <v>39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1" t="s">
        <v>40</v>
      </c>
      <c r="E35" s="149" t="s">
        <v>41</v>
      </c>
      <c r="F35" s="162">
        <f>ROUND((SUM(BE124:BE135)),  2)</f>
        <v>0</v>
      </c>
      <c r="G35" s="37"/>
      <c r="H35" s="37"/>
      <c r="I35" s="163">
        <v>0.20999999999999999</v>
      </c>
      <c r="J35" s="162">
        <f>ROUND(((SUM(BE124:BE135))*I35),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49" t="s">
        <v>42</v>
      </c>
      <c r="F36" s="162">
        <f>ROUND((SUM(BF124:BF135)),  2)</f>
        <v>0</v>
      </c>
      <c r="G36" s="37"/>
      <c r="H36" s="37"/>
      <c r="I36" s="163">
        <v>0.12</v>
      </c>
      <c r="J36" s="162">
        <f>ROUND(((SUM(BF124:BF135))*I36),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43</v>
      </c>
      <c r="F37" s="162">
        <f>ROUND((SUM(BG124:BG135)),  2)</f>
        <v>0</v>
      </c>
      <c r="G37" s="37"/>
      <c r="H37" s="37"/>
      <c r="I37" s="163">
        <v>0.20999999999999999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49" t="s">
        <v>44</v>
      </c>
      <c r="F38" s="162">
        <f>ROUND((SUM(BH124:BH135)),  2)</f>
        <v>0</v>
      </c>
      <c r="G38" s="37"/>
      <c r="H38" s="37"/>
      <c r="I38" s="163">
        <v>0.12</v>
      </c>
      <c r="J38" s="162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49" t="s">
        <v>45</v>
      </c>
      <c r="F39" s="162">
        <f>ROUND((SUM(BI124:BI135)),  2)</f>
        <v>0</v>
      </c>
      <c r="G39" s="37"/>
      <c r="H39" s="37"/>
      <c r="I39" s="163">
        <v>0</v>
      </c>
      <c r="J39" s="162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4"/>
      <c r="D41" s="165" t="s">
        <v>46</v>
      </c>
      <c r="E41" s="166"/>
      <c r="F41" s="166"/>
      <c r="G41" s="167" t="s">
        <v>47</v>
      </c>
      <c r="H41" s="168" t="s">
        <v>48</v>
      </c>
      <c r="I41" s="166"/>
      <c r="J41" s="169">
        <f>SUM(J32:J39)</f>
        <v>0</v>
      </c>
      <c r="K41" s="170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122</v>
      </c>
      <c r="D86" s="21"/>
      <c r="E86" s="21"/>
      <c r="F86" s="21"/>
      <c r="G86" s="21"/>
      <c r="H86" s="21"/>
      <c r="I86" s="21"/>
      <c r="J86" s="21"/>
      <c r="K86" s="21"/>
      <c r="L86" s="19"/>
    </row>
    <row r="87" s="2" customFormat="1" ht="16.5" customHeight="1">
      <c r="A87" s="37"/>
      <c r="B87" s="38"/>
      <c r="C87" s="39"/>
      <c r="D87" s="39"/>
      <c r="E87" s="182" t="s">
        <v>728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124</v>
      </c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B4 - ZAŘÍZENÍ VZDUCHOTECHNIKY - m.č.411</v>
      </c>
      <c r="F89" s="39"/>
      <c r="G89" s="39"/>
      <c r="H89" s="39"/>
      <c r="I89" s="39"/>
      <c r="J89" s="39"/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20</v>
      </c>
      <c r="D91" s="39"/>
      <c r="E91" s="39"/>
      <c r="F91" s="26" t="str">
        <f>F14</f>
        <v>K Biřičce 1240, HK</v>
      </c>
      <c r="G91" s="39"/>
      <c r="H91" s="39"/>
      <c r="I91" s="31" t="s">
        <v>22</v>
      </c>
      <c r="J91" s="78" t="str">
        <f>IF(J14="","",J14)</f>
        <v>24. 9. 2024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5.15" customHeight="1">
      <c r="A93" s="37"/>
      <c r="B93" s="38"/>
      <c r="C93" s="31" t="s">
        <v>24</v>
      </c>
      <c r="D93" s="39"/>
      <c r="E93" s="39"/>
      <c r="F93" s="26" t="str">
        <f>E17</f>
        <v>Domov u Biřičky</v>
      </c>
      <c r="G93" s="39"/>
      <c r="H93" s="39"/>
      <c r="I93" s="31" t="s">
        <v>30</v>
      </c>
      <c r="J93" s="35" t="str">
        <f>E23</f>
        <v>PRIDOS</v>
      </c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28</v>
      </c>
      <c r="D94" s="39"/>
      <c r="E94" s="39"/>
      <c r="F94" s="26" t="str">
        <f>IF(E20="","",E20)</f>
        <v>Vyplň údaj</v>
      </c>
      <c r="G94" s="39"/>
      <c r="H94" s="39"/>
      <c r="I94" s="31" t="s">
        <v>33</v>
      </c>
      <c r="J94" s="35" t="str">
        <f>E26</f>
        <v xml:space="preserve"> </v>
      </c>
      <c r="K94" s="39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3" t="s">
        <v>127</v>
      </c>
      <c r="D96" s="184"/>
      <c r="E96" s="184"/>
      <c r="F96" s="184"/>
      <c r="G96" s="184"/>
      <c r="H96" s="184"/>
      <c r="I96" s="184"/>
      <c r="J96" s="185" t="s">
        <v>128</v>
      </c>
      <c r="K96" s="184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6" t="s">
        <v>129</v>
      </c>
      <c r="D98" s="39"/>
      <c r="E98" s="39"/>
      <c r="F98" s="39"/>
      <c r="G98" s="39"/>
      <c r="H98" s="39"/>
      <c r="I98" s="39"/>
      <c r="J98" s="109">
        <f>J124</f>
        <v>0</v>
      </c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87"/>
      <c r="C99" s="188"/>
      <c r="D99" s="189" t="s">
        <v>131</v>
      </c>
      <c r="E99" s="190"/>
      <c r="F99" s="190"/>
      <c r="G99" s="190"/>
      <c r="H99" s="190"/>
      <c r="I99" s="190"/>
      <c r="J99" s="191">
        <f>J125</f>
        <v>0</v>
      </c>
      <c r="K99" s="188"/>
      <c r="L99" s="19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3"/>
      <c r="C100" s="132"/>
      <c r="D100" s="194" t="s">
        <v>553</v>
      </c>
      <c r="E100" s="195"/>
      <c r="F100" s="195"/>
      <c r="G100" s="195"/>
      <c r="H100" s="195"/>
      <c r="I100" s="195"/>
      <c r="J100" s="196">
        <f>J126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137</v>
      </c>
      <c r="E101" s="190"/>
      <c r="F101" s="190"/>
      <c r="G101" s="190"/>
      <c r="H101" s="190"/>
      <c r="I101" s="190"/>
      <c r="J101" s="191">
        <f>J128</f>
        <v>0</v>
      </c>
      <c r="K101" s="188"/>
      <c r="L101" s="192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3"/>
      <c r="C102" s="132"/>
      <c r="D102" s="194" t="s">
        <v>711</v>
      </c>
      <c r="E102" s="195"/>
      <c r="F102" s="195"/>
      <c r="G102" s="195"/>
      <c r="H102" s="195"/>
      <c r="I102" s="195"/>
      <c r="J102" s="196">
        <f>J129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Domov u Biřičky - rekonstrukce koupelen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122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="2" customFormat="1" ht="16.5" customHeight="1">
      <c r="A114" s="37"/>
      <c r="B114" s="38"/>
      <c r="C114" s="39"/>
      <c r="D114" s="39"/>
      <c r="E114" s="182" t="s">
        <v>728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124</v>
      </c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B4 - ZAŘÍZENÍ VZDUCHOTECHNIKY - m.č.411</v>
      </c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20</v>
      </c>
      <c r="D118" s="39"/>
      <c r="E118" s="39"/>
      <c r="F118" s="26" t="str">
        <f>F14</f>
        <v>K Biřičce 1240, HK</v>
      </c>
      <c r="G118" s="39"/>
      <c r="H118" s="39"/>
      <c r="I118" s="31" t="s">
        <v>22</v>
      </c>
      <c r="J118" s="78" t="str">
        <f>IF(J14="","",J14)</f>
        <v>24. 9. 2024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24</v>
      </c>
      <c r="D120" s="39"/>
      <c r="E120" s="39"/>
      <c r="F120" s="26" t="str">
        <f>E17</f>
        <v>Domov u Biřičky</v>
      </c>
      <c r="G120" s="39"/>
      <c r="H120" s="39"/>
      <c r="I120" s="31" t="s">
        <v>30</v>
      </c>
      <c r="J120" s="35" t="str">
        <f>E23</f>
        <v>PRIDOS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28</v>
      </c>
      <c r="D121" s="39"/>
      <c r="E121" s="39"/>
      <c r="F121" s="26" t="str">
        <f>IF(E20="","",E20)</f>
        <v>Vyplň údaj</v>
      </c>
      <c r="G121" s="39"/>
      <c r="H121" s="39"/>
      <c r="I121" s="31" t="s">
        <v>33</v>
      </c>
      <c r="J121" s="35" t="str">
        <f>E26</f>
        <v xml:space="preserve"> 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198"/>
      <c r="B123" s="199"/>
      <c r="C123" s="200" t="s">
        <v>149</v>
      </c>
      <c r="D123" s="201" t="s">
        <v>61</v>
      </c>
      <c r="E123" s="201" t="s">
        <v>57</v>
      </c>
      <c r="F123" s="201" t="s">
        <v>58</v>
      </c>
      <c r="G123" s="201" t="s">
        <v>150</v>
      </c>
      <c r="H123" s="201" t="s">
        <v>151</v>
      </c>
      <c r="I123" s="201" t="s">
        <v>152</v>
      </c>
      <c r="J123" s="201" t="s">
        <v>128</v>
      </c>
      <c r="K123" s="202" t="s">
        <v>153</v>
      </c>
      <c r="L123" s="203"/>
      <c r="M123" s="99" t="s">
        <v>1</v>
      </c>
      <c r="N123" s="100" t="s">
        <v>40</v>
      </c>
      <c r="O123" s="100" t="s">
        <v>154</v>
      </c>
      <c r="P123" s="100" t="s">
        <v>155</v>
      </c>
      <c r="Q123" s="100" t="s">
        <v>156</v>
      </c>
      <c r="R123" s="100" t="s">
        <v>157</v>
      </c>
      <c r="S123" s="100" t="s">
        <v>158</v>
      </c>
      <c r="T123" s="101" t="s">
        <v>159</v>
      </c>
      <c r="U123" s="198"/>
      <c r="V123" s="198"/>
      <c r="W123" s="198"/>
      <c r="X123" s="198"/>
      <c r="Y123" s="198"/>
      <c r="Z123" s="198"/>
      <c r="AA123" s="198"/>
      <c r="AB123" s="198"/>
      <c r="AC123" s="198"/>
      <c r="AD123" s="198"/>
      <c r="AE123" s="198"/>
    </row>
    <row r="124" s="2" customFormat="1" ht="22.8" customHeight="1">
      <c r="A124" s="37"/>
      <c r="B124" s="38"/>
      <c r="C124" s="106" t="s">
        <v>160</v>
      </c>
      <c r="D124" s="39"/>
      <c r="E124" s="39"/>
      <c r="F124" s="39"/>
      <c r="G124" s="39"/>
      <c r="H124" s="39"/>
      <c r="I124" s="39"/>
      <c r="J124" s="204">
        <f>BK124</f>
        <v>0</v>
      </c>
      <c r="K124" s="39"/>
      <c r="L124" s="43"/>
      <c r="M124" s="102"/>
      <c r="N124" s="205"/>
      <c r="O124" s="103"/>
      <c r="P124" s="206">
        <f>P125+P128</f>
        <v>0</v>
      </c>
      <c r="Q124" s="103"/>
      <c r="R124" s="206">
        <f>R125+R128</f>
        <v>0</v>
      </c>
      <c r="S124" s="103"/>
      <c r="T124" s="207">
        <f>T125+T128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75</v>
      </c>
      <c r="AU124" s="16" t="s">
        <v>130</v>
      </c>
      <c r="BK124" s="208">
        <f>BK125+BK128</f>
        <v>0</v>
      </c>
    </row>
    <row r="125" s="12" customFormat="1" ht="25.92" customHeight="1">
      <c r="A125" s="12"/>
      <c r="B125" s="209"/>
      <c r="C125" s="210"/>
      <c r="D125" s="211" t="s">
        <v>75</v>
      </c>
      <c r="E125" s="212" t="s">
        <v>161</v>
      </c>
      <c r="F125" s="212" t="s">
        <v>162</v>
      </c>
      <c r="G125" s="210"/>
      <c r="H125" s="210"/>
      <c r="I125" s="213"/>
      <c r="J125" s="214">
        <f>BK125</f>
        <v>0</v>
      </c>
      <c r="K125" s="210"/>
      <c r="L125" s="215"/>
      <c r="M125" s="216"/>
      <c r="N125" s="217"/>
      <c r="O125" s="217"/>
      <c r="P125" s="218">
        <f>P126</f>
        <v>0</v>
      </c>
      <c r="Q125" s="217"/>
      <c r="R125" s="218">
        <f>R126</f>
        <v>0</v>
      </c>
      <c r="S125" s="217"/>
      <c r="T125" s="219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0" t="s">
        <v>83</v>
      </c>
      <c r="AT125" s="221" t="s">
        <v>75</v>
      </c>
      <c r="AU125" s="221" t="s">
        <v>76</v>
      </c>
      <c r="AY125" s="220" t="s">
        <v>163</v>
      </c>
      <c r="BK125" s="222">
        <f>BK126</f>
        <v>0</v>
      </c>
    </row>
    <row r="126" s="12" customFormat="1" ht="22.8" customHeight="1">
      <c r="A126" s="12"/>
      <c r="B126" s="209"/>
      <c r="C126" s="210"/>
      <c r="D126" s="211" t="s">
        <v>75</v>
      </c>
      <c r="E126" s="223" t="s">
        <v>83</v>
      </c>
      <c r="F126" s="223" t="s">
        <v>559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83</v>
      </c>
      <c r="AT126" s="221" t="s">
        <v>75</v>
      </c>
      <c r="AU126" s="221" t="s">
        <v>83</v>
      </c>
      <c r="AY126" s="220" t="s">
        <v>163</v>
      </c>
      <c r="BK126" s="222">
        <f>BK127</f>
        <v>0</v>
      </c>
    </row>
    <row r="127" s="2" customFormat="1" ht="16.5" customHeight="1">
      <c r="A127" s="37"/>
      <c r="B127" s="38"/>
      <c r="C127" s="225" t="s">
        <v>83</v>
      </c>
      <c r="D127" s="225" t="s">
        <v>166</v>
      </c>
      <c r="E127" s="226" t="s">
        <v>712</v>
      </c>
      <c r="F127" s="227" t="s">
        <v>561</v>
      </c>
      <c r="G127" s="228" t="s">
        <v>347</v>
      </c>
      <c r="H127" s="229">
        <v>1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42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170</v>
      </c>
      <c r="AT127" s="236" t="s">
        <v>166</v>
      </c>
      <c r="AU127" s="236" t="s">
        <v>89</v>
      </c>
      <c r="AY127" s="16" t="s">
        <v>163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89</v>
      </c>
      <c r="BK127" s="237">
        <f>ROUND(I127*H127,2)</f>
        <v>0</v>
      </c>
      <c r="BL127" s="16" t="s">
        <v>170</v>
      </c>
      <c r="BM127" s="236" t="s">
        <v>89</v>
      </c>
    </row>
    <row r="128" s="12" customFormat="1" ht="25.92" customHeight="1">
      <c r="A128" s="12"/>
      <c r="B128" s="209"/>
      <c r="C128" s="210"/>
      <c r="D128" s="211" t="s">
        <v>75</v>
      </c>
      <c r="E128" s="212" t="s">
        <v>312</v>
      </c>
      <c r="F128" s="212" t="s">
        <v>313</v>
      </c>
      <c r="G128" s="210"/>
      <c r="H128" s="210"/>
      <c r="I128" s="213"/>
      <c r="J128" s="21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</v>
      </c>
      <c r="S128" s="217"/>
      <c r="T128" s="21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89</v>
      </c>
      <c r="AT128" s="221" t="s">
        <v>75</v>
      </c>
      <c r="AU128" s="221" t="s">
        <v>76</v>
      </c>
      <c r="AY128" s="220" t="s">
        <v>163</v>
      </c>
      <c r="BK128" s="222">
        <f>BK129</f>
        <v>0</v>
      </c>
    </row>
    <row r="129" s="12" customFormat="1" ht="22.8" customHeight="1">
      <c r="A129" s="12"/>
      <c r="B129" s="209"/>
      <c r="C129" s="210"/>
      <c r="D129" s="211" t="s">
        <v>75</v>
      </c>
      <c r="E129" s="223" t="s">
        <v>89</v>
      </c>
      <c r="F129" s="223" t="s">
        <v>713</v>
      </c>
      <c r="G129" s="210"/>
      <c r="H129" s="210"/>
      <c r="I129" s="213"/>
      <c r="J129" s="224">
        <f>BK129</f>
        <v>0</v>
      </c>
      <c r="K129" s="210"/>
      <c r="L129" s="215"/>
      <c r="M129" s="216"/>
      <c r="N129" s="217"/>
      <c r="O129" s="217"/>
      <c r="P129" s="218">
        <f>SUM(P130:P135)</f>
        <v>0</v>
      </c>
      <c r="Q129" s="217"/>
      <c r="R129" s="218">
        <f>SUM(R130:R135)</f>
        <v>0</v>
      </c>
      <c r="S129" s="217"/>
      <c r="T129" s="219">
        <f>SUM(T130:T135)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0" t="s">
        <v>83</v>
      </c>
      <c r="AT129" s="221" t="s">
        <v>75</v>
      </c>
      <c r="AU129" s="221" t="s">
        <v>83</v>
      </c>
      <c r="AY129" s="220" t="s">
        <v>163</v>
      </c>
      <c r="BK129" s="222">
        <f>SUM(BK130:BK135)</f>
        <v>0</v>
      </c>
    </row>
    <row r="130" s="2" customFormat="1" ht="16.5" customHeight="1">
      <c r="A130" s="37"/>
      <c r="B130" s="38"/>
      <c r="C130" s="225" t="s">
        <v>89</v>
      </c>
      <c r="D130" s="225" t="s">
        <v>166</v>
      </c>
      <c r="E130" s="226" t="s">
        <v>819</v>
      </c>
      <c r="F130" s="227" t="s">
        <v>820</v>
      </c>
      <c r="G130" s="228" t="s">
        <v>347</v>
      </c>
      <c r="H130" s="229">
        <v>1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42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170</v>
      </c>
      <c r="AT130" s="236" t="s">
        <v>166</v>
      </c>
      <c r="AU130" s="236" t="s">
        <v>89</v>
      </c>
      <c r="AY130" s="16" t="s">
        <v>163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89</v>
      </c>
      <c r="BK130" s="237">
        <f>ROUND(I130*H130,2)</f>
        <v>0</v>
      </c>
      <c r="BL130" s="16" t="s">
        <v>170</v>
      </c>
      <c r="BM130" s="236" t="s">
        <v>170</v>
      </c>
    </row>
    <row r="131" s="2" customFormat="1" ht="37.8" customHeight="1">
      <c r="A131" s="37"/>
      <c r="B131" s="38"/>
      <c r="C131" s="225" t="s">
        <v>164</v>
      </c>
      <c r="D131" s="225" t="s">
        <v>166</v>
      </c>
      <c r="E131" s="226" t="s">
        <v>821</v>
      </c>
      <c r="F131" s="227" t="s">
        <v>822</v>
      </c>
      <c r="G131" s="228" t="s">
        <v>347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42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170</v>
      </c>
      <c r="AT131" s="236" t="s">
        <v>166</v>
      </c>
      <c r="AU131" s="236" t="s">
        <v>89</v>
      </c>
      <c r="AY131" s="16" t="s">
        <v>163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89</v>
      </c>
      <c r="BK131" s="237">
        <f>ROUND(I131*H131,2)</f>
        <v>0</v>
      </c>
      <c r="BL131" s="16" t="s">
        <v>170</v>
      </c>
      <c r="BM131" s="236" t="s">
        <v>174</v>
      </c>
    </row>
    <row r="132" s="2" customFormat="1" ht="24.15" customHeight="1">
      <c r="A132" s="37"/>
      <c r="B132" s="38"/>
      <c r="C132" s="225" t="s">
        <v>170</v>
      </c>
      <c r="D132" s="225" t="s">
        <v>166</v>
      </c>
      <c r="E132" s="226" t="s">
        <v>720</v>
      </c>
      <c r="F132" s="227" t="s">
        <v>721</v>
      </c>
      <c r="G132" s="228" t="s">
        <v>347</v>
      </c>
      <c r="H132" s="229">
        <v>1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42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170</v>
      </c>
      <c r="AT132" s="236" t="s">
        <v>166</v>
      </c>
      <c r="AU132" s="236" t="s">
        <v>89</v>
      </c>
      <c r="AY132" s="16" t="s">
        <v>163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89</v>
      </c>
      <c r="BK132" s="237">
        <f>ROUND(I132*H132,2)</f>
        <v>0</v>
      </c>
      <c r="BL132" s="16" t="s">
        <v>170</v>
      </c>
      <c r="BM132" s="236" t="s">
        <v>203</v>
      </c>
    </row>
    <row r="133" s="2" customFormat="1" ht="16.5" customHeight="1">
      <c r="A133" s="37"/>
      <c r="B133" s="38"/>
      <c r="C133" s="225" t="s">
        <v>189</v>
      </c>
      <c r="D133" s="225" t="s">
        <v>166</v>
      </c>
      <c r="E133" s="226" t="s">
        <v>722</v>
      </c>
      <c r="F133" s="227" t="s">
        <v>723</v>
      </c>
      <c r="G133" s="228" t="s">
        <v>347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42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170</v>
      </c>
      <c r="AT133" s="236" t="s">
        <v>166</v>
      </c>
      <c r="AU133" s="236" t="s">
        <v>89</v>
      </c>
      <c r="AY133" s="16" t="s">
        <v>163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89</v>
      </c>
      <c r="BK133" s="237">
        <f>ROUND(I133*H133,2)</f>
        <v>0</v>
      </c>
      <c r="BL133" s="16" t="s">
        <v>170</v>
      </c>
      <c r="BM133" s="236" t="s">
        <v>212</v>
      </c>
    </row>
    <row r="134" s="2" customFormat="1" ht="16.5" customHeight="1">
      <c r="A134" s="37"/>
      <c r="B134" s="38"/>
      <c r="C134" s="225" t="s">
        <v>174</v>
      </c>
      <c r="D134" s="225" t="s">
        <v>166</v>
      </c>
      <c r="E134" s="226" t="s">
        <v>724</v>
      </c>
      <c r="F134" s="227" t="s">
        <v>725</v>
      </c>
      <c r="G134" s="228" t="s">
        <v>347</v>
      </c>
      <c r="H134" s="229">
        <v>1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42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170</v>
      </c>
      <c r="AT134" s="236" t="s">
        <v>166</v>
      </c>
      <c r="AU134" s="236" t="s">
        <v>89</v>
      </c>
      <c r="AY134" s="16" t="s">
        <v>163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89</v>
      </c>
      <c r="BK134" s="237">
        <f>ROUND(I134*H134,2)</f>
        <v>0</v>
      </c>
      <c r="BL134" s="16" t="s">
        <v>170</v>
      </c>
      <c r="BM134" s="236" t="s">
        <v>8</v>
      </c>
    </row>
    <row r="135" s="2" customFormat="1" ht="16.5" customHeight="1">
      <c r="A135" s="37"/>
      <c r="B135" s="38"/>
      <c r="C135" s="225" t="s">
        <v>198</v>
      </c>
      <c r="D135" s="225" t="s">
        <v>166</v>
      </c>
      <c r="E135" s="226" t="s">
        <v>726</v>
      </c>
      <c r="F135" s="227" t="s">
        <v>727</v>
      </c>
      <c r="G135" s="228" t="s">
        <v>324</v>
      </c>
      <c r="H135" s="261"/>
      <c r="I135" s="230"/>
      <c r="J135" s="231">
        <f>ROUND(I135*H135,2)</f>
        <v>0</v>
      </c>
      <c r="K135" s="227" t="s">
        <v>1</v>
      </c>
      <c r="L135" s="43"/>
      <c r="M135" s="275" t="s">
        <v>1</v>
      </c>
      <c r="N135" s="276" t="s">
        <v>42</v>
      </c>
      <c r="O135" s="277"/>
      <c r="P135" s="278">
        <f>O135*H135</f>
        <v>0</v>
      </c>
      <c r="Q135" s="278">
        <v>0</v>
      </c>
      <c r="R135" s="278">
        <f>Q135*H135</f>
        <v>0</v>
      </c>
      <c r="S135" s="278">
        <v>0</v>
      </c>
      <c r="T135" s="27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170</v>
      </c>
      <c r="AT135" s="236" t="s">
        <v>166</v>
      </c>
      <c r="AU135" s="236" t="s">
        <v>89</v>
      </c>
      <c r="AY135" s="16" t="s">
        <v>163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89</v>
      </c>
      <c r="BK135" s="237">
        <f>ROUND(I135*H135,2)</f>
        <v>0</v>
      </c>
      <c r="BL135" s="16" t="s">
        <v>170</v>
      </c>
      <c r="BM135" s="236" t="s">
        <v>230</v>
      </c>
    </row>
    <row r="136" s="2" customFormat="1" ht="6.96" customHeight="1">
      <c r="A136" s="37"/>
      <c r="B136" s="65"/>
      <c r="C136" s="66"/>
      <c r="D136" s="66"/>
      <c r="E136" s="66"/>
      <c r="F136" s="66"/>
      <c r="G136" s="66"/>
      <c r="H136" s="66"/>
      <c r="I136" s="66"/>
      <c r="J136" s="66"/>
      <c r="K136" s="66"/>
      <c r="L136" s="43"/>
      <c r="M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</sheetData>
  <sheetProtection sheet="1" autoFilter="0" formatColumns="0" formatRows="0" objects="1" scenarios="1" spinCount="100000" saltValue="459xldKVKLEEjTGIHQf7WHRkEvMyxPbUyiS+tit8zb9BA7xz6srb7iM2owK0apT9bsyx9KCqX62nVtLbApHbBg==" hashValue="WR2IOikifE0K0WXJgKw6y+cp/0kl/w7Cvp/aXncF1n0cmTR9Y2OnOhGzoBnz7NuA7Fm6AdS53b7HkvO2ZGsvjA==" algorithmName="SHA-512" password="CC35"/>
  <autoFilter ref="C123:K1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117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122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823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24. 9. 2024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tr">
        <f>IF('Rekapitulace stavby'!E17="","",'Rekapitulace stavby'!E17)</f>
        <v>PRIDOS</v>
      </c>
      <c r="F21" s="37"/>
      <c r="G21" s="37"/>
      <c r="H21" s="37"/>
      <c r="I21" s="149" t="s">
        <v>27</v>
      </c>
      <c r="J21" s="140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ROUND((SUM(BE123:BE174)),  2)</f>
        <v>0</v>
      </c>
      <c r="G33" s="37"/>
      <c r="H33" s="37"/>
      <c r="I33" s="163">
        <v>0.20999999999999999</v>
      </c>
      <c r="J33" s="162">
        <f>ROUND(((SUM(BE123:BE174))*I33),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ROUND((SUM(BF123:BF174)),  2)</f>
        <v>0</v>
      </c>
      <c r="G34" s="37"/>
      <c r="H34" s="37"/>
      <c r="I34" s="163">
        <v>0.12</v>
      </c>
      <c r="J34" s="162">
        <f>ROUND(((SUM(BF123:BF174))*I34),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ROUND((SUM(BG123:BG174)),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ROUND((SUM(BH123:BH174)),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ROUND((SUM(BI123:BI174)),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AB - Elektroinstalace - m.č.411 + 530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 Biřičce 1240, HK</v>
      </c>
      <c r="G89" s="39"/>
      <c r="H89" s="39"/>
      <c r="I89" s="31" t="s">
        <v>22</v>
      </c>
      <c r="J89" s="78" t="str">
        <f>IF(J12="","",J12)</f>
        <v>24. 9. 2024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Domov u Biřičky</v>
      </c>
      <c r="G91" s="39"/>
      <c r="H91" s="39"/>
      <c r="I91" s="31" t="s">
        <v>30</v>
      </c>
      <c r="J91" s="35" t="str">
        <f>E21</f>
        <v>PRIDOS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127</v>
      </c>
      <c r="D94" s="184"/>
      <c r="E94" s="184"/>
      <c r="F94" s="184"/>
      <c r="G94" s="184"/>
      <c r="H94" s="184"/>
      <c r="I94" s="184"/>
      <c r="J94" s="185" t="s">
        <v>128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129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130</v>
      </c>
    </row>
    <row r="97" s="9" customFormat="1" ht="24.96" customHeight="1">
      <c r="A97" s="9"/>
      <c r="B97" s="187"/>
      <c r="C97" s="188"/>
      <c r="D97" s="189" t="s">
        <v>824</v>
      </c>
      <c r="E97" s="190"/>
      <c r="F97" s="190"/>
      <c r="G97" s="190"/>
      <c r="H97" s="190"/>
      <c r="I97" s="190"/>
      <c r="J97" s="191">
        <f>J124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7"/>
      <c r="C98" s="188"/>
      <c r="D98" s="189" t="s">
        <v>825</v>
      </c>
      <c r="E98" s="190"/>
      <c r="F98" s="190"/>
      <c r="G98" s="190"/>
      <c r="H98" s="190"/>
      <c r="I98" s="190"/>
      <c r="J98" s="191">
        <f>J127</f>
        <v>0</v>
      </c>
      <c r="K98" s="188"/>
      <c r="L98" s="192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3"/>
      <c r="C99" s="132"/>
      <c r="D99" s="194" t="s">
        <v>826</v>
      </c>
      <c r="E99" s="195"/>
      <c r="F99" s="195"/>
      <c r="G99" s="195"/>
      <c r="H99" s="195"/>
      <c r="I99" s="195"/>
      <c r="J99" s="196">
        <f>J128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827</v>
      </c>
      <c r="E100" s="195"/>
      <c r="F100" s="195"/>
      <c r="G100" s="195"/>
      <c r="H100" s="195"/>
      <c r="I100" s="195"/>
      <c r="J100" s="196">
        <f>J139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828</v>
      </c>
      <c r="E101" s="195"/>
      <c r="F101" s="195"/>
      <c r="G101" s="195"/>
      <c r="H101" s="195"/>
      <c r="I101" s="195"/>
      <c r="J101" s="196">
        <f>J142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829</v>
      </c>
      <c r="E102" s="195"/>
      <c r="F102" s="195"/>
      <c r="G102" s="195"/>
      <c r="H102" s="195"/>
      <c r="I102" s="195"/>
      <c r="J102" s="196">
        <f>J144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3"/>
      <c r="C103" s="132"/>
      <c r="D103" s="194" t="s">
        <v>830</v>
      </c>
      <c r="E103" s="195"/>
      <c r="F103" s="195"/>
      <c r="G103" s="195"/>
      <c r="H103" s="195"/>
      <c r="I103" s="195"/>
      <c r="J103" s="196">
        <f>J165</f>
        <v>0</v>
      </c>
      <c r="K103" s="132"/>
      <c r="L103" s="19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148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2" t="str">
        <f>E7</f>
        <v>Domov u Biřičky - rekonstrukce koupelen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122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AB - Elektroinstalace - m.č.411 + 530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K Biřičce 1240, HK</v>
      </c>
      <c r="G117" s="39"/>
      <c r="H117" s="39"/>
      <c r="I117" s="31" t="s">
        <v>22</v>
      </c>
      <c r="J117" s="78" t="str">
        <f>IF(J12="","",J12)</f>
        <v>24. 9. 2024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Domov u Biřičky</v>
      </c>
      <c r="G119" s="39"/>
      <c r="H119" s="39"/>
      <c r="I119" s="31" t="s">
        <v>30</v>
      </c>
      <c r="J119" s="35" t="str">
        <f>E21</f>
        <v>PRIDOS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8"/>
      <c r="B122" s="199"/>
      <c r="C122" s="200" t="s">
        <v>149</v>
      </c>
      <c r="D122" s="201" t="s">
        <v>61</v>
      </c>
      <c r="E122" s="201" t="s">
        <v>57</v>
      </c>
      <c r="F122" s="201" t="s">
        <v>58</v>
      </c>
      <c r="G122" s="201" t="s">
        <v>150</v>
      </c>
      <c r="H122" s="201" t="s">
        <v>151</v>
      </c>
      <c r="I122" s="201" t="s">
        <v>152</v>
      </c>
      <c r="J122" s="201" t="s">
        <v>128</v>
      </c>
      <c r="K122" s="202" t="s">
        <v>153</v>
      </c>
      <c r="L122" s="203"/>
      <c r="M122" s="99" t="s">
        <v>1</v>
      </c>
      <c r="N122" s="100" t="s">
        <v>40</v>
      </c>
      <c r="O122" s="100" t="s">
        <v>154</v>
      </c>
      <c r="P122" s="100" t="s">
        <v>155</v>
      </c>
      <c r="Q122" s="100" t="s">
        <v>156</v>
      </c>
      <c r="R122" s="100" t="s">
        <v>157</v>
      </c>
      <c r="S122" s="100" t="s">
        <v>158</v>
      </c>
      <c r="T122" s="101" t="s">
        <v>159</v>
      </c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</row>
    <row r="123" s="2" customFormat="1" ht="22.8" customHeight="1">
      <c r="A123" s="37"/>
      <c r="B123" s="38"/>
      <c r="C123" s="106" t="s">
        <v>160</v>
      </c>
      <c r="D123" s="39"/>
      <c r="E123" s="39"/>
      <c r="F123" s="39"/>
      <c r="G123" s="39"/>
      <c r="H123" s="39"/>
      <c r="I123" s="39"/>
      <c r="J123" s="204">
        <f>BK123</f>
        <v>0</v>
      </c>
      <c r="K123" s="39"/>
      <c r="L123" s="43"/>
      <c r="M123" s="102"/>
      <c r="N123" s="205"/>
      <c r="O123" s="103"/>
      <c r="P123" s="206">
        <f>P124+P127</f>
        <v>0</v>
      </c>
      <c r="Q123" s="103"/>
      <c r="R123" s="206">
        <f>R124+R127</f>
        <v>0</v>
      </c>
      <c r="S123" s="103"/>
      <c r="T123" s="207">
        <f>T124+T127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130</v>
      </c>
      <c r="BK123" s="208">
        <f>BK124+BK127</f>
        <v>0</v>
      </c>
    </row>
    <row r="124" s="12" customFormat="1" ht="25.92" customHeight="1">
      <c r="A124" s="12"/>
      <c r="B124" s="209"/>
      <c r="C124" s="210"/>
      <c r="D124" s="211" t="s">
        <v>75</v>
      </c>
      <c r="E124" s="212" t="s">
        <v>831</v>
      </c>
      <c r="F124" s="212" t="s">
        <v>832</v>
      </c>
      <c r="G124" s="210"/>
      <c r="H124" s="210"/>
      <c r="I124" s="213"/>
      <c r="J124" s="214">
        <f>BK124</f>
        <v>0</v>
      </c>
      <c r="K124" s="210"/>
      <c r="L124" s="215"/>
      <c r="M124" s="216"/>
      <c r="N124" s="217"/>
      <c r="O124" s="217"/>
      <c r="P124" s="218">
        <f>SUM(P125:P126)</f>
        <v>0</v>
      </c>
      <c r="Q124" s="217"/>
      <c r="R124" s="218">
        <f>SUM(R125:R126)</f>
        <v>0</v>
      </c>
      <c r="S124" s="217"/>
      <c r="T124" s="219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83</v>
      </c>
      <c r="AT124" s="221" t="s">
        <v>75</v>
      </c>
      <c r="AU124" s="221" t="s">
        <v>76</v>
      </c>
      <c r="AY124" s="220" t="s">
        <v>163</v>
      </c>
      <c r="BK124" s="222">
        <f>SUM(BK125:BK126)</f>
        <v>0</v>
      </c>
    </row>
    <row r="125" s="2" customFormat="1" ht="24.15" customHeight="1">
      <c r="A125" s="37"/>
      <c r="B125" s="38"/>
      <c r="C125" s="225" t="s">
        <v>83</v>
      </c>
      <c r="D125" s="225" t="s">
        <v>166</v>
      </c>
      <c r="E125" s="226" t="s">
        <v>833</v>
      </c>
      <c r="F125" s="227" t="s">
        <v>834</v>
      </c>
      <c r="G125" s="228" t="s">
        <v>835</v>
      </c>
      <c r="H125" s="229">
        <v>1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42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239</v>
      </c>
      <c r="AT125" s="236" t="s">
        <v>166</v>
      </c>
      <c r="AU125" s="236" t="s">
        <v>83</v>
      </c>
      <c r="AY125" s="16" t="s">
        <v>163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89</v>
      </c>
      <c r="BK125" s="237">
        <f>ROUND(I125*H125,2)</f>
        <v>0</v>
      </c>
      <c r="BL125" s="16" t="s">
        <v>239</v>
      </c>
      <c r="BM125" s="236" t="s">
        <v>89</v>
      </c>
    </row>
    <row r="126" s="2" customFormat="1" ht="24.15" customHeight="1">
      <c r="A126" s="37"/>
      <c r="B126" s="38"/>
      <c r="C126" s="225" t="s">
        <v>89</v>
      </c>
      <c r="D126" s="225" t="s">
        <v>166</v>
      </c>
      <c r="E126" s="226" t="s">
        <v>836</v>
      </c>
      <c r="F126" s="227" t="s">
        <v>837</v>
      </c>
      <c r="G126" s="228" t="s">
        <v>835</v>
      </c>
      <c r="H126" s="229">
        <v>1</v>
      </c>
      <c r="I126" s="230"/>
      <c r="J126" s="231">
        <f>ROUND(I126*H126,2)</f>
        <v>0</v>
      </c>
      <c r="K126" s="227" t="s">
        <v>1</v>
      </c>
      <c r="L126" s="43"/>
      <c r="M126" s="232" t="s">
        <v>1</v>
      </c>
      <c r="N126" s="233" t="s">
        <v>42</v>
      </c>
      <c r="O126" s="90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6" t="s">
        <v>239</v>
      </c>
      <c r="AT126" s="236" t="s">
        <v>166</v>
      </c>
      <c r="AU126" s="236" t="s">
        <v>83</v>
      </c>
      <c r="AY126" s="16" t="s">
        <v>163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6" t="s">
        <v>89</v>
      </c>
      <c r="BK126" s="237">
        <f>ROUND(I126*H126,2)</f>
        <v>0</v>
      </c>
      <c r="BL126" s="16" t="s">
        <v>239</v>
      </c>
      <c r="BM126" s="236" t="s">
        <v>170</v>
      </c>
    </row>
    <row r="127" s="12" customFormat="1" ht="25.92" customHeight="1">
      <c r="A127" s="12"/>
      <c r="B127" s="209"/>
      <c r="C127" s="210"/>
      <c r="D127" s="211" t="s">
        <v>75</v>
      </c>
      <c r="E127" s="212" t="s">
        <v>838</v>
      </c>
      <c r="F127" s="212" t="s">
        <v>839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P128+P139+P142+P144+P165</f>
        <v>0</v>
      </c>
      <c r="Q127" s="217"/>
      <c r="R127" s="218">
        <f>R128+R139+R142+R144+R165</f>
        <v>0</v>
      </c>
      <c r="S127" s="217"/>
      <c r="T127" s="219">
        <f>T128+T139+T142+T144+T165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0" t="s">
        <v>83</v>
      </c>
      <c r="AT127" s="221" t="s">
        <v>75</v>
      </c>
      <c r="AU127" s="221" t="s">
        <v>76</v>
      </c>
      <c r="AY127" s="220" t="s">
        <v>163</v>
      </c>
      <c r="BK127" s="222">
        <f>BK128+BK139+BK142+BK144+BK165</f>
        <v>0</v>
      </c>
    </row>
    <row r="128" s="12" customFormat="1" ht="22.8" customHeight="1">
      <c r="A128" s="12"/>
      <c r="B128" s="209"/>
      <c r="C128" s="210"/>
      <c r="D128" s="211" t="s">
        <v>75</v>
      </c>
      <c r="E128" s="223" t="s">
        <v>840</v>
      </c>
      <c r="F128" s="223" t="s">
        <v>841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SUM(P129:P138)</f>
        <v>0</v>
      </c>
      <c r="Q128" s="217"/>
      <c r="R128" s="218">
        <f>SUM(R129:R138)</f>
        <v>0</v>
      </c>
      <c r="S128" s="217"/>
      <c r="T128" s="219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83</v>
      </c>
      <c r="AT128" s="221" t="s">
        <v>75</v>
      </c>
      <c r="AU128" s="221" t="s">
        <v>83</v>
      </c>
      <c r="AY128" s="220" t="s">
        <v>163</v>
      </c>
      <c r="BK128" s="222">
        <f>SUM(BK129:BK138)</f>
        <v>0</v>
      </c>
    </row>
    <row r="129" s="2" customFormat="1" ht="24.15" customHeight="1">
      <c r="A129" s="37"/>
      <c r="B129" s="38"/>
      <c r="C129" s="225" t="s">
        <v>164</v>
      </c>
      <c r="D129" s="225" t="s">
        <v>166</v>
      </c>
      <c r="E129" s="226" t="s">
        <v>842</v>
      </c>
      <c r="F129" s="227" t="s">
        <v>843</v>
      </c>
      <c r="G129" s="228" t="s">
        <v>844</v>
      </c>
      <c r="H129" s="229">
        <v>3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42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239</v>
      </c>
      <c r="AT129" s="236" t="s">
        <v>166</v>
      </c>
      <c r="AU129" s="236" t="s">
        <v>89</v>
      </c>
      <c r="AY129" s="16" t="s">
        <v>163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89</v>
      </c>
      <c r="BK129" s="237">
        <f>ROUND(I129*H129,2)</f>
        <v>0</v>
      </c>
      <c r="BL129" s="16" t="s">
        <v>239</v>
      </c>
      <c r="BM129" s="236" t="s">
        <v>174</v>
      </c>
    </row>
    <row r="130" s="2" customFormat="1" ht="24.15" customHeight="1">
      <c r="A130" s="37"/>
      <c r="B130" s="38"/>
      <c r="C130" s="225" t="s">
        <v>170</v>
      </c>
      <c r="D130" s="225" t="s">
        <v>166</v>
      </c>
      <c r="E130" s="226" t="s">
        <v>845</v>
      </c>
      <c r="F130" s="227" t="s">
        <v>846</v>
      </c>
      <c r="G130" s="228" t="s">
        <v>844</v>
      </c>
      <c r="H130" s="229">
        <v>2</v>
      </c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42</v>
      </c>
      <c r="O130" s="90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6" t="s">
        <v>239</v>
      </c>
      <c r="AT130" s="236" t="s">
        <v>166</v>
      </c>
      <c r="AU130" s="236" t="s">
        <v>89</v>
      </c>
      <c r="AY130" s="16" t="s">
        <v>163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6" t="s">
        <v>89</v>
      </c>
      <c r="BK130" s="237">
        <f>ROUND(I130*H130,2)</f>
        <v>0</v>
      </c>
      <c r="BL130" s="16" t="s">
        <v>239</v>
      </c>
      <c r="BM130" s="236" t="s">
        <v>203</v>
      </c>
    </row>
    <row r="131" s="2" customFormat="1" ht="33" customHeight="1">
      <c r="A131" s="37"/>
      <c r="B131" s="38"/>
      <c r="C131" s="225" t="s">
        <v>189</v>
      </c>
      <c r="D131" s="225" t="s">
        <v>166</v>
      </c>
      <c r="E131" s="226" t="s">
        <v>847</v>
      </c>
      <c r="F131" s="227" t="s">
        <v>848</v>
      </c>
      <c r="G131" s="228" t="s">
        <v>835</v>
      </c>
      <c r="H131" s="229">
        <v>47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42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239</v>
      </c>
      <c r="AT131" s="236" t="s">
        <v>166</v>
      </c>
      <c r="AU131" s="236" t="s">
        <v>89</v>
      </c>
      <c r="AY131" s="16" t="s">
        <v>163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89</v>
      </c>
      <c r="BK131" s="237">
        <f>ROUND(I131*H131,2)</f>
        <v>0</v>
      </c>
      <c r="BL131" s="16" t="s">
        <v>239</v>
      </c>
      <c r="BM131" s="236" t="s">
        <v>212</v>
      </c>
    </row>
    <row r="132" s="2" customFormat="1" ht="24.15" customHeight="1">
      <c r="A132" s="37"/>
      <c r="B132" s="38"/>
      <c r="C132" s="225" t="s">
        <v>174</v>
      </c>
      <c r="D132" s="225" t="s">
        <v>166</v>
      </c>
      <c r="E132" s="226" t="s">
        <v>849</v>
      </c>
      <c r="F132" s="227" t="s">
        <v>850</v>
      </c>
      <c r="G132" s="228" t="s">
        <v>844</v>
      </c>
      <c r="H132" s="229">
        <v>6</v>
      </c>
      <c r="I132" s="230"/>
      <c r="J132" s="231">
        <f>ROUND(I132*H132,2)</f>
        <v>0</v>
      </c>
      <c r="K132" s="227" t="s">
        <v>1</v>
      </c>
      <c r="L132" s="43"/>
      <c r="M132" s="232" t="s">
        <v>1</v>
      </c>
      <c r="N132" s="233" t="s">
        <v>42</v>
      </c>
      <c r="O132" s="90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6" t="s">
        <v>239</v>
      </c>
      <c r="AT132" s="236" t="s">
        <v>166</v>
      </c>
      <c r="AU132" s="236" t="s">
        <v>89</v>
      </c>
      <c r="AY132" s="16" t="s">
        <v>163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6" t="s">
        <v>89</v>
      </c>
      <c r="BK132" s="237">
        <f>ROUND(I132*H132,2)</f>
        <v>0</v>
      </c>
      <c r="BL132" s="16" t="s">
        <v>239</v>
      </c>
      <c r="BM132" s="236" t="s">
        <v>8</v>
      </c>
    </row>
    <row r="133" s="2" customFormat="1" ht="24.15" customHeight="1">
      <c r="A133" s="37"/>
      <c r="B133" s="38"/>
      <c r="C133" s="225" t="s">
        <v>198</v>
      </c>
      <c r="D133" s="225" t="s">
        <v>166</v>
      </c>
      <c r="E133" s="226" t="s">
        <v>851</v>
      </c>
      <c r="F133" s="227" t="s">
        <v>852</v>
      </c>
      <c r="G133" s="228" t="s">
        <v>844</v>
      </c>
      <c r="H133" s="229">
        <v>2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42</v>
      </c>
      <c r="O133" s="90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239</v>
      </c>
      <c r="AT133" s="236" t="s">
        <v>166</v>
      </c>
      <c r="AU133" s="236" t="s">
        <v>89</v>
      </c>
      <c r="AY133" s="16" t="s">
        <v>163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89</v>
      </c>
      <c r="BK133" s="237">
        <f>ROUND(I133*H133,2)</f>
        <v>0</v>
      </c>
      <c r="BL133" s="16" t="s">
        <v>239</v>
      </c>
      <c r="BM133" s="236" t="s">
        <v>230</v>
      </c>
    </row>
    <row r="134" s="2" customFormat="1" ht="16.5" customHeight="1">
      <c r="A134" s="37"/>
      <c r="B134" s="38"/>
      <c r="C134" s="225" t="s">
        <v>203</v>
      </c>
      <c r="D134" s="225" t="s">
        <v>166</v>
      </c>
      <c r="E134" s="226" t="s">
        <v>853</v>
      </c>
      <c r="F134" s="227" t="s">
        <v>854</v>
      </c>
      <c r="G134" s="228" t="s">
        <v>844</v>
      </c>
      <c r="H134" s="229">
        <v>2</v>
      </c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42</v>
      </c>
      <c r="O134" s="90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6" t="s">
        <v>239</v>
      </c>
      <c r="AT134" s="236" t="s">
        <v>166</v>
      </c>
      <c r="AU134" s="236" t="s">
        <v>89</v>
      </c>
      <c r="AY134" s="16" t="s">
        <v>163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6" t="s">
        <v>89</v>
      </c>
      <c r="BK134" s="237">
        <f>ROUND(I134*H134,2)</f>
        <v>0</v>
      </c>
      <c r="BL134" s="16" t="s">
        <v>239</v>
      </c>
      <c r="BM134" s="236" t="s">
        <v>239</v>
      </c>
    </row>
    <row r="135" s="2" customFormat="1" ht="16.5" customHeight="1">
      <c r="A135" s="37"/>
      <c r="B135" s="38"/>
      <c r="C135" s="225" t="s">
        <v>208</v>
      </c>
      <c r="D135" s="225" t="s">
        <v>166</v>
      </c>
      <c r="E135" s="226" t="s">
        <v>855</v>
      </c>
      <c r="F135" s="227" t="s">
        <v>856</v>
      </c>
      <c r="G135" s="228" t="s">
        <v>844</v>
      </c>
      <c r="H135" s="229">
        <v>3</v>
      </c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42</v>
      </c>
      <c r="O135" s="90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6" t="s">
        <v>239</v>
      </c>
      <c r="AT135" s="236" t="s">
        <v>166</v>
      </c>
      <c r="AU135" s="236" t="s">
        <v>89</v>
      </c>
      <c r="AY135" s="16" t="s">
        <v>163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6" t="s">
        <v>89</v>
      </c>
      <c r="BK135" s="237">
        <f>ROUND(I135*H135,2)</f>
        <v>0</v>
      </c>
      <c r="BL135" s="16" t="s">
        <v>239</v>
      </c>
      <c r="BM135" s="236" t="s">
        <v>250</v>
      </c>
    </row>
    <row r="136" s="2" customFormat="1" ht="16.5" customHeight="1">
      <c r="A136" s="37"/>
      <c r="B136" s="38"/>
      <c r="C136" s="225" t="s">
        <v>212</v>
      </c>
      <c r="D136" s="225" t="s">
        <v>166</v>
      </c>
      <c r="E136" s="226" t="s">
        <v>857</v>
      </c>
      <c r="F136" s="227" t="s">
        <v>858</v>
      </c>
      <c r="G136" s="228" t="s">
        <v>844</v>
      </c>
      <c r="H136" s="229">
        <v>2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42</v>
      </c>
      <c r="O136" s="90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6" t="s">
        <v>239</v>
      </c>
      <c r="AT136" s="236" t="s">
        <v>166</v>
      </c>
      <c r="AU136" s="236" t="s">
        <v>89</v>
      </c>
      <c r="AY136" s="16" t="s">
        <v>163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6" t="s">
        <v>89</v>
      </c>
      <c r="BK136" s="237">
        <f>ROUND(I136*H136,2)</f>
        <v>0</v>
      </c>
      <c r="BL136" s="16" t="s">
        <v>239</v>
      </c>
      <c r="BM136" s="236" t="s">
        <v>258</v>
      </c>
    </row>
    <row r="137" s="2" customFormat="1" ht="21.75" customHeight="1">
      <c r="A137" s="37"/>
      <c r="B137" s="38"/>
      <c r="C137" s="225" t="s">
        <v>218</v>
      </c>
      <c r="D137" s="225" t="s">
        <v>166</v>
      </c>
      <c r="E137" s="226" t="s">
        <v>859</v>
      </c>
      <c r="F137" s="227" t="s">
        <v>860</v>
      </c>
      <c r="G137" s="228" t="s">
        <v>844</v>
      </c>
      <c r="H137" s="229">
        <v>7</v>
      </c>
      <c r="I137" s="230"/>
      <c r="J137" s="231">
        <f>ROUND(I137*H137,2)</f>
        <v>0</v>
      </c>
      <c r="K137" s="227" t="s">
        <v>1</v>
      </c>
      <c r="L137" s="43"/>
      <c r="M137" s="232" t="s">
        <v>1</v>
      </c>
      <c r="N137" s="233" t="s">
        <v>42</v>
      </c>
      <c r="O137" s="90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6" t="s">
        <v>239</v>
      </c>
      <c r="AT137" s="236" t="s">
        <v>166</v>
      </c>
      <c r="AU137" s="236" t="s">
        <v>89</v>
      </c>
      <c r="AY137" s="16" t="s">
        <v>163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6" t="s">
        <v>89</v>
      </c>
      <c r="BK137" s="237">
        <f>ROUND(I137*H137,2)</f>
        <v>0</v>
      </c>
      <c r="BL137" s="16" t="s">
        <v>239</v>
      </c>
      <c r="BM137" s="236" t="s">
        <v>266</v>
      </c>
    </row>
    <row r="138" s="2" customFormat="1" ht="24.15" customHeight="1">
      <c r="A138" s="37"/>
      <c r="B138" s="38"/>
      <c r="C138" s="225" t="s">
        <v>8</v>
      </c>
      <c r="D138" s="225" t="s">
        <v>166</v>
      </c>
      <c r="E138" s="226" t="s">
        <v>861</v>
      </c>
      <c r="F138" s="227" t="s">
        <v>862</v>
      </c>
      <c r="G138" s="228" t="s">
        <v>844</v>
      </c>
      <c r="H138" s="229">
        <v>9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42</v>
      </c>
      <c r="O138" s="90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6" t="s">
        <v>239</v>
      </c>
      <c r="AT138" s="236" t="s">
        <v>166</v>
      </c>
      <c r="AU138" s="236" t="s">
        <v>89</v>
      </c>
      <c r="AY138" s="16" t="s">
        <v>163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6" t="s">
        <v>89</v>
      </c>
      <c r="BK138" s="237">
        <f>ROUND(I138*H138,2)</f>
        <v>0</v>
      </c>
      <c r="BL138" s="16" t="s">
        <v>239</v>
      </c>
      <c r="BM138" s="236" t="s">
        <v>275</v>
      </c>
    </row>
    <row r="139" s="12" customFormat="1" ht="22.8" customHeight="1">
      <c r="A139" s="12"/>
      <c r="B139" s="209"/>
      <c r="C139" s="210"/>
      <c r="D139" s="211" t="s">
        <v>75</v>
      </c>
      <c r="E139" s="223" t="s">
        <v>863</v>
      </c>
      <c r="F139" s="223" t="s">
        <v>864</v>
      </c>
      <c r="G139" s="210"/>
      <c r="H139" s="210"/>
      <c r="I139" s="213"/>
      <c r="J139" s="224">
        <f>BK139</f>
        <v>0</v>
      </c>
      <c r="K139" s="210"/>
      <c r="L139" s="215"/>
      <c r="M139" s="216"/>
      <c r="N139" s="217"/>
      <c r="O139" s="217"/>
      <c r="P139" s="218">
        <f>SUM(P140:P141)</f>
        <v>0</v>
      </c>
      <c r="Q139" s="217"/>
      <c r="R139" s="218">
        <f>SUM(R140:R141)</f>
        <v>0</v>
      </c>
      <c r="S139" s="217"/>
      <c r="T139" s="219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0" t="s">
        <v>83</v>
      </c>
      <c r="AT139" s="221" t="s">
        <v>75</v>
      </c>
      <c r="AU139" s="221" t="s">
        <v>83</v>
      </c>
      <c r="AY139" s="220" t="s">
        <v>163</v>
      </c>
      <c r="BK139" s="222">
        <f>SUM(BK140:BK141)</f>
        <v>0</v>
      </c>
    </row>
    <row r="140" s="2" customFormat="1" ht="16.5" customHeight="1">
      <c r="A140" s="37"/>
      <c r="B140" s="38"/>
      <c r="C140" s="225" t="s">
        <v>226</v>
      </c>
      <c r="D140" s="225" t="s">
        <v>166</v>
      </c>
      <c r="E140" s="226" t="s">
        <v>865</v>
      </c>
      <c r="F140" s="227" t="s">
        <v>866</v>
      </c>
      <c r="G140" s="228" t="s">
        <v>835</v>
      </c>
      <c r="H140" s="229">
        <v>1</v>
      </c>
      <c r="I140" s="230"/>
      <c r="J140" s="231">
        <f>ROUND(I140*H140,2)</f>
        <v>0</v>
      </c>
      <c r="K140" s="227" t="s">
        <v>1</v>
      </c>
      <c r="L140" s="43"/>
      <c r="M140" s="232" t="s">
        <v>1</v>
      </c>
      <c r="N140" s="233" t="s">
        <v>42</v>
      </c>
      <c r="O140" s="90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6" t="s">
        <v>239</v>
      </c>
      <c r="AT140" s="236" t="s">
        <v>166</v>
      </c>
      <c r="AU140" s="236" t="s">
        <v>89</v>
      </c>
      <c r="AY140" s="16" t="s">
        <v>163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6" t="s">
        <v>89</v>
      </c>
      <c r="BK140" s="237">
        <f>ROUND(I140*H140,2)</f>
        <v>0</v>
      </c>
      <c r="BL140" s="16" t="s">
        <v>239</v>
      </c>
      <c r="BM140" s="236" t="s">
        <v>289</v>
      </c>
    </row>
    <row r="141" s="2" customFormat="1" ht="16.5" customHeight="1">
      <c r="A141" s="37"/>
      <c r="B141" s="38"/>
      <c r="C141" s="225" t="s">
        <v>230</v>
      </c>
      <c r="D141" s="225" t="s">
        <v>166</v>
      </c>
      <c r="E141" s="226" t="s">
        <v>867</v>
      </c>
      <c r="F141" s="227" t="s">
        <v>868</v>
      </c>
      <c r="G141" s="228" t="s">
        <v>835</v>
      </c>
      <c r="H141" s="229">
        <v>1</v>
      </c>
      <c r="I141" s="230"/>
      <c r="J141" s="231">
        <f>ROUND(I141*H141,2)</f>
        <v>0</v>
      </c>
      <c r="K141" s="227" t="s">
        <v>1</v>
      </c>
      <c r="L141" s="43"/>
      <c r="M141" s="232" t="s">
        <v>1</v>
      </c>
      <c r="N141" s="233" t="s">
        <v>42</v>
      </c>
      <c r="O141" s="90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6" t="s">
        <v>239</v>
      </c>
      <c r="AT141" s="236" t="s">
        <v>166</v>
      </c>
      <c r="AU141" s="236" t="s">
        <v>89</v>
      </c>
      <c r="AY141" s="16" t="s">
        <v>163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6" t="s">
        <v>89</v>
      </c>
      <c r="BK141" s="237">
        <f>ROUND(I141*H141,2)</f>
        <v>0</v>
      </c>
      <c r="BL141" s="16" t="s">
        <v>239</v>
      </c>
      <c r="BM141" s="236" t="s">
        <v>297</v>
      </c>
    </row>
    <row r="142" s="12" customFormat="1" ht="22.8" customHeight="1">
      <c r="A142" s="12"/>
      <c r="B142" s="209"/>
      <c r="C142" s="210"/>
      <c r="D142" s="211" t="s">
        <v>75</v>
      </c>
      <c r="E142" s="223" t="s">
        <v>869</v>
      </c>
      <c r="F142" s="223" t="s">
        <v>870</v>
      </c>
      <c r="G142" s="210"/>
      <c r="H142" s="210"/>
      <c r="I142" s="213"/>
      <c r="J142" s="224">
        <f>BK142</f>
        <v>0</v>
      </c>
      <c r="K142" s="210"/>
      <c r="L142" s="215"/>
      <c r="M142" s="216"/>
      <c r="N142" s="217"/>
      <c r="O142" s="217"/>
      <c r="P142" s="218">
        <f>P143</f>
        <v>0</v>
      </c>
      <c r="Q142" s="217"/>
      <c r="R142" s="218">
        <f>R143</f>
        <v>0</v>
      </c>
      <c r="S142" s="217"/>
      <c r="T142" s="21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0" t="s">
        <v>83</v>
      </c>
      <c r="AT142" s="221" t="s">
        <v>75</v>
      </c>
      <c r="AU142" s="221" t="s">
        <v>83</v>
      </c>
      <c r="AY142" s="220" t="s">
        <v>163</v>
      </c>
      <c r="BK142" s="222">
        <f>BK143</f>
        <v>0</v>
      </c>
    </row>
    <row r="143" s="2" customFormat="1" ht="21.75" customHeight="1">
      <c r="A143" s="37"/>
      <c r="B143" s="38"/>
      <c r="C143" s="225" t="s">
        <v>235</v>
      </c>
      <c r="D143" s="225" t="s">
        <v>166</v>
      </c>
      <c r="E143" s="226" t="s">
        <v>871</v>
      </c>
      <c r="F143" s="227" t="s">
        <v>872</v>
      </c>
      <c r="G143" s="228" t="s">
        <v>224</v>
      </c>
      <c r="H143" s="229">
        <v>8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42</v>
      </c>
      <c r="O143" s="90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6" t="s">
        <v>239</v>
      </c>
      <c r="AT143" s="236" t="s">
        <v>166</v>
      </c>
      <c r="AU143" s="236" t="s">
        <v>89</v>
      </c>
      <c r="AY143" s="16" t="s">
        <v>163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6" t="s">
        <v>89</v>
      </c>
      <c r="BK143" s="237">
        <f>ROUND(I143*H143,2)</f>
        <v>0</v>
      </c>
      <c r="BL143" s="16" t="s">
        <v>239</v>
      </c>
      <c r="BM143" s="236" t="s">
        <v>308</v>
      </c>
    </row>
    <row r="144" s="12" customFormat="1" ht="22.8" customHeight="1">
      <c r="A144" s="12"/>
      <c r="B144" s="209"/>
      <c r="C144" s="210"/>
      <c r="D144" s="211" t="s">
        <v>75</v>
      </c>
      <c r="E144" s="223" t="s">
        <v>873</v>
      </c>
      <c r="F144" s="223" t="s">
        <v>874</v>
      </c>
      <c r="G144" s="210"/>
      <c r="H144" s="210"/>
      <c r="I144" s="213"/>
      <c r="J144" s="224">
        <f>BK144</f>
        <v>0</v>
      </c>
      <c r="K144" s="210"/>
      <c r="L144" s="215"/>
      <c r="M144" s="216"/>
      <c r="N144" s="217"/>
      <c r="O144" s="217"/>
      <c r="P144" s="218">
        <f>SUM(P145:P164)</f>
        <v>0</v>
      </c>
      <c r="Q144" s="217"/>
      <c r="R144" s="218">
        <f>SUM(R145:R164)</f>
        <v>0</v>
      </c>
      <c r="S144" s="217"/>
      <c r="T144" s="219">
        <f>SUM(T145:T164)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0" t="s">
        <v>83</v>
      </c>
      <c r="AT144" s="221" t="s">
        <v>75</v>
      </c>
      <c r="AU144" s="221" t="s">
        <v>83</v>
      </c>
      <c r="AY144" s="220" t="s">
        <v>163</v>
      </c>
      <c r="BK144" s="222">
        <f>SUM(BK145:BK164)</f>
        <v>0</v>
      </c>
    </row>
    <row r="145" s="2" customFormat="1" ht="16.5" customHeight="1">
      <c r="A145" s="37"/>
      <c r="B145" s="38"/>
      <c r="C145" s="225" t="s">
        <v>239</v>
      </c>
      <c r="D145" s="225" t="s">
        <v>166</v>
      </c>
      <c r="E145" s="226" t="s">
        <v>875</v>
      </c>
      <c r="F145" s="227" t="s">
        <v>876</v>
      </c>
      <c r="G145" s="228" t="s">
        <v>224</v>
      </c>
      <c r="H145" s="229">
        <v>20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42</v>
      </c>
      <c r="O145" s="90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6" t="s">
        <v>239</v>
      </c>
      <c r="AT145" s="236" t="s">
        <v>166</v>
      </c>
      <c r="AU145" s="236" t="s">
        <v>89</v>
      </c>
      <c r="AY145" s="16" t="s">
        <v>163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6" t="s">
        <v>89</v>
      </c>
      <c r="BK145" s="237">
        <f>ROUND(I145*H145,2)</f>
        <v>0</v>
      </c>
      <c r="BL145" s="16" t="s">
        <v>239</v>
      </c>
      <c r="BM145" s="236" t="s">
        <v>321</v>
      </c>
    </row>
    <row r="146" s="2" customFormat="1" ht="16.5" customHeight="1">
      <c r="A146" s="37"/>
      <c r="B146" s="38"/>
      <c r="C146" s="225" t="s">
        <v>245</v>
      </c>
      <c r="D146" s="225" t="s">
        <v>166</v>
      </c>
      <c r="E146" s="226" t="s">
        <v>877</v>
      </c>
      <c r="F146" s="227" t="s">
        <v>878</v>
      </c>
      <c r="G146" s="228" t="s">
        <v>224</v>
      </c>
      <c r="H146" s="229">
        <v>35</v>
      </c>
      <c r="I146" s="230"/>
      <c r="J146" s="231">
        <f>ROUND(I146*H146,2)</f>
        <v>0</v>
      </c>
      <c r="K146" s="227" t="s">
        <v>1</v>
      </c>
      <c r="L146" s="43"/>
      <c r="M146" s="232" t="s">
        <v>1</v>
      </c>
      <c r="N146" s="233" t="s">
        <v>42</v>
      </c>
      <c r="O146" s="90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6" t="s">
        <v>239</v>
      </c>
      <c r="AT146" s="236" t="s">
        <v>166</v>
      </c>
      <c r="AU146" s="236" t="s">
        <v>89</v>
      </c>
      <c r="AY146" s="16" t="s">
        <v>163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6" t="s">
        <v>89</v>
      </c>
      <c r="BK146" s="237">
        <f>ROUND(I146*H146,2)</f>
        <v>0</v>
      </c>
      <c r="BL146" s="16" t="s">
        <v>239</v>
      </c>
      <c r="BM146" s="236" t="s">
        <v>332</v>
      </c>
    </row>
    <row r="147" s="2" customFormat="1" ht="16.5" customHeight="1">
      <c r="A147" s="37"/>
      <c r="B147" s="38"/>
      <c r="C147" s="225" t="s">
        <v>250</v>
      </c>
      <c r="D147" s="225" t="s">
        <v>166</v>
      </c>
      <c r="E147" s="226" t="s">
        <v>879</v>
      </c>
      <c r="F147" s="227" t="s">
        <v>880</v>
      </c>
      <c r="G147" s="228" t="s">
        <v>224</v>
      </c>
      <c r="H147" s="229">
        <v>35</v>
      </c>
      <c r="I147" s="230"/>
      <c r="J147" s="231">
        <f>ROUND(I147*H147,2)</f>
        <v>0</v>
      </c>
      <c r="K147" s="227" t="s">
        <v>1</v>
      </c>
      <c r="L147" s="43"/>
      <c r="M147" s="232" t="s">
        <v>1</v>
      </c>
      <c r="N147" s="233" t="s">
        <v>42</v>
      </c>
      <c r="O147" s="90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6" t="s">
        <v>239</v>
      </c>
      <c r="AT147" s="236" t="s">
        <v>166</v>
      </c>
      <c r="AU147" s="236" t="s">
        <v>89</v>
      </c>
      <c r="AY147" s="16" t="s">
        <v>163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6" t="s">
        <v>89</v>
      </c>
      <c r="BK147" s="237">
        <f>ROUND(I147*H147,2)</f>
        <v>0</v>
      </c>
      <c r="BL147" s="16" t="s">
        <v>239</v>
      </c>
      <c r="BM147" s="236" t="s">
        <v>344</v>
      </c>
    </row>
    <row r="148" s="2" customFormat="1" ht="16.5" customHeight="1">
      <c r="A148" s="37"/>
      <c r="B148" s="38"/>
      <c r="C148" s="225" t="s">
        <v>254</v>
      </c>
      <c r="D148" s="225" t="s">
        <v>166</v>
      </c>
      <c r="E148" s="226" t="s">
        <v>881</v>
      </c>
      <c r="F148" s="227" t="s">
        <v>882</v>
      </c>
      <c r="G148" s="228" t="s">
        <v>224</v>
      </c>
      <c r="H148" s="229">
        <v>40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42</v>
      </c>
      <c r="O148" s="90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6" t="s">
        <v>239</v>
      </c>
      <c r="AT148" s="236" t="s">
        <v>166</v>
      </c>
      <c r="AU148" s="236" t="s">
        <v>89</v>
      </c>
      <c r="AY148" s="16" t="s">
        <v>163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6" t="s">
        <v>89</v>
      </c>
      <c r="BK148" s="237">
        <f>ROUND(I148*H148,2)</f>
        <v>0</v>
      </c>
      <c r="BL148" s="16" t="s">
        <v>239</v>
      </c>
      <c r="BM148" s="236" t="s">
        <v>353</v>
      </c>
    </row>
    <row r="149" s="2" customFormat="1" ht="21.75" customHeight="1">
      <c r="A149" s="37"/>
      <c r="B149" s="38"/>
      <c r="C149" s="225" t="s">
        <v>258</v>
      </c>
      <c r="D149" s="225" t="s">
        <v>166</v>
      </c>
      <c r="E149" s="226" t="s">
        <v>883</v>
      </c>
      <c r="F149" s="227" t="s">
        <v>884</v>
      </c>
      <c r="G149" s="228" t="s">
        <v>835</v>
      </c>
      <c r="H149" s="229">
        <v>2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42</v>
      </c>
      <c r="O149" s="90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6" t="s">
        <v>239</v>
      </c>
      <c r="AT149" s="236" t="s">
        <v>166</v>
      </c>
      <c r="AU149" s="236" t="s">
        <v>89</v>
      </c>
      <c r="AY149" s="16" t="s">
        <v>163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6" t="s">
        <v>89</v>
      </c>
      <c r="BK149" s="237">
        <f>ROUND(I149*H149,2)</f>
        <v>0</v>
      </c>
      <c r="BL149" s="16" t="s">
        <v>239</v>
      </c>
      <c r="BM149" s="236" t="s">
        <v>361</v>
      </c>
    </row>
    <row r="150" s="2" customFormat="1" ht="16.5" customHeight="1">
      <c r="A150" s="37"/>
      <c r="B150" s="38"/>
      <c r="C150" s="225" t="s">
        <v>7</v>
      </c>
      <c r="D150" s="225" t="s">
        <v>166</v>
      </c>
      <c r="E150" s="226" t="s">
        <v>885</v>
      </c>
      <c r="F150" s="227" t="s">
        <v>886</v>
      </c>
      <c r="G150" s="228" t="s">
        <v>835</v>
      </c>
      <c r="H150" s="229">
        <v>1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42</v>
      </c>
      <c r="O150" s="90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6" t="s">
        <v>239</v>
      </c>
      <c r="AT150" s="236" t="s">
        <v>166</v>
      </c>
      <c r="AU150" s="236" t="s">
        <v>89</v>
      </c>
      <c r="AY150" s="16" t="s">
        <v>163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6" t="s">
        <v>89</v>
      </c>
      <c r="BK150" s="237">
        <f>ROUND(I150*H150,2)</f>
        <v>0</v>
      </c>
      <c r="BL150" s="16" t="s">
        <v>239</v>
      </c>
      <c r="BM150" s="236" t="s">
        <v>369</v>
      </c>
    </row>
    <row r="151" s="2" customFormat="1" ht="24.15" customHeight="1">
      <c r="A151" s="37"/>
      <c r="B151" s="38"/>
      <c r="C151" s="225" t="s">
        <v>266</v>
      </c>
      <c r="D151" s="225" t="s">
        <v>166</v>
      </c>
      <c r="E151" s="226" t="s">
        <v>887</v>
      </c>
      <c r="F151" s="227" t="s">
        <v>888</v>
      </c>
      <c r="G151" s="228" t="s">
        <v>835</v>
      </c>
      <c r="H151" s="229">
        <v>11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42</v>
      </c>
      <c r="O151" s="90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6" t="s">
        <v>239</v>
      </c>
      <c r="AT151" s="236" t="s">
        <v>166</v>
      </c>
      <c r="AU151" s="236" t="s">
        <v>89</v>
      </c>
      <c r="AY151" s="16" t="s">
        <v>163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6" t="s">
        <v>89</v>
      </c>
      <c r="BK151" s="237">
        <f>ROUND(I151*H151,2)</f>
        <v>0</v>
      </c>
      <c r="BL151" s="16" t="s">
        <v>239</v>
      </c>
      <c r="BM151" s="236" t="s">
        <v>377</v>
      </c>
    </row>
    <row r="152" s="2" customFormat="1" ht="21.75" customHeight="1">
      <c r="A152" s="37"/>
      <c r="B152" s="38"/>
      <c r="C152" s="225" t="s">
        <v>271</v>
      </c>
      <c r="D152" s="225" t="s">
        <v>166</v>
      </c>
      <c r="E152" s="226" t="s">
        <v>889</v>
      </c>
      <c r="F152" s="227" t="s">
        <v>890</v>
      </c>
      <c r="G152" s="228" t="s">
        <v>224</v>
      </c>
      <c r="H152" s="229">
        <v>1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42</v>
      </c>
      <c r="O152" s="90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6" t="s">
        <v>239</v>
      </c>
      <c r="AT152" s="236" t="s">
        <v>166</v>
      </c>
      <c r="AU152" s="236" t="s">
        <v>89</v>
      </c>
      <c r="AY152" s="16" t="s">
        <v>163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6" t="s">
        <v>89</v>
      </c>
      <c r="BK152" s="237">
        <f>ROUND(I152*H152,2)</f>
        <v>0</v>
      </c>
      <c r="BL152" s="16" t="s">
        <v>239</v>
      </c>
      <c r="BM152" s="236" t="s">
        <v>385</v>
      </c>
    </row>
    <row r="153" s="2" customFormat="1" ht="21.75" customHeight="1">
      <c r="A153" s="37"/>
      <c r="B153" s="38"/>
      <c r="C153" s="225" t="s">
        <v>275</v>
      </c>
      <c r="D153" s="225" t="s">
        <v>166</v>
      </c>
      <c r="E153" s="226" t="s">
        <v>891</v>
      </c>
      <c r="F153" s="227" t="s">
        <v>892</v>
      </c>
      <c r="G153" s="228" t="s">
        <v>224</v>
      </c>
      <c r="H153" s="229">
        <v>1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42</v>
      </c>
      <c r="O153" s="90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6" t="s">
        <v>239</v>
      </c>
      <c r="AT153" s="236" t="s">
        <v>166</v>
      </c>
      <c r="AU153" s="236" t="s">
        <v>89</v>
      </c>
      <c r="AY153" s="16" t="s">
        <v>163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6" t="s">
        <v>89</v>
      </c>
      <c r="BK153" s="237">
        <f>ROUND(I153*H153,2)</f>
        <v>0</v>
      </c>
      <c r="BL153" s="16" t="s">
        <v>239</v>
      </c>
      <c r="BM153" s="236" t="s">
        <v>395</v>
      </c>
    </row>
    <row r="154" s="2" customFormat="1" ht="24.15" customHeight="1">
      <c r="A154" s="37"/>
      <c r="B154" s="38"/>
      <c r="C154" s="225" t="s">
        <v>283</v>
      </c>
      <c r="D154" s="225" t="s">
        <v>166</v>
      </c>
      <c r="E154" s="226" t="s">
        <v>893</v>
      </c>
      <c r="F154" s="227" t="s">
        <v>894</v>
      </c>
      <c r="G154" s="228" t="s">
        <v>895</v>
      </c>
      <c r="H154" s="229">
        <v>1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42</v>
      </c>
      <c r="O154" s="90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6" t="s">
        <v>239</v>
      </c>
      <c r="AT154" s="236" t="s">
        <v>166</v>
      </c>
      <c r="AU154" s="236" t="s">
        <v>89</v>
      </c>
      <c r="AY154" s="16" t="s">
        <v>163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6" t="s">
        <v>89</v>
      </c>
      <c r="BK154" s="237">
        <f>ROUND(I154*H154,2)</f>
        <v>0</v>
      </c>
      <c r="BL154" s="16" t="s">
        <v>239</v>
      </c>
      <c r="BM154" s="236" t="s">
        <v>405</v>
      </c>
    </row>
    <row r="155" s="2" customFormat="1" ht="24.15" customHeight="1">
      <c r="A155" s="37"/>
      <c r="B155" s="38"/>
      <c r="C155" s="225" t="s">
        <v>289</v>
      </c>
      <c r="D155" s="225" t="s">
        <v>166</v>
      </c>
      <c r="E155" s="226" t="s">
        <v>896</v>
      </c>
      <c r="F155" s="227" t="s">
        <v>897</v>
      </c>
      <c r="G155" s="228" t="s">
        <v>835</v>
      </c>
      <c r="H155" s="229">
        <v>3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42</v>
      </c>
      <c r="O155" s="90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6" t="s">
        <v>239</v>
      </c>
      <c r="AT155" s="236" t="s">
        <v>166</v>
      </c>
      <c r="AU155" s="236" t="s">
        <v>89</v>
      </c>
      <c r="AY155" s="16" t="s">
        <v>163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6" t="s">
        <v>89</v>
      </c>
      <c r="BK155" s="237">
        <f>ROUND(I155*H155,2)</f>
        <v>0</v>
      </c>
      <c r="BL155" s="16" t="s">
        <v>239</v>
      </c>
      <c r="BM155" s="236" t="s">
        <v>415</v>
      </c>
    </row>
    <row r="156" s="2" customFormat="1" ht="24.15" customHeight="1">
      <c r="A156" s="37"/>
      <c r="B156" s="38"/>
      <c r="C156" s="225" t="s">
        <v>293</v>
      </c>
      <c r="D156" s="225" t="s">
        <v>166</v>
      </c>
      <c r="E156" s="226" t="s">
        <v>898</v>
      </c>
      <c r="F156" s="227" t="s">
        <v>899</v>
      </c>
      <c r="G156" s="228" t="s">
        <v>835</v>
      </c>
      <c r="H156" s="229">
        <v>4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42</v>
      </c>
      <c r="O156" s="90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6" t="s">
        <v>239</v>
      </c>
      <c r="AT156" s="236" t="s">
        <v>166</v>
      </c>
      <c r="AU156" s="236" t="s">
        <v>89</v>
      </c>
      <c r="AY156" s="16" t="s">
        <v>163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6" t="s">
        <v>89</v>
      </c>
      <c r="BK156" s="237">
        <f>ROUND(I156*H156,2)</f>
        <v>0</v>
      </c>
      <c r="BL156" s="16" t="s">
        <v>239</v>
      </c>
      <c r="BM156" s="236" t="s">
        <v>427</v>
      </c>
    </row>
    <row r="157" s="2" customFormat="1" ht="49.05" customHeight="1">
      <c r="A157" s="37"/>
      <c r="B157" s="38"/>
      <c r="C157" s="225" t="s">
        <v>297</v>
      </c>
      <c r="D157" s="225" t="s">
        <v>166</v>
      </c>
      <c r="E157" s="226" t="s">
        <v>900</v>
      </c>
      <c r="F157" s="227" t="s">
        <v>901</v>
      </c>
      <c r="G157" s="228" t="s">
        <v>835</v>
      </c>
      <c r="H157" s="229">
        <v>6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42</v>
      </c>
      <c r="O157" s="90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6" t="s">
        <v>239</v>
      </c>
      <c r="AT157" s="236" t="s">
        <v>166</v>
      </c>
      <c r="AU157" s="236" t="s">
        <v>89</v>
      </c>
      <c r="AY157" s="16" t="s">
        <v>163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6" t="s">
        <v>89</v>
      </c>
      <c r="BK157" s="237">
        <f>ROUND(I157*H157,2)</f>
        <v>0</v>
      </c>
      <c r="BL157" s="16" t="s">
        <v>239</v>
      </c>
      <c r="BM157" s="236" t="s">
        <v>436</v>
      </c>
    </row>
    <row r="158" s="2" customFormat="1" ht="16.5" customHeight="1">
      <c r="A158" s="37"/>
      <c r="B158" s="38"/>
      <c r="C158" s="225" t="s">
        <v>302</v>
      </c>
      <c r="D158" s="225" t="s">
        <v>166</v>
      </c>
      <c r="E158" s="226" t="s">
        <v>902</v>
      </c>
      <c r="F158" s="227" t="s">
        <v>903</v>
      </c>
      <c r="G158" s="228" t="s">
        <v>895</v>
      </c>
      <c r="H158" s="229">
        <v>6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42</v>
      </c>
      <c r="O158" s="90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6" t="s">
        <v>239</v>
      </c>
      <c r="AT158" s="236" t="s">
        <v>166</v>
      </c>
      <c r="AU158" s="236" t="s">
        <v>89</v>
      </c>
      <c r="AY158" s="16" t="s">
        <v>163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6" t="s">
        <v>89</v>
      </c>
      <c r="BK158" s="237">
        <f>ROUND(I158*H158,2)</f>
        <v>0</v>
      </c>
      <c r="BL158" s="16" t="s">
        <v>239</v>
      </c>
      <c r="BM158" s="236" t="s">
        <v>446</v>
      </c>
    </row>
    <row r="159" s="2" customFormat="1" ht="55.5" customHeight="1">
      <c r="A159" s="37"/>
      <c r="B159" s="38"/>
      <c r="C159" s="225" t="s">
        <v>308</v>
      </c>
      <c r="D159" s="225" t="s">
        <v>166</v>
      </c>
      <c r="E159" s="226" t="s">
        <v>904</v>
      </c>
      <c r="F159" s="227" t="s">
        <v>905</v>
      </c>
      <c r="G159" s="228" t="s">
        <v>844</v>
      </c>
      <c r="H159" s="229">
        <v>1.5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42</v>
      </c>
      <c r="O159" s="90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6" t="s">
        <v>239</v>
      </c>
      <c r="AT159" s="236" t="s">
        <v>166</v>
      </c>
      <c r="AU159" s="236" t="s">
        <v>89</v>
      </c>
      <c r="AY159" s="16" t="s">
        <v>163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6" t="s">
        <v>89</v>
      </c>
      <c r="BK159" s="237">
        <f>ROUND(I159*H159,2)</f>
        <v>0</v>
      </c>
      <c r="BL159" s="16" t="s">
        <v>239</v>
      </c>
      <c r="BM159" s="236" t="s">
        <v>454</v>
      </c>
    </row>
    <row r="160" s="2" customFormat="1" ht="55.5" customHeight="1">
      <c r="A160" s="37"/>
      <c r="B160" s="38"/>
      <c r="C160" s="225" t="s">
        <v>316</v>
      </c>
      <c r="D160" s="225" t="s">
        <v>166</v>
      </c>
      <c r="E160" s="226" t="s">
        <v>906</v>
      </c>
      <c r="F160" s="227" t="s">
        <v>907</v>
      </c>
      <c r="G160" s="228" t="s">
        <v>844</v>
      </c>
      <c r="H160" s="229">
        <v>4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42</v>
      </c>
      <c r="O160" s="90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6" t="s">
        <v>239</v>
      </c>
      <c r="AT160" s="236" t="s">
        <v>166</v>
      </c>
      <c r="AU160" s="236" t="s">
        <v>89</v>
      </c>
      <c r="AY160" s="16" t="s">
        <v>163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6" t="s">
        <v>89</v>
      </c>
      <c r="BK160" s="237">
        <f>ROUND(I160*H160,2)</f>
        <v>0</v>
      </c>
      <c r="BL160" s="16" t="s">
        <v>239</v>
      </c>
      <c r="BM160" s="236" t="s">
        <v>465</v>
      </c>
    </row>
    <row r="161" s="2" customFormat="1" ht="33" customHeight="1">
      <c r="A161" s="37"/>
      <c r="B161" s="38"/>
      <c r="C161" s="225" t="s">
        <v>321</v>
      </c>
      <c r="D161" s="225" t="s">
        <v>166</v>
      </c>
      <c r="E161" s="226" t="s">
        <v>908</v>
      </c>
      <c r="F161" s="227" t="s">
        <v>909</v>
      </c>
      <c r="G161" s="228" t="s">
        <v>835</v>
      </c>
      <c r="H161" s="229">
        <v>10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42</v>
      </c>
      <c r="O161" s="90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6" t="s">
        <v>239</v>
      </c>
      <c r="AT161" s="236" t="s">
        <v>166</v>
      </c>
      <c r="AU161" s="236" t="s">
        <v>89</v>
      </c>
      <c r="AY161" s="16" t="s">
        <v>163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6" t="s">
        <v>89</v>
      </c>
      <c r="BK161" s="237">
        <f>ROUND(I161*H161,2)</f>
        <v>0</v>
      </c>
      <c r="BL161" s="16" t="s">
        <v>239</v>
      </c>
      <c r="BM161" s="236" t="s">
        <v>474</v>
      </c>
    </row>
    <row r="162" s="2" customFormat="1" ht="24.15" customHeight="1">
      <c r="A162" s="37"/>
      <c r="B162" s="38"/>
      <c r="C162" s="225" t="s">
        <v>328</v>
      </c>
      <c r="D162" s="225" t="s">
        <v>166</v>
      </c>
      <c r="E162" s="226" t="s">
        <v>910</v>
      </c>
      <c r="F162" s="227" t="s">
        <v>911</v>
      </c>
      <c r="G162" s="228" t="s">
        <v>169</v>
      </c>
      <c r="H162" s="229">
        <v>24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42</v>
      </c>
      <c r="O162" s="90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6" t="s">
        <v>239</v>
      </c>
      <c r="AT162" s="236" t="s">
        <v>166</v>
      </c>
      <c r="AU162" s="236" t="s">
        <v>89</v>
      </c>
      <c r="AY162" s="16" t="s">
        <v>163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6" t="s">
        <v>89</v>
      </c>
      <c r="BK162" s="237">
        <f>ROUND(I162*H162,2)</f>
        <v>0</v>
      </c>
      <c r="BL162" s="16" t="s">
        <v>239</v>
      </c>
      <c r="BM162" s="236" t="s">
        <v>482</v>
      </c>
    </row>
    <row r="163" s="2" customFormat="1" ht="16.5" customHeight="1">
      <c r="A163" s="37"/>
      <c r="B163" s="38"/>
      <c r="C163" s="225" t="s">
        <v>332</v>
      </c>
      <c r="D163" s="225" t="s">
        <v>166</v>
      </c>
      <c r="E163" s="226" t="s">
        <v>912</v>
      </c>
      <c r="F163" s="227" t="s">
        <v>913</v>
      </c>
      <c r="G163" s="228" t="s">
        <v>835</v>
      </c>
      <c r="H163" s="229">
        <v>40</v>
      </c>
      <c r="I163" s="230"/>
      <c r="J163" s="231">
        <f>ROUND(I163*H163,2)</f>
        <v>0</v>
      </c>
      <c r="K163" s="227" t="s">
        <v>1</v>
      </c>
      <c r="L163" s="43"/>
      <c r="M163" s="232" t="s">
        <v>1</v>
      </c>
      <c r="N163" s="233" t="s">
        <v>42</v>
      </c>
      <c r="O163" s="90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6" t="s">
        <v>239</v>
      </c>
      <c r="AT163" s="236" t="s">
        <v>166</v>
      </c>
      <c r="AU163" s="236" t="s">
        <v>89</v>
      </c>
      <c r="AY163" s="16" t="s">
        <v>163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6" t="s">
        <v>89</v>
      </c>
      <c r="BK163" s="237">
        <f>ROUND(I163*H163,2)</f>
        <v>0</v>
      </c>
      <c r="BL163" s="16" t="s">
        <v>239</v>
      </c>
      <c r="BM163" s="236" t="s">
        <v>491</v>
      </c>
    </row>
    <row r="164" s="2" customFormat="1" ht="16.5" customHeight="1">
      <c r="A164" s="37"/>
      <c r="B164" s="38"/>
      <c r="C164" s="225" t="s">
        <v>338</v>
      </c>
      <c r="D164" s="225" t="s">
        <v>166</v>
      </c>
      <c r="E164" s="226" t="s">
        <v>914</v>
      </c>
      <c r="F164" s="227" t="s">
        <v>915</v>
      </c>
      <c r="G164" s="228" t="s">
        <v>577</v>
      </c>
      <c r="H164" s="229">
        <v>20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42</v>
      </c>
      <c r="O164" s="90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6" t="s">
        <v>239</v>
      </c>
      <c r="AT164" s="236" t="s">
        <v>166</v>
      </c>
      <c r="AU164" s="236" t="s">
        <v>89</v>
      </c>
      <c r="AY164" s="16" t="s">
        <v>163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6" t="s">
        <v>89</v>
      </c>
      <c r="BK164" s="237">
        <f>ROUND(I164*H164,2)</f>
        <v>0</v>
      </c>
      <c r="BL164" s="16" t="s">
        <v>239</v>
      </c>
      <c r="BM164" s="236" t="s">
        <v>502</v>
      </c>
    </row>
    <row r="165" s="12" customFormat="1" ht="22.8" customHeight="1">
      <c r="A165" s="12"/>
      <c r="B165" s="209"/>
      <c r="C165" s="210"/>
      <c r="D165" s="211" t="s">
        <v>75</v>
      </c>
      <c r="E165" s="223" t="s">
        <v>916</v>
      </c>
      <c r="F165" s="223" t="s">
        <v>917</v>
      </c>
      <c r="G165" s="210"/>
      <c r="H165" s="210"/>
      <c r="I165" s="213"/>
      <c r="J165" s="224">
        <f>BK165</f>
        <v>0</v>
      </c>
      <c r="K165" s="210"/>
      <c r="L165" s="215"/>
      <c r="M165" s="216"/>
      <c r="N165" s="217"/>
      <c r="O165" s="217"/>
      <c r="P165" s="218">
        <f>SUM(P166:P174)</f>
        <v>0</v>
      </c>
      <c r="Q165" s="217"/>
      <c r="R165" s="218">
        <f>SUM(R166:R174)</f>
        <v>0</v>
      </c>
      <c r="S165" s="217"/>
      <c r="T165" s="219">
        <f>SUM(T166:T174)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0" t="s">
        <v>83</v>
      </c>
      <c r="AT165" s="221" t="s">
        <v>75</v>
      </c>
      <c r="AU165" s="221" t="s">
        <v>83</v>
      </c>
      <c r="AY165" s="220" t="s">
        <v>163</v>
      </c>
      <c r="BK165" s="222">
        <f>SUM(BK166:BK174)</f>
        <v>0</v>
      </c>
    </row>
    <row r="166" s="2" customFormat="1" ht="33" customHeight="1">
      <c r="A166" s="37"/>
      <c r="B166" s="38"/>
      <c r="C166" s="225" t="s">
        <v>344</v>
      </c>
      <c r="D166" s="225" t="s">
        <v>166</v>
      </c>
      <c r="E166" s="226" t="s">
        <v>918</v>
      </c>
      <c r="F166" s="227" t="s">
        <v>919</v>
      </c>
      <c r="G166" s="228" t="s">
        <v>920</v>
      </c>
      <c r="H166" s="229">
        <v>8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42</v>
      </c>
      <c r="O166" s="90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6" t="s">
        <v>239</v>
      </c>
      <c r="AT166" s="236" t="s">
        <v>166</v>
      </c>
      <c r="AU166" s="236" t="s">
        <v>89</v>
      </c>
      <c r="AY166" s="16" t="s">
        <v>163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6" t="s">
        <v>89</v>
      </c>
      <c r="BK166" s="237">
        <f>ROUND(I166*H166,2)</f>
        <v>0</v>
      </c>
      <c r="BL166" s="16" t="s">
        <v>239</v>
      </c>
      <c r="BM166" s="236" t="s">
        <v>514</v>
      </c>
    </row>
    <row r="167" s="2" customFormat="1" ht="33" customHeight="1">
      <c r="A167" s="37"/>
      <c r="B167" s="38"/>
      <c r="C167" s="225" t="s">
        <v>349</v>
      </c>
      <c r="D167" s="225" t="s">
        <v>166</v>
      </c>
      <c r="E167" s="226" t="s">
        <v>921</v>
      </c>
      <c r="F167" s="227" t="s">
        <v>922</v>
      </c>
      <c r="G167" s="228" t="s">
        <v>923</v>
      </c>
      <c r="H167" s="229">
        <v>8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42</v>
      </c>
      <c r="O167" s="90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6" t="s">
        <v>239</v>
      </c>
      <c r="AT167" s="236" t="s">
        <v>166</v>
      </c>
      <c r="AU167" s="236" t="s">
        <v>89</v>
      </c>
      <c r="AY167" s="16" t="s">
        <v>163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6" t="s">
        <v>89</v>
      </c>
      <c r="BK167" s="237">
        <f>ROUND(I167*H167,2)</f>
        <v>0</v>
      </c>
      <c r="BL167" s="16" t="s">
        <v>239</v>
      </c>
      <c r="BM167" s="236" t="s">
        <v>523</v>
      </c>
    </row>
    <row r="168" s="2" customFormat="1" ht="24.15" customHeight="1">
      <c r="A168" s="37"/>
      <c r="B168" s="38"/>
      <c r="C168" s="225" t="s">
        <v>353</v>
      </c>
      <c r="D168" s="225" t="s">
        <v>166</v>
      </c>
      <c r="E168" s="226" t="s">
        <v>924</v>
      </c>
      <c r="F168" s="227" t="s">
        <v>925</v>
      </c>
      <c r="G168" s="228" t="s">
        <v>926</v>
      </c>
      <c r="H168" s="229">
        <v>40</v>
      </c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42</v>
      </c>
      <c r="O168" s="90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6" t="s">
        <v>239</v>
      </c>
      <c r="AT168" s="236" t="s">
        <v>166</v>
      </c>
      <c r="AU168" s="236" t="s">
        <v>89</v>
      </c>
      <c r="AY168" s="16" t="s">
        <v>163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6" t="s">
        <v>89</v>
      </c>
      <c r="BK168" s="237">
        <f>ROUND(I168*H168,2)</f>
        <v>0</v>
      </c>
      <c r="BL168" s="16" t="s">
        <v>239</v>
      </c>
      <c r="BM168" s="236" t="s">
        <v>533</v>
      </c>
    </row>
    <row r="169" s="2" customFormat="1" ht="24.15" customHeight="1">
      <c r="A169" s="37"/>
      <c r="B169" s="38"/>
      <c r="C169" s="225" t="s">
        <v>357</v>
      </c>
      <c r="D169" s="225" t="s">
        <v>166</v>
      </c>
      <c r="E169" s="226" t="s">
        <v>927</v>
      </c>
      <c r="F169" s="227" t="s">
        <v>928</v>
      </c>
      <c r="G169" s="228" t="s">
        <v>929</v>
      </c>
      <c r="H169" s="229">
        <v>7</v>
      </c>
      <c r="I169" s="230"/>
      <c r="J169" s="231">
        <f>ROUND(I169*H169,2)</f>
        <v>0</v>
      </c>
      <c r="K169" s="227" t="s">
        <v>1</v>
      </c>
      <c r="L169" s="43"/>
      <c r="M169" s="232" t="s">
        <v>1</v>
      </c>
      <c r="N169" s="233" t="s">
        <v>42</v>
      </c>
      <c r="O169" s="90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6" t="s">
        <v>239</v>
      </c>
      <c r="AT169" s="236" t="s">
        <v>166</v>
      </c>
      <c r="AU169" s="236" t="s">
        <v>89</v>
      </c>
      <c r="AY169" s="16" t="s">
        <v>163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6" t="s">
        <v>89</v>
      </c>
      <c r="BK169" s="237">
        <f>ROUND(I169*H169,2)</f>
        <v>0</v>
      </c>
      <c r="BL169" s="16" t="s">
        <v>239</v>
      </c>
      <c r="BM169" s="236" t="s">
        <v>544</v>
      </c>
    </row>
    <row r="170" s="2" customFormat="1" ht="24.15" customHeight="1">
      <c r="A170" s="37"/>
      <c r="B170" s="38"/>
      <c r="C170" s="225" t="s">
        <v>361</v>
      </c>
      <c r="D170" s="225" t="s">
        <v>166</v>
      </c>
      <c r="E170" s="226" t="s">
        <v>930</v>
      </c>
      <c r="F170" s="227" t="s">
        <v>931</v>
      </c>
      <c r="G170" s="228" t="s">
        <v>932</v>
      </c>
      <c r="H170" s="229">
        <v>3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42</v>
      </c>
      <c r="O170" s="90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6" t="s">
        <v>239</v>
      </c>
      <c r="AT170" s="236" t="s">
        <v>166</v>
      </c>
      <c r="AU170" s="236" t="s">
        <v>89</v>
      </c>
      <c r="AY170" s="16" t="s">
        <v>163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6" t="s">
        <v>89</v>
      </c>
      <c r="BK170" s="237">
        <f>ROUND(I170*H170,2)</f>
        <v>0</v>
      </c>
      <c r="BL170" s="16" t="s">
        <v>239</v>
      </c>
      <c r="BM170" s="236" t="s">
        <v>642</v>
      </c>
    </row>
    <row r="171" s="2" customFormat="1" ht="24.15" customHeight="1">
      <c r="A171" s="37"/>
      <c r="B171" s="38"/>
      <c r="C171" s="225" t="s">
        <v>365</v>
      </c>
      <c r="D171" s="225" t="s">
        <v>166</v>
      </c>
      <c r="E171" s="226" t="s">
        <v>933</v>
      </c>
      <c r="F171" s="227" t="s">
        <v>934</v>
      </c>
      <c r="G171" s="228" t="s">
        <v>895</v>
      </c>
      <c r="H171" s="229">
        <v>2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42</v>
      </c>
      <c r="O171" s="90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6" t="s">
        <v>239</v>
      </c>
      <c r="AT171" s="236" t="s">
        <v>166</v>
      </c>
      <c r="AU171" s="236" t="s">
        <v>89</v>
      </c>
      <c r="AY171" s="16" t="s">
        <v>163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6" t="s">
        <v>89</v>
      </c>
      <c r="BK171" s="237">
        <f>ROUND(I171*H171,2)</f>
        <v>0</v>
      </c>
      <c r="BL171" s="16" t="s">
        <v>239</v>
      </c>
      <c r="BM171" s="236" t="s">
        <v>645</v>
      </c>
    </row>
    <row r="172" s="2" customFormat="1" ht="16.5" customHeight="1">
      <c r="A172" s="37"/>
      <c r="B172" s="38"/>
      <c r="C172" s="225" t="s">
        <v>369</v>
      </c>
      <c r="D172" s="225" t="s">
        <v>166</v>
      </c>
      <c r="E172" s="226" t="s">
        <v>935</v>
      </c>
      <c r="F172" s="227" t="s">
        <v>936</v>
      </c>
      <c r="G172" s="228" t="s">
        <v>937</v>
      </c>
      <c r="H172" s="229">
        <v>1</v>
      </c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42</v>
      </c>
      <c r="O172" s="90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6" t="s">
        <v>239</v>
      </c>
      <c r="AT172" s="236" t="s">
        <v>166</v>
      </c>
      <c r="AU172" s="236" t="s">
        <v>89</v>
      </c>
      <c r="AY172" s="16" t="s">
        <v>163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6" t="s">
        <v>89</v>
      </c>
      <c r="BK172" s="237">
        <f>ROUND(I172*H172,2)</f>
        <v>0</v>
      </c>
      <c r="BL172" s="16" t="s">
        <v>239</v>
      </c>
      <c r="BM172" s="236" t="s">
        <v>938</v>
      </c>
    </row>
    <row r="173" s="2" customFormat="1" ht="16.5" customHeight="1">
      <c r="A173" s="37"/>
      <c r="B173" s="38"/>
      <c r="C173" s="225" t="s">
        <v>373</v>
      </c>
      <c r="D173" s="225" t="s">
        <v>166</v>
      </c>
      <c r="E173" s="226" t="s">
        <v>939</v>
      </c>
      <c r="F173" s="227" t="s">
        <v>940</v>
      </c>
      <c r="G173" s="228" t="s">
        <v>937</v>
      </c>
      <c r="H173" s="229">
        <v>1</v>
      </c>
      <c r="I173" s="230"/>
      <c r="J173" s="231">
        <f>ROUND(I173*H173,2)</f>
        <v>0</v>
      </c>
      <c r="K173" s="227" t="s">
        <v>1</v>
      </c>
      <c r="L173" s="43"/>
      <c r="M173" s="232" t="s">
        <v>1</v>
      </c>
      <c r="N173" s="233" t="s">
        <v>42</v>
      </c>
      <c r="O173" s="90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6" t="s">
        <v>239</v>
      </c>
      <c r="AT173" s="236" t="s">
        <v>166</v>
      </c>
      <c r="AU173" s="236" t="s">
        <v>89</v>
      </c>
      <c r="AY173" s="16" t="s">
        <v>163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6" t="s">
        <v>89</v>
      </c>
      <c r="BK173" s="237">
        <f>ROUND(I173*H173,2)</f>
        <v>0</v>
      </c>
      <c r="BL173" s="16" t="s">
        <v>239</v>
      </c>
      <c r="BM173" s="236" t="s">
        <v>941</v>
      </c>
    </row>
    <row r="174" s="2" customFormat="1" ht="16.5" customHeight="1">
      <c r="A174" s="37"/>
      <c r="B174" s="38"/>
      <c r="C174" s="225" t="s">
        <v>377</v>
      </c>
      <c r="D174" s="225" t="s">
        <v>166</v>
      </c>
      <c r="E174" s="226" t="s">
        <v>942</v>
      </c>
      <c r="F174" s="227" t="s">
        <v>943</v>
      </c>
      <c r="G174" s="228" t="s">
        <v>937</v>
      </c>
      <c r="H174" s="229">
        <v>1</v>
      </c>
      <c r="I174" s="230"/>
      <c r="J174" s="231">
        <f>ROUND(I174*H174,2)</f>
        <v>0</v>
      </c>
      <c r="K174" s="227" t="s">
        <v>1</v>
      </c>
      <c r="L174" s="43"/>
      <c r="M174" s="275" t="s">
        <v>1</v>
      </c>
      <c r="N174" s="276" t="s">
        <v>42</v>
      </c>
      <c r="O174" s="277"/>
      <c r="P174" s="278">
        <f>O174*H174</f>
        <v>0</v>
      </c>
      <c r="Q174" s="278">
        <v>0</v>
      </c>
      <c r="R174" s="278">
        <f>Q174*H174</f>
        <v>0</v>
      </c>
      <c r="S174" s="278">
        <v>0</v>
      </c>
      <c r="T174" s="27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6" t="s">
        <v>239</v>
      </c>
      <c r="AT174" s="236" t="s">
        <v>166</v>
      </c>
      <c r="AU174" s="236" t="s">
        <v>89</v>
      </c>
      <c r="AY174" s="16" t="s">
        <v>163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6" t="s">
        <v>89</v>
      </c>
      <c r="BK174" s="237">
        <f>ROUND(I174*H174,2)</f>
        <v>0</v>
      </c>
      <c r="BL174" s="16" t="s">
        <v>239</v>
      </c>
      <c r="BM174" s="236" t="s">
        <v>944</v>
      </c>
    </row>
    <row r="175" s="2" customFormat="1" ht="6.96" customHeight="1">
      <c r="A175" s="37"/>
      <c r="B175" s="65"/>
      <c r="C175" s="66"/>
      <c r="D175" s="66"/>
      <c r="E175" s="66"/>
      <c r="F175" s="66"/>
      <c r="G175" s="66"/>
      <c r="H175" s="66"/>
      <c r="I175" s="66"/>
      <c r="J175" s="66"/>
      <c r="K175" s="66"/>
      <c r="L175" s="43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sheet="1" autoFilter="0" formatColumns="0" formatRows="0" objects="1" scenarios="1" spinCount="100000" saltValue="d61hhLOOg4aOEVxcIFnZqpLQlSZQB0KFybnpI4wxNTRG5vSE2IbMVR1SNFgFV+HH2y8Ge+ZTTqKP7d7qafJ7aA==" hashValue="tfDBRwiNPd1SWrOq5ag6ioyo2jnRiomnT+T0ru7H4tFNAG+hFL9V22wJp54t6esJjq1EnnKcqKlGlVI7FyysdA==" algorithmName="SHA-512" password="CC35"/>
  <autoFilter ref="C122:K17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120</v>
      </c>
    </row>
    <row r="3" s="1" customFormat="1" ht="6.96" customHeight="1"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9"/>
      <c r="AT3" s="16" t="s">
        <v>83</v>
      </c>
    </row>
    <row r="4" s="1" customFormat="1" ht="24.96" customHeight="1">
      <c r="B4" s="19"/>
      <c r="D4" s="147" t="s">
        <v>121</v>
      </c>
      <c r="L4" s="19"/>
      <c r="M4" s="14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9" t="s">
        <v>16</v>
      </c>
      <c r="L6" s="19"/>
    </row>
    <row r="7" s="1" customFormat="1" ht="16.5" customHeight="1">
      <c r="B7" s="19"/>
      <c r="E7" s="150" t="str">
        <f>'Rekapitulace stavby'!K6</f>
        <v>Domov u Biřičky - rekonstrukce koupelen</v>
      </c>
      <c r="F7" s="149"/>
      <c r="G7" s="149"/>
      <c r="H7" s="149"/>
      <c r="L7" s="19"/>
    </row>
    <row r="8" s="2" customFormat="1" ht="12" customHeight="1">
      <c r="A8" s="37"/>
      <c r="B8" s="43"/>
      <c r="C8" s="37"/>
      <c r="D8" s="149" t="s">
        <v>122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1" t="s">
        <v>945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9" t="s">
        <v>18</v>
      </c>
      <c r="E11" s="37"/>
      <c r="F11" s="140" t="s">
        <v>1</v>
      </c>
      <c r="G11" s="37"/>
      <c r="H11" s="37"/>
      <c r="I11" s="149" t="s">
        <v>19</v>
      </c>
      <c r="J11" s="140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9" t="s">
        <v>20</v>
      </c>
      <c r="E12" s="37"/>
      <c r="F12" s="140" t="s">
        <v>21</v>
      </c>
      <c r="G12" s="37"/>
      <c r="H12" s="37"/>
      <c r="I12" s="149" t="s">
        <v>22</v>
      </c>
      <c r="J12" s="152" t="str">
        <f>'Rekapitulace stavby'!AN8</f>
        <v>24. 9. 2024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9" t="s">
        <v>24</v>
      </c>
      <c r="E14" s="37"/>
      <c r="F14" s="37"/>
      <c r="G14" s="37"/>
      <c r="H14" s="37"/>
      <c r="I14" s="149" t="s">
        <v>25</v>
      </c>
      <c r="J14" s="140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0" t="s">
        <v>26</v>
      </c>
      <c r="F15" s="37"/>
      <c r="G15" s="37"/>
      <c r="H15" s="37"/>
      <c r="I15" s="149" t="s">
        <v>27</v>
      </c>
      <c r="J15" s="140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9" t="s">
        <v>28</v>
      </c>
      <c r="E17" s="37"/>
      <c r="F17" s="37"/>
      <c r="G17" s="37"/>
      <c r="H17" s="37"/>
      <c r="I17" s="14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0"/>
      <c r="G18" s="140"/>
      <c r="H18" s="140"/>
      <c r="I18" s="14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9" t="s">
        <v>30</v>
      </c>
      <c r="E20" s="37"/>
      <c r="F20" s="37"/>
      <c r="G20" s="37"/>
      <c r="H20" s="37"/>
      <c r="I20" s="149" t="s">
        <v>25</v>
      </c>
      <c r="J20" s="140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0" t="s">
        <v>31</v>
      </c>
      <c r="F21" s="37"/>
      <c r="G21" s="37"/>
      <c r="H21" s="37"/>
      <c r="I21" s="149" t="s">
        <v>27</v>
      </c>
      <c r="J21" s="140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9" t="s">
        <v>33</v>
      </c>
      <c r="E23" s="37"/>
      <c r="F23" s="37"/>
      <c r="G23" s="37"/>
      <c r="H23" s="37"/>
      <c r="I23" s="149" t="s">
        <v>25</v>
      </c>
      <c r="J23" s="140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0" t="str">
        <f>IF('Rekapitulace stavby'!E20="","",'Rekapitulace stavby'!E20)</f>
        <v xml:space="preserve"> </v>
      </c>
      <c r="F24" s="37"/>
      <c r="G24" s="37"/>
      <c r="H24" s="37"/>
      <c r="I24" s="149" t="s">
        <v>27</v>
      </c>
      <c r="J24" s="140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9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3"/>
      <c r="B27" s="154"/>
      <c r="C27" s="153"/>
      <c r="D27" s="153"/>
      <c r="E27" s="155" t="s">
        <v>1</v>
      </c>
      <c r="F27" s="155"/>
      <c r="G27" s="155"/>
      <c r="H27" s="155"/>
      <c r="I27" s="153"/>
      <c r="J27" s="153"/>
      <c r="K27" s="153"/>
      <c r="L27" s="156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57"/>
      <c r="E29" s="157"/>
      <c r="F29" s="157"/>
      <c r="G29" s="157"/>
      <c r="H29" s="157"/>
      <c r="I29" s="157"/>
      <c r="J29" s="157"/>
      <c r="K29" s="157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8" t="s">
        <v>36</v>
      </c>
      <c r="E30" s="37"/>
      <c r="F30" s="37"/>
      <c r="G30" s="37"/>
      <c r="H30" s="37"/>
      <c r="I30" s="37"/>
      <c r="J30" s="159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57"/>
      <c r="E31" s="157"/>
      <c r="F31" s="157"/>
      <c r="G31" s="157"/>
      <c r="H31" s="157"/>
      <c r="I31" s="157"/>
      <c r="J31" s="157"/>
      <c r="K31" s="15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60" t="s">
        <v>38</v>
      </c>
      <c r="G32" s="37"/>
      <c r="H32" s="37"/>
      <c r="I32" s="160" t="s">
        <v>37</v>
      </c>
      <c r="J32" s="160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61" t="s">
        <v>40</v>
      </c>
      <c r="E33" s="149" t="s">
        <v>41</v>
      </c>
      <c r="F33" s="162">
        <f>ROUND((SUM(BE122:BE133)),  2)</f>
        <v>0</v>
      </c>
      <c r="G33" s="37"/>
      <c r="H33" s="37"/>
      <c r="I33" s="163">
        <v>0.20999999999999999</v>
      </c>
      <c r="J33" s="162">
        <f>ROUND(((SUM(BE122:BE133))*I33),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9" t="s">
        <v>42</v>
      </c>
      <c r="F34" s="162">
        <f>ROUND((SUM(BF122:BF133)),  2)</f>
        <v>0</v>
      </c>
      <c r="G34" s="37"/>
      <c r="H34" s="37"/>
      <c r="I34" s="163">
        <v>0.12</v>
      </c>
      <c r="J34" s="162">
        <f>ROUND(((SUM(BF122:BF133))*I34),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9" t="s">
        <v>43</v>
      </c>
      <c r="F35" s="162">
        <f>ROUND((SUM(BG122:BG133)),  2)</f>
        <v>0</v>
      </c>
      <c r="G35" s="37"/>
      <c r="H35" s="37"/>
      <c r="I35" s="163">
        <v>0.20999999999999999</v>
      </c>
      <c r="J35" s="162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9" t="s">
        <v>44</v>
      </c>
      <c r="F36" s="162">
        <f>ROUND((SUM(BH122:BH133)),  2)</f>
        <v>0</v>
      </c>
      <c r="G36" s="37"/>
      <c r="H36" s="37"/>
      <c r="I36" s="163">
        <v>0.12</v>
      </c>
      <c r="J36" s="162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9" t="s">
        <v>45</v>
      </c>
      <c r="F37" s="162">
        <f>ROUND((SUM(BI122:BI133)),  2)</f>
        <v>0</v>
      </c>
      <c r="G37" s="37"/>
      <c r="H37" s="37"/>
      <c r="I37" s="163">
        <v>0</v>
      </c>
      <c r="J37" s="162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64"/>
      <c r="D39" s="165" t="s">
        <v>46</v>
      </c>
      <c r="E39" s="166"/>
      <c r="F39" s="166"/>
      <c r="G39" s="167" t="s">
        <v>47</v>
      </c>
      <c r="H39" s="168" t="s">
        <v>48</v>
      </c>
      <c r="I39" s="166"/>
      <c r="J39" s="169">
        <f>SUM(J30:J37)</f>
        <v>0</v>
      </c>
      <c r="K39" s="170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71" t="s">
        <v>49</v>
      </c>
      <c r="E50" s="172"/>
      <c r="F50" s="172"/>
      <c r="G50" s="171" t="s">
        <v>50</v>
      </c>
      <c r="H50" s="172"/>
      <c r="I50" s="172"/>
      <c r="J50" s="172"/>
      <c r="K50" s="172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73" t="s">
        <v>51</v>
      </c>
      <c r="E61" s="174"/>
      <c r="F61" s="175" t="s">
        <v>52</v>
      </c>
      <c r="G61" s="173" t="s">
        <v>51</v>
      </c>
      <c r="H61" s="174"/>
      <c r="I61" s="174"/>
      <c r="J61" s="176" t="s">
        <v>52</v>
      </c>
      <c r="K61" s="174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71" t="s">
        <v>53</v>
      </c>
      <c r="E65" s="177"/>
      <c r="F65" s="177"/>
      <c r="G65" s="171" t="s">
        <v>54</v>
      </c>
      <c r="H65" s="177"/>
      <c r="I65" s="177"/>
      <c r="J65" s="177"/>
      <c r="K65" s="177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73" t="s">
        <v>51</v>
      </c>
      <c r="E76" s="174"/>
      <c r="F76" s="175" t="s">
        <v>52</v>
      </c>
      <c r="G76" s="173" t="s">
        <v>51</v>
      </c>
      <c r="H76" s="174"/>
      <c r="I76" s="174"/>
      <c r="J76" s="176" t="s">
        <v>52</v>
      </c>
      <c r="K76" s="174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8"/>
      <c r="C77" s="179"/>
      <c r="D77" s="179"/>
      <c r="E77" s="179"/>
      <c r="F77" s="179"/>
      <c r="G77" s="179"/>
      <c r="H77" s="179"/>
      <c r="I77" s="179"/>
      <c r="J77" s="179"/>
      <c r="K77" s="179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0"/>
      <c r="C81" s="181"/>
      <c r="D81" s="181"/>
      <c r="E81" s="181"/>
      <c r="F81" s="181"/>
      <c r="G81" s="181"/>
      <c r="H81" s="181"/>
      <c r="I81" s="181"/>
      <c r="J81" s="181"/>
      <c r="K81" s="181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126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2" t="str">
        <f>E7</f>
        <v>Domov u Biřičky - rekonstrukce koupelen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122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VON - Vedlejší a ostatní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K Biřičce 1240, HK</v>
      </c>
      <c r="G89" s="39"/>
      <c r="H89" s="39"/>
      <c r="I89" s="31" t="s">
        <v>22</v>
      </c>
      <c r="J89" s="78" t="str">
        <f>IF(J12="","",J12)</f>
        <v>24. 9. 2024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Domov u Biřičky</v>
      </c>
      <c r="G91" s="39"/>
      <c r="H91" s="39"/>
      <c r="I91" s="31" t="s">
        <v>30</v>
      </c>
      <c r="J91" s="35" t="str">
        <f>E21</f>
        <v>PRIDOS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3" t="s">
        <v>127</v>
      </c>
      <c r="D94" s="184"/>
      <c r="E94" s="184"/>
      <c r="F94" s="184"/>
      <c r="G94" s="184"/>
      <c r="H94" s="184"/>
      <c r="I94" s="184"/>
      <c r="J94" s="185" t="s">
        <v>128</v>
      </c>
      <c r="K94" s="18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6" t="s">
        <v>129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130</v>
      </c>
    </row>
    <row r="97" s="9" customFormat="1" ht="24.96" customHeight="1">
      <c r="A97" s="9"/>
      <c r="B97" s="187"/>
      <c r="C97" s="188"/>
      <c r="D97" s="189" t="s">
        <v>946</v>
      </c>
      <c r="E97" s="190"/>
      <c r="F97" s="190"/>
      <c r="G97" s="190"/>
      <c r="H97" s="190"/>
      <c r="I97" s="190"/>
      <c r="J97" s="191">
        <f>J123</f>
        <v>0</v>
      </c>
      <c r="K97" s="188"/>
      <c r="L97" s="19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3"/>
      <c r="C98" s="132"/>
      <c r="D98" s="194" t="s">
        <v>947</v>
      </c>
      <c r="E98" s="195"/>
      <c r="F98" s="195"/>
      <c r="G98" s="195"/>
      <c r="H98" s="195"/>
      <c r="I98" s="195"/>
      <c r="J98" s="196">
        <f>J124</f>
        <v>0</v>
      </c>
      <c r="K98" s="132"/>
      <c r="L98" s="19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32"/>
      <c r="D99" s="194" t="s">
        <v>948</v>
      </c>
      <c r="E99" s="195"/>
      <c r="F99" s="195"/>
      <c r="G99" s="195"/>
      <c r="H99" s="195"/>
      <c r="I99" s="195"/>
      <c r="J99" s="196">
        <f>J126</f>
        <v>0</v>
      </c>
      <c r="K99" s="132"/>
      <c r="L99" s="19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32"/>
      <c r="D100" s="194" t="s">
        <v>949</v>
      </c>
      <c r="E100" s="195"/>
      <c r="F100" s="195"/>
      <c r="G100" s="195"/>
      <c r="H100" s="195"/>
      <c r="I100" s="195"/>
      <c r="J100" s="196">
        <f>J128</f>
        <v>0</v>
      </c>
      <c r="K100" s="132"/>
      <c r="L100" s="19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32"/>
      <c r="D101" s="194" t="s">
        <v>950</v>
      </c>
      <c r="E101" s="195"/>
      <c r="F101" s="195"/>
      <c r="G101" s="195"/>
      <c r="H101" s="195"/>
      <c r="I101" s="195"/>
      <c r="J101" s="196">
        <f>J130</f>
        <v>0</v>
      </c>
      <c r="K101" s="132"/>
      <c r="L101" s="19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3"/>
      <c r="C102" s="132"/>
      <c r="D102" s="194" t="s">
        <v>951</v>
      </c>
      <c r="E102" s="195"/>
      <c r="F102" s="195"/>
      <c r="G102" s="195"/>
      <c r="H102" s="195"/>
      <c r="I102" s="195"/>
      <c r="J102" s="196">
        <f>J132</f>
        <v>0</v>
      </c>
      <c r="K102" s="132"/>
      <c r="L102" s="19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148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2" t="str">
        <f>E7</f>
        <v>Domov u Biřičky - rekonstrukce koupelen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122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VON - Vedlejší a ostatní náklady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>K Biřičce 1240, HK</v>
      </c>
      <c r="G116" s="39"/>
      <c r="H116" s="39"/>
      <c r="I116" s="31" t="s">
        <v>22</v>
      </c>
      <c r="J116" s="78" t="str">
        <f>IF(J12="","",J12)</f>
        <v>24. 9. 2024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24</v>
      </c>
      <c r="D118" s="39"/>
      <c r="E118" s="39"/>
      <c r="F118" s="26" t="str">
        <f>E15</f>
        <v>Domov u Biřičky</v>
      </c>
      <c r="G118" s="39"/>
      <c r="H118" s="39"/>
      <c r="I118" s="31" t="s">
        <v>30</v>
      </c>
      <c r="J118" s="35" t="str">
        <f>E21</f>
        <v>PRIDOS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33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1" customFormat="1" ht="29.28" customHeight="1">
      <c r="A121" s="198"/>
      <c r="B121" s="199"/>
      <c r="C121" s="200" t="s">
        <v>149</v>
      </c>
      <c r="D121" s="201" t="s">
        <v>61</v>
      </c>
      <c r="E121" s="201" t="s">
        <v>57</v>
      </c>
      <c r="F121" s="201" t="s">
        <v>58</v>
      </c>
      <c r="G121" s="201" t="s">
        <v>150</v>
      </c>
      <c r="H121" s="201" t="s">
        <v>151</v>
      </c>
      <c r="I121" s="201" t="s">
        <v>152</v>
      </c>
      <c r="J121" s="201" t="s">
        <v>128</v>
      </c>
      <c r="K121" s="202" t="s">
        <v>153</v>
      </c>
      <c r="L121" s="203"/>
      <c r="M121" s="99" t="s">
        <v>1</v>
      </c>
      <c r="N121" s="100" t="s">
        <v>40</v>
      </c>
      <c r="O121" s="100" t="s">
        <v>154</v>
      </c>
      <c r="P121" s="100" t="s">
        <v>155</v>
      </c>
      <c r="Q121" s="100" t="s">
        <v>156</v>
      </c>
      <c r="R121" s="100" t="s">
        <v>157</v>
      </c>
      <c r="S121" s="100" t="s">
        <v>158</v>
      </c>
      <c r="T121" s="101" t="s">
        <v>159</v>
      </c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</row>
    <row r="122" s="2" customFormat="1" ht="22.8" customHeight="1">
      <c r="A122" s="37"/>
      <c r="B122" s="38"/>
      <c r="C122" s="106" t="s">
        <v>160</v>
      </c>
      <c r="D122" s="39"/>
      <c r="E122" s="39"/>
      <c r="F122" s="39"/>
      <c r="G122" s="39"/>
      <c r="H122" s="39"/>
      <c r="I122" s="39"/>
      <c r="J122" s="204">
        <f>BK122</f>
        <v>0</v>
      </c>
      <c r="K122" s="39"/>
      <c r="L122" s="43"/>
      <c r="M122" s="102"/>
      <c r="N122" s="205"/>
      <c r="O122" s="103"/>
      <c r="P122" s="206">
        <f>P123</f>
        <v>0</v>
      </c>
      <c r="Q122" s="103"/>
      <c r="R122" s="206">
        <f>R123</f>
        <v>0</v>
      </c>
      <c r="S122" s="103"/>
      <c r="T122" s="207">
        <f>T123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130</v>
      </c>
      <c r="BK122" s="208">
        <f>BK123</f>
        <v>0</v>
      </c>
    </row>
    <row r="123" s="12" customFormat="1" ht="25.92" customHeight="1">
      <c r="A123" s="12"/>
      <c r="B123" s="209"/>
      <c r="C123" s="210"/>
      <c r="D123" s="211" t="s">
        <v>75</v>
      </c>
      <c r="E123" s="212" t="s">
        <v>952</v>
      </c>
      <c r="F123" s="212" t="s">
        <v>953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P124+P126+P128+P130+P132</f>
        <v>0</v>
      </c>
      <c r="Q123" s="217"/>
      <c r="R123" s="218">
        <f>R124+R126+R128+R130+R132</f>
        <v>0</v>
      </c>
      <c r="S123" s="217"/>
      <c r="T123" s="219">
        <f>T124+T126+T128+T130+T132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0" t="s">
        <v>189</v>
      </c>
      <c r="AT123" s="221" t="s">
        <v>75</v>
      </c>
      <c r="AU123" s="221" t="s">
        <v>76</v>
      </c>
      <c r="AY123" s="220" t="s">
        <v>163</v>
      </c>
      <c r="BK123" s="222">
        <f>BK124+BK126+BK128+BK130+BK132</f>
        <v>0</v>
      </c>
    </row>
    <row r="124" s="12" customFormat="1" ht="22.8" customHeight="1">
      <c r="A124" s="12"/>
      <c r="B124" s="209"/>
      <c r="C124" s="210"/>
      <c r="D124" s="211" t="s">
        <v>75</v>
      </c>
      <c r="E124" s="223" t="s">
        <v>954</v>
      </c>
      <c r="F124" s="223" t="s">
        <v>955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P125</f>
        <v>0</v>
      </c>
      <c r="Q124" s="217"/>
      <c r="R124" s="218">
        <f>R125</f>
        <v>0</v>
      </c>
      <c r="S124" s="217"/>
      <c r="T124" s="219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0" t="s">
        <v>189</v>
      </c>
      <c r="AT124" s="221" t="s">
        <v>75</v>
      </c>
      <c r="AU124" s="221" t="s">
        <v>83</v>
      </c>
      <c r="AY124" s="220" t="s">
        <v>163</v>
      </c>
      <c r="BK124" s="222">
        <f>BK125</f>
        <v>0</v>
      </c>
    </row>
    <row r="125" s="2" customFormat="1" ht="21.75" customHeight="1">
      <c r="A125" s="37"/>
      <c r="B125" s="38"/>
      <c r="C125" s="225" t="s">
        <v>83</v>
      </c>
      <c r="D125" s="225" t="s">
        <v>166</v>
      </c>
      <c r="E125" s="226" t="s">
        <v>956</v>
      </c>
      <c r="F125" s="227" t="s">
        <v>957</v>
      </c>
      <c r="G125" s="228" t="s">
        <v>269</v>
      </c>
      <c r="H125" s="229">
        <v>1</v>
      </c>
      <c r="I125" s="230"/>
      <c r="J125" s="231">
        <f>ROUND(I125*H125,2)</f>
        <v>0</v>
      </c>
      <c r="K125" s="227" t="s">
        <v>1</v>
      </c>
      <c r="L125" s="43"/>
      <c r="M125" s="232" t="s">
        <v>1</v>
      </c>
      <c r="N125" s="233" t="s">
        <v>42</v>
      </c>
      <c r="O125" s="90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6" t="s">
        <v>958</v>
      </c>
      <c r="AT125" s="236" t="s">
        <v>166</v>
      </c>
      <c r="AU125" s="236" t="s">
        <v>89</v>
      </c>
      <c r="AY125" s="16" t="s">
        <v>163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6" t="s">
        <v>89</v>
      </c>
      <c r="BK125" s="237">
        <f>ROUND(I125*H125,2)</f>
        <v>0</v>
      </c>
      <c r="BL125" s="16" t="s">
        <v>958</v>
      </c>
      <c r="BM125" s="236" t="s">
        <v>959</v>
      </c>
    </row>
    <row r="126" s="12" customFormat="1" ht="22.8" customHeight="1">
      <c r="A126" s="12"/>
      <c r="B126" s="209"/>
      <c r="C126" s="210"/>
      <c r="D126" s="211" t="s">
        <v>75</v>
      </c>
      <c r="E126" s="223" t="s">
        <v>960</v>
      </c>
      <c r="F126" s="223" t="s">
        <v>961</v>
      </c>
      <c r="G126" s="210"/>
      <c r="H126" s="210"/>
      <c r="I126" s="213"/>
      <c r="J126" s="224">
        <f>BK126</f>
        <v>0</v>
      </c>
      <c r="K126" s="210"/>
      <c r="L126" s="215"/>
      <c r="M126" s="216"/>
      <c r="N126" s="217"/>
      <c r="O126" s="217"/>
      <c r="P126" s="218">
        <f>P127</f>
        <v>0</v>
      </c>
      <c r="Q126" s="217"/>
      <c r="R126" s="218">
        <f>R127</f>
        <v>0</v>
      </c>
      <c r="S126" s="217"/>
      <c r="T126" s="219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0" t="s">
        <v>189</v>
      </c>
      <c r="AT126" s="221" t="s">
        <v>75</v>
      </c>
      <c r="AU126" s="221" t="s">
        <v>83</v>
      </c>
      <c r="AY126" s="220" t="s">
        <v>163</v>
      </c>
      <c r="BK126" s="222">
        <f>BK127</f>
        <v>0</v>
      </c>
    </row>
    <row r="127" s="2" customFormat="1" ht="24.15" customHeight="1">
      <c r="A127" s="37"/>
      <c r="B127" s="38"/>
      <c r="C127" s="225" t="s">
        <v>89</v>
      </c>
      <c r="D127" s="225" t="s">
        <v>166</v>
      </c>
      <c r="E127" s="226" t="s">
        <v>962</v>
      </c>
      <c r="F127" s="227" t="s">
        <v>963</v>
      </c>
      <c r="G127" s="228" t="s">
        <v>269</v>
      </c>
      <c r="H127" s="229">
        <v>1</v>
      </c>
      <c r="I127" s="230"/>
      <c r="J127" s="231">
        <f>ROUND(I127*H127,2)</f>
        <v>0</v>
      </c>
      <c r="K127" s="227" t="s">
        <v>1</v>
      </c>
      <c r="L127" s="43"/>
      <c r="M127" s="232" t="s">
        <v>1</v>
      </c>
      <c r="N127" s="233" t="s">
        <v>42</v>
      </c>
      <c r="O127" s="90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6" t="s">
        <v>958</v>
      </c>
      <c r="AT127" s="236" t="s">
        <v>166</v>
      </c>
      <c r="AU127" s="236" t="s">
        <v>89</v>
      </c>
      <c r="AY127" s="16" t="s">
        <v>163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6" t="s">
        <v>89</v>
      </c>
      <c r="BK127" s="237">
        <f>ROUND(I127*H127,2)</f>
        <v>0</v>
      </c>
      <c r="BL127" s="16" t="s">
        <v>958</v>
      </c>
      <c r="BM127" s="236" t="s">
        <v>964</v>
      </c>
    </row>
    <row r="128" s="12" customFormat="1" ht="22.8" customHeight="1">
      <c r="A128" s="12"/>
      <c r="B128" s="209"/>
      <c r="C128" s="210"/>
      <c r="D128" s="211" t="s">
        <v>75</v>
      </c>
      <c r="E128" s="223" t="s">
        <v>965</v>
      </c>
      <c r="F128" s="223" t="s">
        <v>966</v>
      </c>
      <c r="G128" s="210"/>
      <c r="H128" s="210"/>
      <c r="I128" s="213"/>
      <c r="J128" s="224">
        <f>BK128</f>
        <v>0</v>
      </c>
      <c r="K128" s="210"/>
      <c r="L128" s="215"/>
      <c r="M128" s="216"/>
      <c r="N128" s="217"/>
      <c r="O128" s="217"/>
      <c r="P128" s="218">
        <f>P129</f>
        <v>0</v>
      </c>
      <c r="Q128" s="217"/>
      <c r="R128" s="218">
        <f>R129</f>
        <v>0</v>
      </c>
      <c r="S128" s="217"/>
      <c r="T128" s="219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0" t="s">
        <v>189</v>
      </c>
      <c r="AT128" s="221" t="s">
        <v>75</v>
      </c>
      <c r="AU128" s="221" t="s">
        <v>83</v>
      </c>
      <c r="AY128" s="220" t="s">
        <v>163</v>
      </c>
      <c r="BK128" s="222">
        <f>BK129</f>
        <v>0</v>
      </c>
    </row>
    <row r="129" s="2" customFormat="1" ht="16.5" customHeight="1">
      <c r="A129" s="37"/>
      <c r="B129" s="38"/>
      <c r="C129" s="225" t="s">
        <v>164</v>
      </c>
      <c r="D129" s="225" t="s">
        <v>166</v>
      </c>
      <c r="E129" s="226" t="s">
        <v>967</v>
      </c>
      <c r="F129" s="227" t="s">
        <v>968</v>
      </c>
      <c r="G129" s="228" t="s">
        <v>269</v>
      </c>
      <c r="H129" s="229">
        <v>1</v>
      </c>
      <c r="I129" s="230"/>
      <c r="J129" s="231">
        <f>ROUND(I129*H129,2)</f>
        <v>0</v>
      </c>
      <c r="K129" s="227" t="s">
        <v>1</v>
      </c>
      <c r="L129" s="43"/>
      <c r="M129" s="232" t="s">
        <v>1</v>
      </c>
      <c r="N129" s="233" t="s">
        <v>42</v>
      </c>
      <c r="O129" s="90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6" t="s">
        <v>958</v>
      </c>
      <c r="AT129" s="236" t="s">
        <v>166</v>
      </c>
      <c r="AU129" s="236" t="s">
        <v>89</v>
      </c>
      <c r="AY129" s="16" t="s">
        <v>163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6" t="s">
        <v>89</v>
      </c>
      <c r="BK129" s="237">
        <f>ROUND(I129*H129,2)</f>
        <v>0</v>
      </c>
      <c r="BL129" s="16" t="s">
        <v>958</v>
      </c>
      <c r="BM129" s="236" t="s">
        <v>969</v>
      </c>
    </row>
    <row r="130" s="12" customFormat="1" ht="22.8" customHeight="1">
      <c r="A130" s="12"/>
      <c r="B130" s="209"/>
      <c r="C130" s="210"/>
      <c r="D130" s="211" t="s">
        <v>75</v>
      </c>
      <c r="E130" s="223" t="s">
        <v>970</v>
      </c>
      <c r="F130" s="223" t="s">
        <v>971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P131</f>
        <v>0</v>
      </c>
      <c r="Q130" s="217"/>
      <c r="R130" s="218">
        <f>R131</f>
        <v>0</v>
      </c>
      <c r="S130" s="217"/>
      <c r="T130" s="219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0" t="s">
        <v>189</v>
      </c>
      <c r="AT130" s="221" t="s">
        <v>75</v>
      </c>
      <c r="AU130" s="221" t="s">
        <v>83</v>
      </c>
      <c r="AY130" s="220" t="s">
        <v>163</v>
      </c>
      <c r="BK130" s="222">
        <f>BK131</f>
        <v>0</v>
      </c>
    </row>
    <row r="131" s="2" customFormat="1" ht="16.5" customHeight="1">
      <c r="A131" s="37"/>
      <c r="B131" s="38"/>
      <c r="C131" s="225" t="s">
        <v>170</v>
      </c>
      <c r="D131" s="225" t="s">
        <v>166</v>
      </c>
      <c r="E131" s="226" t="s">
        <v>972</v>
      </c>
      <c r="F131" s="227" t="s">
        <v>973</v>
      </c>
      <c r="G131" s="228" t="s">
        <v>269</v>
      </c>
      <c r="H131" s="229">
        <v>1</v>
      </c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42</v>
      </c>
      <c r="O131" s="90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36" t="s">
        <v>958</v>
      </c>
      <c r="AT131" s="236" t="s">
        <v>166</v>
      </c>
      <c r="AU131" s="236" t="s">
        <v>89</v>
      </c>
      <c r="AY131" s="16" t="s">
        <v>163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6" t="s">
        <v>89</v>
      </c>
      <c r="BK131" s="237">
        <f>ROUND(I131*H131,2)</f>
        <v>0</v>
      </c>
      <c r="BL131" s="16" t="s">
        <v>958</v>
      </c>
      <c r="BM131" s="236" t="s">
        <v>974</v>
      </c>
    </row>
    <row r="132" s="12" customFormat="1" ht="22.8" customHeight="1">
      <c r="A132" s="12"/>
      <c r="B132" s="209"/>
      <c r="C132" s="210"/>
      <c r="D132" s="211" t="s">
        <v>75</v>
      </c>
      <c r="E132" s="223" t="s">
        <v>975</v>
      </c>
      <c r="F132" s="223" t="s">
        <v>917</v>
      </c>
      <c r="G132" s="210"/>
      <c r="H132" s="210"/>
      <c r="I132" s="213"/>
      <c r="J132" s="224">
        <f>BK132</f>
        <v>0</v>
      </c>
      <c r="K132" s="210"/>
      <c r="L132" s="215"/>
      <c r="M132" s="216"/>
      <c r="N132" s="217"/>
      <c r="O132" s="217"/>
      <c r="P132" s="218">
        <f>P133</f>
        <v>0</v>
      </c>
      <c r="Q132" s="217"/>
      <c r="R132" s="218">
        <f>R133</f>
        <v>0</v>
      </c>
      <c r="S132" s="217"/>
      <c r="T132" s="219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0" t="s">
        <v>189</v>
      </c>
      <c r="AT132" s="221" t="s">
        <v>75</v>
      </c>
      <c r="AU132" s="221" t="s">
        <v>83</v>
      </c>
      <c r="AY132" s="220" t="s">
        <v>163</v>
      </c>
      <c r="BK132" s="222">
        <f>BK133</f>
        <v>0</v>
      </c>
    </row>
    <row r="133" s="2" customFormat="1" ht="16.5" customHeight="1">
      <c r="A133" s="37"/>
      <c r="B133" s="38"/>
      <c r="C133" s="225" t="s">
        <v>189</v>
      </c>
      <c r="D133" s="225" t="s">
        <v>166</v>
      </c>
      <c r="E133" s="226" t="s">
        <v>976</v>
      </c>
      <c r="F133" s="227" t="s">
        <v>977</v>
      </c>
      <c r="G133" s="228" t="s">
        <v>269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75" t="s">
        <v>1</v>
      </c>
      <c r="N133" s="276" t="s">
        <v>42</v>
      </c>
      <c r="O133" s="277"/>
      <c r="P133" s="278">
        <f>O133*H133</f>
        <v>0</v>
      </c>
      <c r="Q133" s="278">
        <v>0</v>
      </c>
      <c r="R133" s="278">
        <f>Q133*H133</f>
        <v>0</v>
      </c>
      <c r="S133" s="278">
        <v>0</v>
      </c>
      <c r="T133" s="27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6" t="s">
        <v>958</v>
      </c>
      <c r="AT133" s="236" t="s">
        <v>166</v>
      </c>
      <c r="AU133" s="236" t="s">
        <v>89</v>
      </c>
      <c r="AY133" s="16" t="s">
        <v>163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6" t="s">
        <v>89</v>
      </c>
      <c r="BK133" s="237">
        <f>ROUND(I133*H133,2)</f>
        <v>0</v>
      </c>
      <c r="BL133" s="16" t="s">
        <v>958</v>
      </c>
      <c r="BM133" s="236" t="s">
        <v>978</v>
      </c>
    </row>
    <row r="134" s="2" customFormat="1" ht="6.96" customHeight="1">
      <c r="A134" s="37"/>
      <c r="B134" s="65"/>
      <c r="C134" s="66"/>
      <c r="D134" s="66"/>
      <c r="E134" s="66"/>
      <c r="F134" s="66"/>
      <c r="G134" s="66"/>
      <c r="H134" s="66"/>
      <c r="I134" s="66"/>
      <c r="J134" s="66"/>
      <c r="K134" s="66"/>
      <c r="L134" s="43"/>
      <c r="M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</sheetData>
  <sheetProtection sheet="1" autoFilter="0" formatColumns="0" formatRows="0" objects="1" scenarios="1" spinCount="100000" saltValue="qVF5rUPW+f99OTzTbJ+Ig+edhJvWNUvp6RgriJX/qWnS0TehDP3Ec75oDBO//YnUSNditKd5XWio/BRQe/sdeA==" hashValue="wSD49ZwPe2NSsetvJM6bY7FepjoFTI1od6pXaMUybsU/TuRsNDB0d04/5fxZXDCENKGxOFD8uBMmBz7J83tm2Q==" algorithmName="SHA-512" password="CC35"/>
  <autoFilter ref="C121:K13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JN rozpočty</dc:creator>
  <cp:lastModifiedBy>JN rozpočty</cp:lastModifiedBy>
  <dcterms:created xsi:type="dcterms:W3CDTF">2024-09-25T07:59:48Z</dcterms:created>
  <dcterms:modified xsi:type="dcterms:W3CDTF">2024-09-25T08:00:03Z</dcterms:modified>
</cp:coreProperties>
</file>