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Architektonické a s...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'1.1 - Architektonické a s...'!$C$107:$K$758</definedName>
    <definedName name="_xlnm.Print_Area" localSheetId="1">'1.1 - Architektonické a s...'!$C$4:$J$41,'1.1 - Architektonické a s...'!$C$47:$J$87,'1.1 - Architektonické a s...'!$C$93:$K$758</definedName>
    <definedName name="_xlnm.Print_Titles" localSheetId="1">'1.1 - Architektonické a s...'!$107:$107</definedName>
    <definedName name="_xlnm._FilterDatabase" localSheetId="2" hidden="1">'VRN - Vedlejší rozpočtové...'!$C$83:$K$97</definedName>
    <definedName name="_xlnm.Print_Area" localSheetId="2">'VRN - Vedlejší rozpočtové...'!$C$4:$J$39,'VRN - Vedlejší rozpočtové...'!$C$45:$J$65,'VRN - Vedlejší rozpočtové...'!$C$71:$K$97</definedName>
    <definedName name="_xlnm.Print_Titles" localSheetId="2">'VRN - Vedlejší rozpočtové...'!$83:$83</definedName>
    <definedName name="_xlnm.Print_Area" localSheetId="3">'Seznam figur'!$C$4:$G$204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7"/>
  <c i="3" r="J35"/>
  <c i="1" r="AX57"/>
  <c i="3"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T93"/>
  <c r="R94"/>
  <c r="R93"/>
  <c r="P94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74"/>
  <c i="2" r="J39"/>
  <c r="J38"/>
  <c i="1" r="AY56"/>
  <c i="2" r="J37"/>
  <c i="1" r="AX56"/>
  <c i="2" r="BI757"/>
  <c r="BH757"/>
  <c r="BG757"/>
  <c r="BF757"/>
  <c r="T757"/>
  <c r="T756"/>
  <c r="R757"/>
  <c r="R756"/>
  <c r="P757"/>
  <c r="P756"/>
  <c r="BI754"/>
  <c r="BH754"/>
  <c r="BG754"/>
  <c r="BF754"/>
  <c r="T754"/>
  <c r="R754"/>
  <c r="P754"/>
  <c r="BI745"/>
  <c r="BH745"/>
  <c r="BG745"/>
  <c r="BF745"/>
  <c r="T745"/>
  <c r="R745"/>
  <c r="P745"/>
  <c r="BI743"/>
  <c r="BH743"/>
  <c r="BG743"/>
  <c r="BF743"/>
  <c r="T743"/>
  <c r="R743"/>
  <c r="P743"/>
  <c r="BI733"/>
  <c r="BH733"/>
  <c r="BG733"/>
  <c r="BF733"/>
  <c r="T733"/>
  <c r="R733"/>
  <c r="P733"/>
  <c r="P723"/>
  <c r="BI724"/>
  <c r="BH724"/>
  <c r="BG724"/>
  <c r="BF724"/>
  <c r="T724"/>
  <c r="R724"/>
  <c r="P724"/>
  <c r="BI714"/>
  <c r="BH714"/>
  <c r="BG714"/>
  <c r="BF714"/>
  <c r="T714"/>
  <c r="R714"/>
  <c r="P714"/>
  <c r="BI706"/>
  <c r="BH706"/>
  <c r="BG706"/>
  <c r="BF706"/>
  <c r="T706"/>
  <c r="R706"/>
  <c r="P706"/>
  <c r="BI698"/>
  <c r="BH698"/>
  <c r="BG698"/>
  <c r="BF698"/>
  <c r="T698"/>
  <c r="R698"/>
  <c r="P698"/>
  <c r="BI681"/>
  <c r="BH681"/>
  <c r="BG681"/>
  <c r="BF681"/>
  <c r="T681"/>
  <c r="R681"/>
  <c r="P681"/>
  <c r="BI673"/>
  <c r="BH673"/>
  <c r="BG673"/>
  <c r="BF673"/>
  <c r="T673"/>
  <c r="R673"/>
  <c r="P673"/>
  <c r="BI664"/>
  <c r="BH664"/>
  <c r="BG664"/>
  <c r="BF664"/>
  <c r="T664"/>
  <c r="R664"/>
  <c r="P664"/>
  <c r="BI656"/>
  <c r="BH656"/>
  <c r="BG656"/>
  <c r="BF656"/>
  <c r="T656"/>
  <c r="R656"/>
  <c r="P656"/>
  <c r="BI647"/>
  <c r="BH647"/>
  <c r="BG647"/>
  <c r="BF647"/>
  <c r="T647"/>
  <c r="R647"/>
  <c r="P647"/>
  <c r="BI639"/>
  <c r="BH639"/>
  <c r="BG639"/>
  <c r="BF639"/>
  <c r="T639"/>
  <c r="R639"/>
  <c r="P639"/>
  <c r="BI630"/>
  <c r="BH630"/>
  <c r="BG630"/>
  <c r="BF630"/>
  <c r="T630"/>
  <c r="R630"/>
  <c r="P630"/>
  <c r="BI621"/>
  <c r="BH621"/>
  <c r="BG621"/>
  <c r="BF621"/>
  <c r="T621"/>
  <c r="R621"/>
  <c r="P621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84"/>
  <c r="BH584"/>
  <c r="BG584"/>
  <c r="BF584"/>
  <c r="T584"/>
  <c r="R584"/>
  <c r="P584"/>
  <c r="BI575"/>
  <c r="BH575"/>
  <c r="BG575"/>
  <c r="BF575"/>
  <c r="T575"/>
  <c r="R575"/>
  <c r="P575"/>
  <c r="BI567"/>
  <c r="BH567"/>
  <c r="BG567"/>
  <c r="BF567"/>
  <c r="T567"/>
  <c r="R567"/>
  <c r="P567"/>
  <c r="BI558"/>
  <c r="BH558"/>
  <c r="BG558"/>
  <c r="BF558"/>
  <c r="T558"/>
  <c r="R558"/>
  <c r="P558"/>
  <c r="BI550"/>
  <c r="BH550"/>
  <c r="BG550"/>
  <c r="BF550"/>
  <c r="T550"/>
  <c r="R550"/>
  <c r="P550"/>
  <c r="BI541"/>
  <c r="BH541"/>
  <c r="BG541"/>
  <c r="BF541"/>
  <c r="T541"/>
  <c r="R541"/>
  <c r="P541"/>
  <c r="BI533"/>
  <c r="BH533"/>
  <c r="BG533"/>
  <c r="BF533"/>
  <c r="T533"/>
  <c r="R533"/>
  <c r="P533"/>
  <c r="BI524"/>
  <c r="BH524"/>
  <c r="BG524"/>
  <c r="BF524"/>
  <c r="T524"/>
  <c r="R524"/>
  <c r="P524"/>
  <c r="BI510"/>
  <c r="BH510"/>
  <c r="BG510"/>
  <c r="BF510"/>
  <c r="T510"/>
  <c r="R510"/>
  <c r="P510"/>
  <c r="BI501"/>
  <c r="BH501"/>
  <c r="BG501"/>
  <c r="BF501"/>
  <c r="T501"/>
  <c r="R501"/>
  <c r="P501"/>
  <c r="BI488"/>
  <c r="BH488"/>
  <c r="BG488"/>
  <c r="BF488"/>
  <c r="T488"/>
  <c r="R488"/>
  <c r="P488"/>
  <c r="BI471"/>
  <c r="BH471"/>
  <c r="BG471"/>
  <c r="BF471"/>
  <c r="T471"/>
  <c r="R471"/>
  <c r="P471"/>
  <c r="BI461"/>
  <c r="BH461"/>
  <c r="BG461"/>
  <c r="BF461"/>
  <c r="T461"/>
  <c r="R461"/>
  <c r="P461"/>
  <c r="BI448"/>
  <c r="BH448"/>
  <c r="BG448"/>
  <c r="BF448"/>
  <c r="T448"/>
  <c r="R448"/>
  <c r="P448"/>
  <c r="BI431"/>
  <c r="BH431"/>
  <c r="BG431"/>
  <c r="BF431"/>
  <c r="T431"/>
  <c r="R431"/>
  <c r="P431"/>
  <c r="BI418"/>
  <c r="BH418"/>
  <c r="BG418"/>
  <c r="BF418"/>
  <c r="T418"/>
  <c r="R418"/>
  <c r="P418"/>
  <c r="BI409"/>
  <c r="BH409"/>
  <c r="BG409"/>
  <c r="BF409"/>
  <c r="T409"/>
  <c r="R409"/>
  <c r="P409"/>
  <c r="BI399"/>
  <c r="BH399"/>
  <c r="BG399"/>
  <c r="BF399"/>
  <c r="T399"/>
  <c r="T398"/>
  <c r="T397"/>
  <c r="R399"/>
  <c r="R398"/>
  <c r="R397"/>
  <c r="P399"/>
  <c r="P398"/>
  <c r="P397"/>
  <c r="BI388"/>
  <c r="BH388"/>
  <c r="BG388"/>
  <c r="BF388"/>
  <c r="T388"/>
  <c r="T387"/>
  <c r="T386"/>
  <c r="R388"/>
  <c r="R387"/>
  <c r="R386"/>
  <c r="P388"/>
  <c r="P387"/>
  <c r="P386"/>
  <c r="BI384"/>
  <c r="BH384"/>
  <c r="BG384"/>
  <c r="BF384"/>
  <c r="T384"/>
  <c r="R384"/>
  <c r="P384"/>
  <c r="BI375"/>
  <c r="BH375"/>
  <c r="BG375"/>
  <c r="BF375"/>
  <c r="T375"/>
  <c r="R375"/>
  <c r="P375"/>
  <c r="BI367"/>
  <c r="BH367"/>
  <c r="BG367"/>
  <c r="BF367"/>
  <c r="T367"/>
  <c r="R367"/>
  <c r="P367"/>
  <c r="BI358"/>
  <c r="BH358"/>
  <c r="BG358"/>
  <c r="BF358"/>
  <c r="T358"/>
  <c r="R358"/>
  <c r="P358"/>
  <c r="BI350"/>
  <c r="BH350"/>
  <c r="BG350"/>
  <c r="BF350"/>
  <c r="T350"/>
  <c r="R350"/>
  <c r="P350"/>
  <c r="BI341"/>
  <c r="BH341"/>
  <c r="BG341"/>
  <c r="BF341"/>
  <c r="T341"/>
  <c r="R341"/>
  <c r="P341"/>
  <c r="BI331"/>
  <c r="BH331"/>
  <c r="BG331"/>
  <c r="BF331"/>
  <c r="T331"/>
  <c r="R331"/>
  <c r="P331"/>
  <c r="BI322"/>
  <c r="BH322"/>
  <c r="BG322"/>
  <c r="BF322"/>
  <c r="T322"/>
  <c r="R322"/>
  <c r="P322"/>
  <c r="BI310"/>
  <c r="BH310"/>
  <c r="BG310"/>
  <c r="BF310"/>
  <c r="T310"/>
  <c r="R310"/>
  <c r="P310"/>
  <c r="BI301"/>
  <c r="BH301"/>
  <c r="BG301"/>
  <c r="BF301"/>
  <c r="T301"/>
  <c r="R301"/>
  <c r="P301"/>
  <c r="BI289"/>
  <c r="BH289"/>
  <c r="BG289"/>
  <c r="BF289"/>
  <c r="T289"/>
  <c r="R289"/>
  <c r="P289"/>
  <c r="BI280"/>
  <c r="BH280"/>
  <c r="BG280"/>
  <c r="BF280"/>
  <c r="T280"/>
  <c r="R280"/>
  <c r="P280"/>
  <c r="BI264"/>
  <c r="BH264"/>
  <c r="BG264"/>
  <c r="BF264"/>
  <c r="T264"/>
  <c r="R264"/>
  <c r="P264"/>
  <c r="BI255"/>
  <c r="BH255"/>
  <c r="BG255"/>
  <c r="BF255"/>
  <c r="T255"/>
  <c r="R255"/>
  <c r="P255"/>
  <c r="BI247"/>
  <c r="BH247"/>
  <c r="BG247"/>
  <c r="BF247"/>
  <c r="T247"/>
  <c r="R247"/>
  <c r="P247"/>
  <c r="BI235"/>
  <c r="BH235"/>
  <c r="BG235"/>
  <c r="BF235"/>
  <c r="T235"/>
  <c r="R235"/>
  <c r="P235"/>
  <c r="BI227"/>
  <c r="BH227"/>
  <c r="BG227"/>
  <c r="BF227"/>
  <c r="T227"/>
  <c r="T217"/>
  <c r="R227"/>
  <c r="P227"/>
  <c r="P217"/>
  <c r="BI218"/>
  <c r="BH218"/>
  <c r="BG218"/>
  <c r="BF218"/>
  <c r="T218"/>
  <c r="R218"/>
  <c r="P218"/>
  <c r="BI210"/>
  <c r="BH210"/>
  <c r="BG210"/>
  <c r="BF210"/>
  <c r="T210"/>
  <c r="R210"/>
  <c r="P210"/>
  <c r="BI185"/>
  <c r="BH185"/>
  <c r="BG185"/>
  <c r="BF185"/>
  <c r="T185"/>
  <c r="R185"/>
  <c r="P185"/>
  <c r="BI176"/>
  <c r="BH176"/>
  <c r="BG176"/>
  <c r="BF176"/>
  <c r="T176"/>
  <c r="R176"/>
  <c r="P176"/>
  <c r="BI166"/>
  <c r="BH166"/>
  <c r="BG166"/>
  <c r="BF166"/>
  <c r="T166"/>
  <c r="R166"/>
  <c r="P166"/>
  <c r="BI157"/>
  <c r="BH157"/>
  <c r="BG157"/>
  <c r="BF157"/>
  <c r="T157"/>
  <c r="R157"/>
  <c r="P157"/>
  <c r="BI148"/>
  <c r="BH148"/>
  <c r="BG148"/>
  <c r="BF148"/>
  <c r="T148"/>
  <c r="R148"/>
  <c r="P148"/>
  <c r="BI139"/>
  <c r="BH139"/>
  <c r="BG139"/>
  <c r="BF139"/>
  <c r="T139"/>
  <c r="R139"/>
  <c r="P139"/>
  <c r="BI130"/>
  <c r="BH130"/>
  <c r="BG130"/>
  <c r="BF130"/>
  <c r="T130"/>
  <c r="R130"/>
  <c r="P130"/>
  <c r="BI121"/>
  <c r="BH121"/>
  <c r="BG121"/>
  <c r="BF121"/>
  <c r="T121"/>
  <c r="R121"/>
  <c r="P121"/>
  <c r="BI112"/>
  <c r="BH112"/>
  <c r="BG112"/>
  <c r="BF112"/>
  <c r="T112"/>
  <c r="R112"/>
  <c r="P112"/>
  <c r="F102"/>
  <c r="E100"/>
  <c r="F56"/>
  <c r="E54"/>
  <c r="J26"/>
  <c r="E26"/>
  <c r="J59"/>
  <c r="J25"/>
  <c r="J23"/>
  <c r="E23"/>
  <c r="J104"/>
  <c r="J22"/>
  <c r="J20"/>
  <c r="E20"/>
  <c r="F59"/>
  <c r="J19"/>
  <c r="J17"/>
  <c r="E17"/>
  <c r="F58"/>
  <c r="J16"/>
  <c r="J14"/>
  <c r="J102"/>
  <c r="E7"/>
  <c r="E96"/>
  <c i="1" r="L50"/>
  <c r="AM50"/>
  <c r="AM49"/>
  <c r="L49"/>
  <c r="AM47"/>
  <c r="L47"/>
  <c r="L45"/>
  <c r="L44"/>
  <c i="2" r="J733"/>
  <c r="BK210"/>
  <c r="J681"/>
  <c r="BK471"/>
  <c r="J584"/>
  <c r="BK384"/>
  <c r="J706"/>
  <c r="J621"/>
  <c r="BK605"/>
  <c r="BK289"/>
  <c r="BK166"/>
  <c r="J714"/>
  <c r="BK621"/>
  <c r="BK533"/>
  <c r="J264"/>
  <c r="J139"/>
  <c r="BK607"/>
  <c r="BK488"/>
  <c r="J630"/>
  <c r="BK218"/>
  <c i="3" r="BK88"/>
  <c i="2" r="BK743"/>
  <c r="BK606"/>
  <c r="J301"/>
  <c r="J605"/>
  <c r="J358"/>
  <c r="J597"/>
  <c r="J409"/>
  <c i="3" r="BK94"/>
  <c i="2" r="BK698"/>
  <c r="BK630"/>
  <c r="BK608"/>
  <c r="J471"/>
  <c r="BK399"/>
  <c r="J157"/>
  <c r="J754"/>
  <c r="J612"/>
  <c r="J595"/>
  <c r="J384"/>
  <c r="BK280"/>
  <c r="J148"/>
  <c r="J533"/>
  <c r="BK596"/>
  <c r="J341"/>
  <c r="BK185"/>
  <c r="J227"/>
  <c i="3" r="J96"/>
  <c r="BK87"/>
  <c i="2" r="J575"/>
  <c r="BK148"/>
  <c r="BK611"/>
  <c r="BK176"/>
  <c r="BK567"/>
  <c r="J510"/>
  <c r="J639"/>
  <c r="BK757"/>
  <c r="BK584"/>
  <c r="BK157"/>
  <c i="3" r="BK89"/>
  <c i="2" r="J647"/>
  <c r="J607"/>
  <c r="BK510"/>
  <c r="J310"/>
  <c r="BK235"/>
  <c r="J698"/>
  <c r="J608"/>
  <c r="BK558"/>
  <c r="BK322"/>
  <c r="J247"/>
  <c r="J255"/>
  <c r="BK264"/>
  <c r="J488"/>
  <c r="J322"/>
  <c r="BK121"/>
  <c i="3" r="BK92"/>
  <c r="F36"/>
  <c i="1" r="BC57"/>
  <c i="2" r="BK130"/>
  <c r="J596"/>
  <c r="BK112"/>
  <c r="BK524"/>
  <c r="J185"/>
  <c i="3" r="J92"/>
  <c i="2" r="BK745"/>
  <c r="BK609"/>
  <c r="BK255"/>
  <c r="BK724"/>
  <c r="J524"/>
  <c r="BK310"/>
  <c i="3" r="J97"/>
  <c r="BK91"/>
  <c i="2" r="BK602"/>
  <c r="BK501"/>
  <c r="J724"/>
  <c r="BK600"/>
  <c r="J121"/>
  <c r="J594"/>
  <c r="J166"/>
  <c i="1" r="AS55"/>
  <c i="3" r="J87"/>
  <c i="2" r="BK139"/>
  <c r="J567"/>
  <c r="J461"/>
  <c r="BK714"/>
  <c r="BK595"/>
  <c r="BK227"/>
  <c r="BK639"/>
  <c r="BK575"/>
  <c r="J210"/>
  <c r="J606"/>
  <c r="J388"/>
  <c i="3" r="J89"/>
  <c i="2" r="BK418"/>
  <c r="J289"/>
  <c r="J541"/>
  <c r="J367"/>
  <c r="BK350"/>
  <c r="J611"/>
  <c r="J375"/>
  <c r="J664"/>
  <c r="BK367"/>
  <c r="BK388"/>
  <c r="J130"/>
  <c r="BK664"/>
  <c r="BK733"/>
  <c r="J280"/>
  <c r="J757"/>
  <c r="BK603"/>
  <c r="BK331"/>
  <c r="J673"/>
  <c r="BK550"/>
  <c r="BK656"/>
  <c r="BK409"/>
  <c r="J448"/>
  <c i="3" r="J94"/>
  <c i="2" r="BK673"/>
  <c r="BK597"/>
  <c r="J235"/>
  <c r="BK610"/>
  <c r="J610"/>
  <c r="BK754"/>
  <c r="J558"/>
  <c r="J745"/>
  <c r="J600"/>
  <c r="J602"/>
  <c r="J501"/>
  <c i="3" r="BK96"/>
  <c i="2" r="BK541"/>
  <c r="BK647"/>
  <c r="BK358"/>
  <c i="3" r="J88"/>
  <c i="2" r="BK612"/>
  <c r="BK247"/>
  <c r="BK706"/>
  <c r="J603"/>
  <c r="J350"/>
  <c r="J331"/>
  <c r="BK594"/>
  <c i="3" r="BK97"/>
  <c i="2" r="BK341"/>
  <c r="BK461"/>
  <c r="BK301"/>
  <c r="BK681"/>
  <c r="BK448"/>
  <c r="J743"/>
  <c r="J399"/>
  <c r="BK375"/>
  <c r="BK431"/>
  <c i="3" r="J91"/>
  <c i="2" r="J431"/>
  <c r="J218"/>
  <c r="J176"/>
  <c r="J656"/>
  <c r="J550"/>
  <c r="J112"/>
  <c r="J609"/>
  <c r="J418"/>
  <c l="1" r="T723"/>
  <c r="R217"/>
  <c r="R723"/>
  <c r="R111"/>
  <c r="BK234"/>
  <c r="J234"/>
  <c r="J69"/>
  <c r="BK309"/>
  <c r="J309"/>
  <c r="J70"/>
  <c r="BK340"/>
  <c r="J340"/>
  <c r="J71"/>
  <c r="T408"/>
  <c r="P523"/>
  <c r="P599"/>
  <c r="P598"/>
  <c r="P742"/>
  <c r="P175"/>
  <c r="P234"/>
  <c r="P309"/>
  <c r="P340"/>
  <c r="P408"/>
  <c r="R470"/>
  <c r="BK599"/>
  <c r="P111"/>
  <c r="P110"/>
  <c r="BK175"/>
  <c r="J175"/>
  <c r="J67"/>
  <c r="T175"/>
  <c r="T234"/>
  <c r="T309"/>
  <c r="R340"/>
  <c r="BK408"/>
  <c r="J408"/>
  <c r="J77"/>
  <c r="BK470"/>
  <c r="J470"/>
  <c r="J78"/>
  <c r="BK523"/>
  <c r="J523"/>
  <c r="J79"/>
  <c r="R523"/>
  <c r="P593"/>
  <c r="P592"/>
  <c r="R593"/>
  <c r="R592"/>
  <c r="R599"/>
  <c r="R598"/>
  <c r="R742"/>
  <c i="3" r="BK86"/>
  <c r="J86"/>
  <c r="J61"/>
  <c r="R86"/>
  <c r="BK90"/>
  <c r="J90"/>
  <c r="J62"/>
  <c r="T90"/>
  <c r="T95"/>
  <c i="2" r="BK111"/>
  <c r="T111"/>
  <c r="R175"/>
  <c r="R234"/>
  <c r="R309"/>
  <c r="T340"/>
  <c r="R408"/>
  <c r="R407"/>
  <c r="P470"/>
  <c r="T470"/>
  <c r="T523"/>
  <c r="BK593"/>
  <c r="J593"/>
  <c r="J81"/>
  <c r="T593"/>
  <c r="T592"/>
  <c r="T599"/>
  <c r="T598"/>
  <c r="BK742"/>
  <c r="J742"/>
  <c r="J85"/>
  <c r="T742"/>
  <c i="3" r="P86"/>
  <c r="T86"/>
  <c r="T85"/>
  <c r="T84"/>
  <c r="P90"/>
  <c r="R90"/>
  <c r="BK95"/>
  <c r="J95"/>
  <c r="J64"/>
  <c r="P95"/>
  <c r="R95"/>
  <c i="2" r="BK387"/>
  <c r="J387"/>
  <c r="J73"/>
  <c r="BK398"/>
  <c r="J398"/>
  <c r="J75"/>
  <c r="BK723"/>
  <c r="J723"/>
  <c r="J84"/>
  <c r="BK756"/>
  <c r="J756"/>
  <c r="J86"/>
  <c i="3" r="BK93"/>
  <c r="J93"/>
  <c r="J63"/>
  <c i="2" r="BK217"/>
  <c r="J217"/>
  <c r="J68"/>
  <c r="J111"/>
  <c r="J66"/>
  <c r="BK407"/>
  <c r="J407"/>
  <c r="J76"/>
  <c r="J599"/>
  <c r="J83"/>
  <c i="3" r="E48"/>
  <c r="F54"/>
  <c r="F55"/>
  <c r="J55"/>
  <c r="J80"/>
  <c r="J52"/>
  <c r="BE87"/>
  <c r="BE88"/>
  <c r="BE89"/>
  <c r="BE91"/>
  <c r="BE92"/>
  <c r="BE94"/>
  <c r="BE96"/>
  <c r="BE97"/>
  <c i="2" r="J56"/>
  <c r="F104"/>
  <c r="BE157"/>
  <c r="BE176"/>
  <c r="E50"/>
  <c r="J105"/>
  <c r="BE210"/>
  <c r="BE358"/>
  <c r="BE418"/>
  <c r="J58"/>
  <c r="BE139"/>
  <c r="BE235"/>
  <c r="BE289"/>
  <c r="BE301"/>
  <c r="BE431"/>
  <c r="BE533"/>
  <c r="BE558"/>
  <c r="BE567"/>
  <c r="BE575"/>
  <c r="BE602"/>
  <c r="BE606"/>
  <c r="BE331"/>
  <c r="BE647"/>
  <c r="BE597"/>
  <c r="BE611"/>
  <c r="BE621"/>
  <c r="F105"/>
  <c r="BE148"/>
  <c r="BE166"/>
  <c r="BE185"/>
  <c r="BE218"/>
  <c r="BE280"/>
  <c r="BE384"/>
  <c r="BE388"/>
  <c r="BE409"/>
  <c r="BE608"/>
  <c r="BE609"/>
  <c r="BE612"/>
  <c r="BE639"/>
  <c r="BE121"/>
  <c r="BE130"/>
  <c r="BE227"/>
  <c r="BE247"/>
  <c r="BE310"/>
  <c r="BE322"/>
  <c r="BE341"/>
  <c r="BE350"/>
  <c r="BE488"/>
  <c r="BE550"/>
  <c r="BE594"/>
  <c r="BE596"/>
  <c r="BE600"/>
  <c r="BE605"/>
  <c r="BE610"/>
  <c r="BE706"/>
  <c r="BE724"/>
  <c r="BE745"/>
  <c r="BE754"/>
  <c r="BE112"/>
  <c r="BE255"/>
  <c r="BE264"/>
  <c r="BE367"/>
  <c r="BE375"/>
  <c r="BE399"/>
  <c r="BE448"/>
  <c r="BE461"/>
  <c r="BE471"/>
  <c r="BE501"/>
  <c r="BE510"/>
  <c r="BE524"/>
  <c r="BE541"/>
  <c r="BE584"/>
  <c r="BE595"/>
  <c r="BE603"/>
  <c r="BE607"/>
  <c r="BE630"/>
  <c r="BE656"/>
  <c r="BE664"/>
  <c r="BE673"/>
  <c r="BE681"/>
  <c r="BE698"/>
  <c r="BE714"/>
  <c r="BE733"/>
  <c r="BE743"/>
  <c r="BE757"/>
  <c i="1" r="AS54"/>
  <c i="3" r="F37"/>
  <c i="1" r="BD57"/>
  <c i="2" r="F39"/>
  <c i="1" r="BD56"/>
  <c r="BD55"/>
  <c i="3" r="J34"/>
  <c i="1" r="AW57"/>
  <c i="2" r="J36"/>
  <c i="1" r="AW56"/>
  <c i="2" r="F36"/>
  <c i="1" r="BA56"/>
  <c r="BA55"/>
  <c r="AW55"/>
  <c i="3" r="F35"/>
  <c i="1" r="BB57"/>
  <c i="2" r="F38"/>
  <c i="1" r="BC56"/>
  <c r="BC55"/>
  <c r="AY55"/>
  <c i="2" r="F37"/>
  <c i="1" r="BB56"/>
  <c r="BB55"/>
  <c r="AX55"/>
  <c i="3" r="F34"/>
  <c i="1" r="BA57"/>
  <c i="3" l="1" r="P85"/>
  <c r="P84"/>
  <c i="1" r="AU57"/>
  <c i="2" r="P407"/>
  <c r="P109"/>
  <c r="P108"/>
  <c i="1" r="AU56"/>
  <c i="2" r="BK110"/>
  <c r="J110"/>
  <c r="J65"/>
  <c i="3" r="R85"/>
  <c r="R84"/>
  <c i="2" r="BK598"/>
  <c r="J598"/>
  <c r="J82"/>
  <c r="T110"/>
  <c r="T407"/>
  <c r="R110"/>
  <c r="R109"/>
  <c r="R108"/>
  <c r="BK397"/>
  <c r="J397"/>
  <c r="J74"/>
  <c r="BK592"/>
  <c r="J592"/>
  <c r="J80"/>
  <c i="3" r="BK85"/>
  <c r="J85"/>
  <c r="J60"/>
  <c i="2" r="BK386"/>
  <c r="J386"/>
  <c r="J72"/>
  <c i="1" r="BA54"/>
  <c r="W30"/>
  <c r="BB54"/>
  <c r="W31"/>
  <c i="3" r="J33"/>
  <c i="1" r="AV57"/>
  <c r="AT57"/>
  <c r="AU55"/>
  <c r="AU54"/>
  <c r="BD54"/>
  <c r="W33"/>
  <c i="3" r="F33"/>
  <c i="1" r="AZ57"/>
  <c r="BC54"/>
  <c r="AY54"/>
  <c i="2" r="F35"/>
  <c i="1" r="AZ56"/>
  <c r="AZ55"/>
  <c i="2" r="J35"/>
  <c i="1" r="AV56"/>
  <c r="AT56"/>
  <c i="2" l="1" r="T109"/>
  <c r="T108"/>
  <c r="BK109"/>
  <c r="J109"/>
  <c r="J64"/>
  <c i="3" r="BK84"/>
  <c r="J84"/>
  <c r="J59"/>
  <c i="2" r="BK108"/>
  <c r="J108"/>
  <c r="J63"/>
  <c i="1" r="AX54"/>
  <c r="AV55"/>
  <c r="AT55"/>
  <c r="AZ54"/>
  <c r="W29"/>
  <c r="AW54"/>
  <c r="AK30"/>
  <c r="W32"/>
  <c i="3" l="1" r="J30"/>
  <c i="1" r="AG57"/>
  <c i="2" r="J32"/>
  <c i="1" r="AG56"/>
  <c r="AG55"/>
  <c r="AG54"/>
  <c r="AK26"/>
  <c r="AV54"/>
  <c r="AK29"/>
  <c i="3" l="1" r="J39"/>
  <c i="1" r="AK35"/>
  <c r="AN55"/>
  <c i="2" r="J41"/>
  <c i="1" r="AN56"/>
  <c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<sst xmlns="http://schemas.openxmlformats.org/spreadsheetml/2006/main">
  <si>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</si>
  <si>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</si>
  <si>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</si>
  <si>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</si>
  <si>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</si>
  <si>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{bf5e3d1a-87eb-4ffd-aec4-fcbe02d36f64}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</si>
  <si>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</si>
  <si>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</si>
  <si>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</si>
  <si>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</si>
  <si>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</si>
  <si>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</si>
  <si>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</si>
  <si>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</si>
  <si>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1650-02-191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</si>
  <si>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</si>
  <si>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</si>
  <si>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Parkovací plochy u ZŠ a SŠ Sluneční v Hostinném - 10.06.2024</t>
  </si>
  <si>
    <t>KSO:</t>
  </si>
  <si>
    <t/>
  </si>
  <si>
    <t>CC-CZ:</t>
  </si>
  <si>
    <t>Místo:</t>
  </si>
  <si>
    <t>Hostinné</t>
  </si>
  <si>
    <t>Datum:</t>
  </si>
  <si>
    <t>10. 6. 2024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</si>
  <si>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</si>
  <si>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</si>
  <si>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</si>
  <si>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</si>
  <si>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</si>
  <si>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</si>
  <si>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</si>
  <si>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</si>
  <si>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</si>
  <si>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</si>
  <si>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</si>
  <si>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</si>
  <si>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</si>
  <si>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</si>
  <si>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</si>
  <si>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</si>
  <si>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</si>
  <si>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</si>
  <si>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</si>
  <si>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</si>
  <si>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</si>
  <si>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</si>
  <si>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</si>
  <si>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</si>
  <si>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</si>
  <si>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</si>
  <si>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</si>
  <si>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</si>
  <si>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</si>
  <si>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</si>
  <si>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</si>
  <si>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</si>
  <si>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</si>
  <si>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</si>
  <si>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</si>
  <si>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</si>
  <si>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</si>
  <si>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</si>
  <si>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</si>
  <si>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</si>
  <si>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</si>
  <si>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</si>
  <si>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</si>
  <si>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</si>
  <si>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</si>
  <si>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</si>
  <si>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</si>
  <si>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</si>
  <si>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</si>
  <si>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IO 01</t>
  </si>
  <si>
    <t>Parkovací plochy</t>
  </si>
  <si>
    <t>ING</t>
  </si>
  <si>
    <t>1</t>
  </si>
  <si>
    <t>{816b1aa5-6bcd-464d-a35e-a8cca0c1c7d3}</t>
  </si>
  <si>
    <t>2</t>
  </si>
  <si>
    <t>/</t>
  </si>
  <si>
    <t>1.1</t>
  </si>
  <si>
    <t>Architektonické a stavebně-technické řešení</t>
  </si>
  <si>
    <t>Soupis</t>
  </si>
  <si>
    <t>{2bed6e9a-6f67-4679-8e7b-9c0684e646e8}</t>
  </si>
  <si>
    <t>VRN</t>
  </si>
  <si>
    <t>Vedlejší rozpočtové náklady</t>
  </si>
  <si>
    <t>VON</t>
  </si>
  <si>
    <t>{793763ce-b377-4189-a16d-cdb7dc0987e0}</t>
  </si>
  <si>
    <t>DEP</t>
  </si>
  <si>
    <t>0,576</t>
  </si>
  <si>
    <t>JAM</t>
  </si>
  <si>
    <t>2,88</t>
  </si>
  <si>
    <t>KRYCÍ LIST SOUPISU PRACÍ</t>
  </si>
  <si>
    <t>KP_DM</t>
  </si>
  <si>
    <t>51,3</t>
  </si>
  <si>
    <t>KP_DZ</t>
  </si>
  <si>
    <t>349,6</t>
  </si>
  <si>
    <t>KP_KS</t>
  </si>
  <si>
    <t>39</t>
  </si>
  <si>
    <t>KP_OB</t>
  </si>
  <si>
    <t>20,5</t>
  </si>
  <si>
    <t>Objekt:</t>
  </si>
  <si>
    <t>KP_OK</t>
  </si>
  <si>
    <t>1,9</t>
  </si>
  <si>
    <t>IO 01 - Parkovací plochy</t>
  </si>
  <si>
    <t>KP_OZ</t>
  </si>
  <si>
    <t>93</t>
  </si>
  <si>
    <t>Soupis:</t>
  </si>
  <si>
    <t>KP_VP</t>
  </si>
  <si>
    <t>3,3</t>
  </si>
  <si>
    <t>1.1 - Architektonické a stavebně-technické řešení</t>
  </si>
  <si>
    <t>ODK</t>
  </si>
  <si>
    <t>167,327</t>
  </si>
  <si>
    <t>ORN</t>
  </si>
  <si>
    <t>89</t>
  </si>
  <si>
    <t>SKL</t>
  </si>
  <si>
    <t>169,631</t>
  </si>
  <si>
    <t>TRAV</t>
  </si>
  <si>
    <t>ZAS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</si>
  <si>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</si>
  <si>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</si>
  <si>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</si>
  <si>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</si>
  <si>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</si>
  <si>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</si>
  <si>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</si>
  <si>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</si>
  <si>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</si>
  <si>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</si>
  <si>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</si>
  <si>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</si>
  <si>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</si>
  <si>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</si>
  <si>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</si>
  <si>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</si>
  <si>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</si>
  <si>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</si>
  <si>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</si>
  <si>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</si>
  <si>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</si>
  <si>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</si>
  <si>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</si>
  <si>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</si>
  <si>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</si>
  <si>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</si>
  <si>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</si>
  <si>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</si>
  <si>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</si>
  <si>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</si>
  <si>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</si>
  <si>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</si>
  <si>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</si>
  <si>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</si>
  <si>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</si>
  <si>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</si>
  <si>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</si>
  <si>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</si>
  <si>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</si>
  <si>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</si>
  <si>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</si>
  <si>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</si>
  <si>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</si>
  <si>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</si>
  <si>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</si>
  <si>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</si>
  <si>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</si>
  <si>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</si>
  <si>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</si>
  <si>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</si>
  <si>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2024 01</t>
  </si>
  <si>
    <t>4</t>
  </si>
  <si>
    <t>3</t>
  </si>
  <si>
    <t>-1572367051</t>
  </si>
  <si>
    <t>Online PSC</t>
  </si>
  <si>
    <t>https://podminky.urs.cz/item/CS_URS_2024_01/111201101</t>
  </si>
  <si>
    <t>VV</t>
  </si>
  <si>
    <t>Odstranění křovin</t>
  </si>
  <si>
    <t>-</t>
  </si>
  <si>
    <t>PARKOVACÍ PLOCHY</t>
  </si>
  <si>
    <t>- stávající zpevněné plochy:</t>
  </si>
  <si>
    <t>22,00</t>
  </si>
  <si>
    <t>Mezisoučet</t>
  </si>
  <si>
    <t>Součet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</si>
  <si>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</si>
  <si>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</si>
  <si>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-1758522135</t>
  </si>
  <si>
    <t>https://podminky.urs.cz/item/CS_URS_2024_01/113106121</t>
  </si>
  <si>
    <t>Rozebrání dlažeb</t>
  </si>
  <si>
    <t>(42,00+14,00+25,00)*0,50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</si>
  <si>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</si>
  <si>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</si>
  <si>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2130421149</t>
  </si>
  <si>
    <t>https://podminky.urs.cz/item/CS_URS_2024_01/113106123</t>
  </si>
  <si>
    <t>160,00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</si>
  <si>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</si>
  <si>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</si>
  <si>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-1037955045</t>
  </si>
  <si>
    <t>https://podminky.urs.cz/item/CS_URS_2024_01/113107182</t>
  </si>
  <si>
    <t>Odstranění podkladu živičného</t>
  </si>
  <si>
    <t>273,00</t>
  </si>
  <si>
    <t>5</t>
  </si>
  <si>
    <t>113154122</t>
  </si>
  <si>
    <t>Frézování živičného podkladu nebo krytu s naložením na dopravní prostředek plochy do 500 m2 bez překážek v trase pruhu šířky přes 0,5 m do 1 m, tloušťky vrstvy 40 mm</t>
  </si>
  <si>
    <t>-15466492</t>
  </si>
  <si>
    <t>https://podminky.urs.cz/item/CS_URS_2024_01/113154122</t>
  </si>
  <si>
    <t>Frézování</t>
  </si>
  <si>
    <t>590,00</t>
  </si>
  <si>
    <t>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</si>
  <si>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</si>
  <si>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</si>
  <si>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</si>
  <si>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-1016826225</t>
  </si>
  <si>
    <t>https://podminky.urs.cz/item/CS_URS_2024_01/113201112</t>
  </si>
  <si>
    <t>Vytrhání obrub</t>
  </si>
  <si>
    <t>30,00</t>
  </si>
  <si>
    <t>7</t>
  </si>
  <si>
    <t>113202111</t>
  </si>
  <si>
    <t>Vytrhání obrub s vybouráním lože, s přemístěním hmot na skládku na vzdálenost do 3 m nebo s naložením na dopravní prostředek z krajníků nebo obrubníků stojatých</t>
  </si>
  <si>
    <t>-1536292540</t>
  </si>
  <si>
    <t>https://podminky.urs.cz/item/CS_URS_2024_01/113202111</t>
  </si>
  <si>
    <t>41,00+20,00+16,00+17,00+30,00</t>
  </si>
  <si>
    <t>Zemní práce - odkopávky a prokopávky</t>
  </si>
  <si>
    <t>8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</si>
  <si>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</si>
  <si>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</si>
  <si>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</si>
  <si>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405065700</t>
  </si>
  <si>
    <t>https://podminky.urs.cz/item/CS_URS_2024_01/121101102</t>
  </si>
  <si>
    <t>Sejmutí ornice</t>
  </si>
  <si>
    <t>(210,00+110,00+22,00)*0,10</t>
  </si>
  <si>
    <t>ODK_ORN</t>
  </si>
  <si>
    <t>9</t>
  </si>
  <si>
    <t>122201102</t>
  </si>
  <si>
    <t>Odkopávky a prokopávky nezapažené s přehozením výkopku na vzdálenost do 3 m nebo s naložením na dopravní prostředek v hornině tř. 3 přes 100 do 1 000 m3</t>
  </si>
  <si>
    <t>439683031</t>
  </si>
  <si>
    <t>https://podminky.urs.cz/item/CS_URS_2024_01/122201102</t>
  </si>
  <si>
    <t>Odkopávky a prokopávky</t>
  </si>
  <si>
    <t>- zpevněné plochy - konstrukce 1:</t>
  </si>
  <si>
    <t>51,30*0,19</t>
  </si>
  <si>
    <t>- zpevněné plochy - konstrukce 2:</t>
  </si>
  <si>
    <t>8,60*0,25</t>
  </si>
  <si>
    <t>- zpevněné plochy - konstrukce 3:</t>
  </si>
  <si>
    <t>95,00*0,30</t>
  </si>
  <si>
    <t>- zpevněné plochy - konstrukce 4:</t>
  </si>
  <si>
    <t>349,60*0,30</t>
  </si>
  <si>
    <t>- zpevněné plochy - konstrukce 5:</t>
  </si>
  <si>
    <t>73,50*0,30</t>
  </si>
  <si>
    <t>10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</si>
  <si>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</si>
  <si>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</si>
  <si>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CS ÚRS 2018 01</t>
  </si>
  <si>
    <t>-1912841979</t>
  </si>
  <si>
    <t>Příplatek za lepivost</t>
  </si>
  <si>
    <t>ODK_TR3</t>
  </si>
  <si>
    <t>13</t>
  </si>
  <si>
    <t>Zemní práce - hloubené vykopávky</t>
  </si>
  <si>
    <t>131201101</t>
  </si>
  <si>
    <t>Hloubení nezapažených jam a zářezů s urovnáním dna do předepsaného profilu a spádu v hornině tř. 3 do 100 m3</t>
  </si>
  <si>
    <t>1913136843</t>
  </si>
  <si>
    <t>https://podminky.urs.cz/item/CS_URS_2024_01/131201101</t>
  </si>
  <si>
    <t>Hloubení jam</t>
  </si>
  <si>
    <t>- zpevněné plochy:</t>
  </si>
  <si>
    <t>0,60*0,60*1,00*8</t>
  </si>
  <si>
    <t>131201109</t>
  </si>
  <si>
    <t>Hloubení nezapažených jam a zářezů s urovnáním dna do předepsaného profilu a spádu Příplatek k cenám za lepivost horniny tř. 3</t>
  </si>
  <si>
    <t>359312101</t>
  </si>
  <si>
    <t>JAM_TR3</t>
  </si>
  <si>
    <t>16</t>
  </si>
  <si>
    <t>Zemní práce - přemístění výkopku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</si>
  <si>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</si>
  <si>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</si>
  <si>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-1751852961</t>
  </si>
  <si>
    <t>https://podminky.urs.cz/item/CS_URS_2024_01/162201102</t>
  </si>
  <si>
    <t>Vodorovné přemístění na staveništní deponii</t>
  </si>
  <si>
    <t>14</t>
  </si>
  <si>
    <t>1245531888</t>
  </si>
  <si>
    <t>Zásyp jam, šachet, rýh</t>
  </si>
  <si>
    <t>15</t>
  </si>
  <si>
    <t>162301501</t>
  </si>
  <si>
    <t>Vodorovné přemístění smýcených křovin do průměru kmene 100 mm na vzdálenost do 5 000 m</t>
  </si>
  <si>
    <t>587973039</t>
  </si>
  <si>
    <t>https://podminky.urs.cz/item/CS_URS_2024_01/162301501</t>
  </si>
  <si>
    <t>Vodorovné přemístění křovin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</si>
  <si>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</si>
  <si>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</si>
  <si>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2134467013</t>
  </si>
  <si>
    <t>https://podminky.urs.cz/item/CS_URS_2024_01/162701105</t>
  </si>
  <si>
    <t>Vodorovné přemístění na skládku</t>
  </si>
  <si>
    <t>Zázyp jam, šachet, rýh</t>
  </si>
  <si>
    <t>-ZAS</t>
  </si>
  <si>
    <t>17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</si>
  <si>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</si>
  <si>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</si>
  <si>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-864517449</t>
  </si>
  <si>
    <t>https://podminky.urs.cz/item/CS_URS_2024_01/162701109</t>
  </si>
  <si>
    <t>Příplatek k přemístění</t>
  </si>
  <si>
    <t>(spotřeba: 20,00 km)</t>
  </si>
  <si>
    <t>SKL*10,00</t>
  </si>
  <si>
    <t>18</t>
  </si>
  <si>
    <t>167101102</t>
  </si>
  <si>
    <t>Nakládání, skládání a překládání neulehlého výkopku nebo sypaniny nakládání, množství přes 100 m3, z hornin tř. 1 až 4</t>
  </si>
  <si>
    <t>-1843848396</t>
  </si>
  <si>
    <t>https://podminky.urs.cz/item/CS_URS_2024_01/167101102</t>
  </si>
  <si>
    <t>Nakládání výkopku</t>
  </si>
  <si>
    <t>19</t>
  </si>
  <si>
    <t>-800327969</t>
  </si>
  <si>
    <t>Zemní práce - konstrukce ze zemin</t>
  </si>
  <si>
    <t>20</t>
  </si>
  <si>
    <t>171201201</t>
  </si>
  <si>
    <t>Uložení sypaniny na skládky</t>
  </si>
  <si>
    <t>-852342705</t>
  </si>
  <si>
    <t>https://podminky.urs.cz/item/CS_URS_2024_01/171201201</t>
  </si>
  <si>
    <t>Uložení na skládky</t>
  </si>
  <si>
    <t>171201211</t>
  </si>
  <si>
    <t>Poplatek za uložení stavebního odpadu na skládce (skládkovné) zeminy a kameniva zatříděného do Katalogu odpadů pod kódem 170 504</t>
  </si>
  <si>
    <t>t</t>
  </si>
  <si>
    <t>-977739309</t>
  </si>
  <si>
    <t>https://podminky.urs.cz/item/CS_URS_2024_01/171201211</t>
  </si>
  <si>
    <t>Poplatek za uložení</t>
  </si>
  <si>
    <t>(spotřeba: 2,00 t/m3)</t>
  </si>
  <si>
    <t>SKL*2,00</t>
  </si>
  <si>
    <t>22</t>
  </si>
  <si>
    <t>174101101</t>
  </si>
  <si>
    <t>Zásyp sypaninou z jakékoliv horniny s uložením výkopku ve vrstvách se zhutněním jam, šachet, rýh nebo kolem objektů v těchto vykopávkách</t>
  </si>
  <si>
    <t>1384457149</t>
  </si>
  <si>
    <t>https://podminky.urs.cz/item/CS_URS_2024_01/174101101</t>
  </si>
  <si>
    <t>0,60*0,60*0,20*8</t>
  </si>
  <si>
    <t>Zemní práce - povrchové úpravy terénu</t>
  </si>
  <si>
    <t>23</t>
  </si>
  <si>
    <t>181301111</t>
  </si>
  <si>
    <t>Rozprostření a urovnání ornice v rovině nebo ve svahu sklonu do 1:5 při souvislé ploše přes 500 m2, tl. vrstvy do 100 mm</t>
  </si>
  <si>
    <t>1374344115</t>
  </si>
  <si>
    <t>https://podminky.urs.cz/item/CS_URS_2024_01/181301111</t>
  </si>
  <si>
    <t>Rozprostření ornice</t>
  </si>
  <si>
    <t>- ozelenění:</t>
  </si>
  <si>
    <t>46,00+32,00+8,00+3,00</t>
  </si>
  <si>
    <t>24</t>
  </si>
  <si>
    <t>M</t>
  </si>
  <si>
    <t>10364101M</t>
  </si>
  <si>
    <t>zemina pro terénní úpravy - ornice</t>
  </si>
  <si>
    <t>719650719</t>
  </si>
  <si>
    <t>ornice</t>
  </si>
  <si>
    <t>(ztratné: 10 %)</t>
  </si>
  <si>
    <t>ORN*0,10*1,10</t>
  </si>
  <si>
    <t>25</t>
  </si>
  <si>
    <t>181411121</t>
  </si>
  <si>
    <t>Založení trávníku na půdě předem připravené plochy do 1000 m2 výsevem včetně utažení lučního v rovině nebo na svahu do 1:5</t>
  </si>
  <si>
    <t>1468418619</t>
  </si>
  <si>
    <t>https://podminky.urs.cz/item/CS_URS_2024_01/181411121</t>
  </si>
  <si>
    <t>Založení trávníku</t>
  </si>
  <si>
    <t>26</t>
  </si>
  <si>
    <t>00572415M</t>
  </si>
  <si>
    <t>osivo směs parková</t>
  </si>
  <si>
    <t>kg</t>
  </si>
  <si>
    <t>138112513</t>
  </si>
  <si>
    <t>osivo</t>
  </si>
  <si>
    <t>(spotřeba: 0,03 kg/m2)</t>
  </si>
  <si>
    <t>TRAV*0,03*2</t>
  </si>
  <si>
    <t>27</t>
  </si>
  <si>
    <t>181951102</t>
  </si>
  <si>
    <t>Úprava pláně vyrovnáním výškových rozdílů v hornině tř. 1 až 4 se zhutněním</t>
  </si>
  <si>
    <t>1410426489</t>
  </si>
  <si>
    <t>https://podminky.urs.cz/item/CS_URS_2024_01/181951102</t>
  </si>
  <si>
    <t>Úprava pláně</t>
  </si>
  <si>
    <t xml:space="preserve"> - zemní práce:</t>
  </si>
  <si>
    <t>1100,00</t>
  </si>
  <si>
    <t>28</t>
  </si>
  <si>
    <t>184818232</t>
  </si>
  <si>
    <t>Ochrana kmene bedněním před poškozením stavebním provozem zřízení včetně odstranění výšky bednění do 2 m průměru kmene přes 300 do 500 mm</t>
  </si>
  <si>
    <t>kus</t>
  </si>
  <si>
    <t>444119069</t>
  </si>
  <si>
    <t>https://podminky.urs.cz/item/CS_URS_2024_01/184818232</t>
  </si>
  <si>
    <t>Zakládání</t>
  </si>
  <si>
    <t>Zakládání - základy</t>
  </si>
  <si>
    <t>29</t>
  </si>
  <si>
    <t>275313711</t>
  </si>
  <si>
    <t>Základy z betonu prostého patky a bloky z betonu kamenem neprokládaného tř. C 20/25</t>
  </si>
  <si>
    <t>-984716982</t>
  </si>
  <si>
    <t>https://podminky.urs.cz/item/CS_URS_2024_01/275313711</t>
  </si>
  <si>
    <t>Základové patky</t>
  </si>
  <si>
    <t>0,60*0,60*0,80*8</t>
  </si>
  <si>
    <t>Vodorovné konstrukce</t>
  </si>
  <si>
    <t>45</t>
  </si>
  <si>
    <t>Podkladní a vedlejší konstrukce kromě vozovek a železničního svršku</t>
  </si>
  <si>
    <t>30</t>
  </si>
  <si>
    <t>451579777</t>
  </si>
  <si>
    <t>Podklad nebo lože pod dlažbu (přídlažbu) Příplatek k cenám za každých dalších i započatých 10 mm tloušťky podkladu nebo lože přes 100 mm z kameniva těženého</t>
  </si>
  <si>
    <t>-364690272</t>
  </si>
  <si>
    <t>https://podminky.urs.cz/item/CS_URS_2024_01/451579777</t>
  </si>
  <si>
    <t>Příplatek k podkladu</t>
  </si>
  <si>
    <t>Kladení dlažby z mozaiky</t>
  </si>
  <si>
    <t>Komunikace pozemní</t>
  </si>
  <si>
    <t>56</t>
  </si>
  <si>
    <t>Podkladní vrstvy komunikací, letišť a ploch</t>
  </si>
  <si>
    <t>31</t>
  </si>
  <si>
    <t>564801112</t>
  </si>
  <si>
    <t>Podklad ze štěrkodrti ŠD s rozprostřením a zhutněním, po zhutnění tl. 40 mm</t>
  </si>
  <si>
    <t>1328403907</t>
  </si>
  <si>
    <t>https://podminky.urs.cz/item/CS_URS_2024_01/564801112</t>
  </si>
  <si>
    <t>Podklad ze ŠD</t>
  </si>
  <si>
    <t>8,60</t>
  </si>
  <si>
    <t>32</t>
  </si>
  <si>
    <t>564861111</t>
  </si>
  <si>
    <t>Podklad ze štěrkodrti ŠD s rozprostřením a zhutněním, po zhutnění tl. 200 mm</t>
  </si>
  <si>
    <t>374797145</t>
  </si>
  <si>
    <t>https://podminky.urs.cz/item/CS_URS_2024_01/564861111</t>
  </si>
  <si>
    <t>Podklad ze ŠD tl. 200 mm</t>
  </si>
  <si>
    <t>51,30</t>
  </si>
  <si>
    <t>33</t>
  </si>
  <si>
    <t>564871111</t>
  </si>
  <si>
    <t>Podklad ze štěrkodrti ŠD s rozprostřením a zhutněním, po zhutnění tl. 250 mm</t>
  </si>
  <si>
    <t>-347226828</t>
  </si>
  <si>
    <t>https://podminky.urs.cz/item/CS_URS_2024_01/564871111</t>
  </si>
  <si>
    <t>95,00</t>
  </si>
  <si>
    <t>349,60</t>
  </si>
  <si>
    <t>73,50</t>
  </si>
  <si>
    <t>34</t>
  </si>
  <si>
    <t>565135111</t>
  </si>
  <si>
    <t>Asfaltový beton vrstva podkladní ACP 16 (obalované kamenivo střednězrnné - OKS) s rozprostřením a zhutněním v pruhu šířky do 3 m, po zhutnění tl. 50 mm</t>
  </si>
  <si>
    <t>1603663409</t>
  </si>
  <si>
    <t>https://podminky.urs.cz/item/CS_URS_2024_01/565135111</t>
  </si>
  <si>
    <t>Asfaltový beton</t>
  </si>
  <si>
    <t>35</t>
  </si>
  <si>
    <t>565145111</t>
  </si>
  <si>
    <t>Asfaltový beton vrstva podkladní ACP 16 (obalované kamenivo střednězrnné - OKS) s rozprostřením a zhutněním v pruhu šířky do 3 m, po zhutnění tl. 60 mm</t>
  </si>
  <si>
    <t>-1560390240</t>
  </si>
  <si>
    <t>https://podminky.urs.cz/item/CS_URS_2024_01/565145111</t>
  </si>
  <si>
    <t>57</t>
  </si>
  <si>
    <t>Kryty pozemních komunikací letišť a ploch z kameniva nebo živičné</t>
  </si>
  <si>
    <t>36</t>
  </si>
  <si>
    <t>573231112</t>
  </si>
  <si>
    <t>Postřik spojovací PS bez posypu kamenivem ze silniční emulze, v množství 0,80 kg/m2</t>
  </si>
  <si>
    <t>159969175</t>
  </si>
  <si>
    <t>https://podminky.urs.cz/item/CS_URS_2024_01/573231112</t>
  </si>
  <si>
    <t>Postřik živičný</t>
  </si>
  <si>
    <t>460,50</t>
  </si>
  <si>
    <t>37</t>
  </si>
  <si>
    <t>577134211</t>
  </si>
  <si>
    <t>Asfaltový beton vrstva obrusná ACO 11 (ABS) s rozprostřením a se zhutněním z nemodifikovaného asfaltu v pruhu šířky do 3 m tř. II, po zhutnění tl. 40 mm</t>
  </si>
  <si>
    <t>1472521513</t>
  </si>
  <si>
    <t>https://podminky.urs.cz/item/CS_URS_2024_01/577134211</t>
  </si>
  <si>
    <t>38</t>
  </si>
  <si>
    <t>577144211</t>
  </si>
  <si>
    <t>Asfaltový beton vrstva obrusná ACO 11 (ABS) s rozprostřením a se zhutněním z nemodifikovaného asfaltu v pruhu šířky do 3 m tř. II, po zhutnění tl. 50 mm</t>
  </si>
  <si>
    <t>810924437</t>
  </si>
  <si>
    <t>https://podminky.urs.cz/item/CS_URS_2024_01/577144211</t>
  </si>
  <si>
    <t>577155132</t>
  </si>
  <si>
    <t>Asfaltový beton vrstva ložní ACL 16 (ABH) s rozprostřením a zhutněním z modifikovaného asfaltu v pruhu šířky do 3 m, po zhutnění tl. 60 mm</t>
  </si>
  <si>
    <t>-319625411</t>
  </si>
  <si>
    <t>https://podminky.urs.cz/item/CS_URS_2024_01/577155132</t>
  </si>
  <si>
    <t>59</t>
  </si>
  <si>
    <t>Kryty pozemních komunikací, letišť a ploch dlážděné</t>
  </si>
  <si>
    <t>40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</si>
  <si>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</si>
  <si>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</si>
  <si>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-463937886</t>
  </si>
  <si>
    <t>https://podminky.urs.cz/item/CS_URS_2024_01/591111111</t>
  </si>
  <si>
    <t>Kladení dlažby</t>
  </si>
  <si>
    <t>1,90</t>
  </si>
  <si>
    <t>41</t>
  </si>
  <si>
    <t>58380203M</t>
  </si>
  <si>
    <t>hladká obruba slepecké dlažby 255 x 255 x 35 mm</t>
  </si>
  <si>
    <t>451617285</t>
  </si>
  <si>
    <t>obruba kamenná</t>
  </si>
  <si>
    <t>(ztratné: 5 %)</t>
  </si>
  <si>
    <t>KP_OK*1,05</t>
  </si>
  <si>
    <t>42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</si>
  <si>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</si>
  <si>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</si>
  <si>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1533315031</t>
  </si>
  <si>
    <t>https://podminky.urs.cz/item/CS_URS_2024_01/591211111</t>
  </si>
  <si>
    <t>43</t>
  </si>
  <si>
    <t>58380124M</t>
  </si>
  <si>
    <t>kostka dlažební žula drobná 80/100 mm, šedá</t>
  </si>
  <si>
    <t>1494592692</t>
  </si>
  <si>
    <t>dlažební žula</t>
  </si>
  <si>
    <t xml:space="preserve">(spotřeba:  4,80 m2/t)</t>
  </si>
  <si>
    <t>KP_DZ/4,80</t>
  </si>
  <si>
    <t>44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</si>
  <si>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</si>
  <si>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</si>
  <si>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-1451775461</t>
  </si>
  <si>
    <t>https://podminky.urs.cz/item/CS_URS_2024_01/591411111</t>
  </si>
  <si>
    <t>58380010M</t>
  </si>
  <si>
    <t>mozaika dlažební žula mozaika 40/60 mm, šedá</t>
  </si>
  <si>
    <t>1188832484</t>
  </si>
  <si>
    <t xml:space="preserve">(spotřeba:  8,00 m2/t)</t>
  </si>
  <si>
    <t>KP_DM/8,00</t>
  </si>
  <si>
    <t>46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</si>
  <si>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</si>
  <si>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</si>
  <si>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1641568447</t>
  </si>
  <si>
    <t>https://podminky.urs.cz/item/CS_URS_2024_01/596811120</t>
  </si>
  <si>
    <t>3,30</t>
  </si>
  <si>
    <t>47</t>
  </si>
  <si>
    <t>59245006M</t>
  </si>
  <si>
    <t>dlaždice s reliéfním povrchem pro nevidomé 200 x 200 x 30 mm</t>
  </si>
  <si>
    <t>-1330365114</t>
  </si>
  <si>
    <t>dlažba pro nevidomé</t>
  </si>
  <si>
    <t>KP_VP*1,05</t>
  </si>
  <si>
    <t>Trubní vedení</t>
  </si>
  <si>
    <t>Ostatní konstrukce</t>
  </si>
  <si>
    <t>48</t>
  </si>
  <si>
    <t>89594001R</t>
  </si>
  <si>
    <t>Demontáž a likvidace stávající kanalizační vpusti</t>
  </si>
  <si>
    <t>-318557838</t>
  </si>
  <si>
    <t>49</t>
  </si>
  <si>
    <t>89594002R</t>
  </si>
  <si>
    <t>Uliční kanalizační vpusť z prefabrikovaných prvků včetně litinové mříže D 400 a kompletního osazení</t>
  </si>
  <si>
    <t>106575816</t>
  </si>
  <si>
    <t>50</t>
  </si>
  <si>
    <t>89594003R</t>
  </si>
  <si>
    <t>Demontáž a likvidace stávající kanalizační šachty</t>
  </si>
  <si>
    <t>729279803</t>
  </si>
  <si>
    <t>51</t>
  </si>
  <si>
    <t>89594004R</t>
  </si>
  <si>
    <t>Betonová prefabrikovaná kanalizační šachta s prefabrikovaným dnem včetně litinového poklopupro zatížení D 400 a kompletního osazení</t>
  </si>
  <si>
    <t>443040253</t>
  </si>
  <si>
    <t>Ostatní konstrukce a práce, bourání</t>
  </si>
  <si>
    <t>91</t>
  </si>
  <si>
    <t>Doplňující konstrukce a práce pozemních komunikací, letišť a ploch</t>
  </si>
  <si>
    <t>52</t>
  </si>
  <si>
    <t>912111112</t>
  </si>
  <si>
    <t>Montáž zábrany parkovací tvaru sloupku do výšky 800 mm se zabetonovanou patkou</t>
  </si>
  <si>
    <t>-745740993</t>
  </si>
  <si>
    <t>https://podminky.urs.cz/item/CS_URS_2024_01/912111112</t>
  </si>
  <si>
    <t>53</t>
  </si>
  <si>
    <t>74910184M</t>
  </si>
  <si>
    <t>žulová válcová zábrana v. 600 mm</t>
  </si>
  <si>
    <t>-904062040</t>
  </si>
  <si>
    <t>54</t>
  </si>
  <si>
    <t>914111111</t>
  </si>
  <si>
    <t>Montáž svislé dopravní značky základní velikosti do 1 m2 objímkami na sloupky nebo konzoly</t>
  </si>
  <si>
    <t>452526227</t>
  </si>
  <si>
    <t>https://podminky.urs.cz/item/CS_URS_2024_01/914111111</t>
  </si>
  <si>
    <t>55</t>
  </si>
  <si>
    <t>40445225M</t>
  </si>
  <si>
    <t>sloupek Zn pro dopravní značku D 60 mm v 3,50 m</t>
  </si>
  <si>
    <t>179923692</t>
  </si>
  <si>
    <t>40445253M</t>
  </si>
  <si>
    <t>víčko plastové na sloupek D 60 mm</t>
  </si>
  <si>
    <t>-1683196814</t>
  </si>
  <si>
    <t>40445256M</t>
  </si>
  <si>
    <t>svorka upínací na sloupek dopravní značky D 60 mm</t>
  </si>
  <si>
    <t>-2121704503</t>
  </si>
  <si>
    <t>58</t>
  </si>
  <si>
    <t>40445240M</t>
  </si>
  <si>
    <t>patka hliníková pro sloupek D 60 mm</t>
  </si>
  <si>
    <t>-2078711047</t>
  </si>
  <si>
    <t>40445475M</t>
  </si>
  <si>
    <t>značka dopravní svislá retroreflexní fólie FeZn prolis 900 mm (trojúhelník)</t>
  </si>
  <si>
    <t>-214139532</t>
  </si>
  <si>
    <t>60</t>
  </si>
  <si>
    <t>40445478M</t>
  </si>
  <si>
    <t>značka dopravní svislá retroreflexní fólie FeZn prolis D 700 mm</t>
  </si>
  <si>
    <t>-57500002</t>
  </si>
  <si>
    <t>61</t>
  </si>
  <si>
    <t>40445480M</t>
  </si>
  <si>
    <t>značka dopravní svislá retroreflexní fólie FeZn prolis 500 x 700 mm</t>
  </si>
  <si>
    <t>-1211446643</t>
  </si>
  <si>
    <t>62</t>
  </si>
  <si>
    <t>915111112</t>
  </si>
  <si>
    <t>Vodorovné dopravní značení stříkané barvou dělící čára šířky 125 mm souvislá bílá retroreflexní</t>
  </si>
  <si>
    <t>551089481</t>
  </si>
  <si>
    <t>https://podminky.urs.cz/item/CS_URS_2024_01/915111112</t>
  </si>
  <si>
    <t>Vodorovné značení</t>
  </si>
  <si>
    <t>5,00*4+2,10+2,60</t>
  </si>
  <si>
    <t>63</t>
  </si>
  <si>
    <t>915131112</t>
  </si>
  <si>
    <t>Vodorovné dopravní značení stříkané barvou přechody pro chodce, šipky, symboly bílé retroreflexní</t>
  </si>
  <si>
    <t>-475716316</t>
  </si>
  <si>
    <t>https://podminky.urs.cz/item/CS_URS_2024_01/915131112</t>
  </si>
  <si>
    <t>25,00</t>
  </si>
  <si>
    <t>64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</si>
  <si>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</si>
  <si>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</si>
  <si>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-1678904150</t>
  </si>
  <si>
    <t>https://podminky.urs.cz/item/CS_URS_2024_01/915491211</t>
  </si>
  <si>
    <t>Osazení vodícího proužku</t>
  </si>
  <si>
    <t>14,00+25,00</t>
  </si>
  <si>
    <t>65</t>
  </si>
  <si>
    <t>59218001M</t>
  </si>
  <si>
    <t>krajník silniční betonový 500 x 250 x 80 mm</t>
  </si>
  <si>
    <t>-815803425</t>
  </si>
  <si>
    <t>krajník silniční</t>
  </si>
  <si>
    <t>KP_KS*1,05</t>
  </si>
  <si>
    <t>66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</si>
  <si>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</si>
  <si>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</si>
  <si>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>1764777012</t>
  </si>
  <si>
    <t>https://podminky.urs.cz/item/CS_URS_2024_01/916111122</t>
  </si>
  <si>
    <t>Osazení obruby</t>
  </si>
  <si>
    <t>(58,50+38,50+13,00+23,00)*2</t>
  </si>
  <si>
    <t>67</t>
  </si>
  <si>
    <t>1820892925</t>
  </si>
  <si>
    <t>((58,50+38,50+13,00+23,00)*0,25)/4,80</t>
  </si>
  <si>
    <t>68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</si>
  <si>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</si>
  <si>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</si>
  <si>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-503970</t>
  </si>
  <si>
    <t>https://podminky.urs.cz/item/CS_URS_2024_01/916131213</t>
  </si>
  <si>
    <t>Osazení obrubníku</t>
  </si>
  <si>
    <t>8,50+2,70+6,70+2,60</t>
  </si>
  <si>
    <t>69</t>
  </si>
  <si>
    <t>59217025M</t>
  </si>
  <si>
    <t>obrubník betonový silniční 150 x 250 mm</t>
  </si>
  <si>
    <t>-232408294</t>
  </si>
  <si>
    <t>obrubník betonový</t>
  </si>
  <si>
    <t>KP_OB*1,05</t>
  </si>
  <si>
    <t>70</t>
  </si>
  <si>
    <t>916241213</t>
  </si>
  <si>
    <t>Osazení obrubníku kamenného se zřízením lože, s vyplněním a zatřením spár cementovou maltou stojatého s boční opěrou z betonu prostého, do lože z betonu prostého</t>
  </si>
  <si>
    <t>90939492</t>
  </si>
  <si>
    <t>https://podminky.urs.cz/item/CS_URS_2024_01/916241213</t>
  </si>
  <si>
    <t>7,00</t>
  </si>
  <si>
    <t>9,50+6,00</t>
  </si>
  <si>
    <t>33,00+27,00+8,00+2,50</t>
  </si>
  <si>
    <t>71</t>
  </si>
  <si>
    <t>58380007M</t>
  </si>
  <si>
    <t>obrubník kamenný žula 120 x 250 mm</t>
  </si>
  <si>
    <t>2118739650</t>
  </si>
  <si>
    <t>obrubník kamenný</t>
  </si>
  <si>
    <t>KP_OZ*1,05</t>
  </si>
  <si>
    <t>72</t>
  </si>
  <si>
    <t>91973001R</t>
  </si>
  <si>
    <t>Napojení nových zpevněných ploch na stávající včetně úpravy spáry</t>
  </si>
  <si>
    <t>1940050670</t>
  </si>
  <si>
    <t>Napojení nových ploch</t>
  </si>
  <si>
    <t>6,00+2,50*4+10,00</t>
  </si>
  <si>
    <t>73</t>
  </si>
  <si>
    <t>919735112</t>
  </si>
  <si>
    <t>Řezání stávajícího živičného krytu nebo podkladu hloubky přes 50 do 100 mm</t>
  </si>
  <si>
    <t>1464988921</t>
  </si>
  <si>
    <t>https://podminky.urs.cz/item/CS_URS_2024_01/919735112</t>
  </si>
  <si>
    <t>Řezání krytu</t>
  </si>
  <si>
    <t>165,00+21,50+23,00+23,50</t>
  </si>
  <si>
    <t>96</t>
  </si>
  <si>
    <t>Bourání konstrukcí</t>
  </si>
  <si>
    <t>74</t>
  </si>
  <si>
    <t>966071711</t>
  </si>
  <si>
    <t>Bourání plotových sloupků a vzpěr ocelových trubkových nebo profilovaných výšky do 2,50 m zabetonovaných</t>
  </si>
  <si>
    <t>1191448241</t>
  </si>
  <si>
    <t>https://podminky.urs.cz/item/CS_URS_2024_01/966071711</t>
  </si>
  <si>
    <t>Rozebrání oplocení</t>
  </si>
  <si>
    <t>75</t>
  </si>
  <si>
    <t>966072811</t>
  </si>
  <si>
    <t>Rozebrání oplocení z dílců rámových na ocelové sloupky, výšky přes 1 do 2 m</t>
  </si>
  <si>
    <t>-1080562954</t>
  </si>
  <si>
    <t>https://podminky.urs.cz/item/CS_URS_2024_01/966072811</t>
  </si>
  <si>
    <t>28,00</t>
  </si>
  <si>
    <t>997</t>
  </si>
  <si>
    <t>Přesun sutě</t>
  </si>
  <si>
    <t>76</t>
  </si>
  <si>
    <t>997221551</t>
  </si>
  <si>
    <t>Vodorovná doprava suti bez naložení, ale se složením a s hrubým urovnáním ze sypkých materiálů, na vzdálenost do 1 km</t>
  </si>
  <si>
    <t>-95493971</t>
  </si>
  <si>
    <t>https://podminky.urs.cz/item/CS_URS_2024_01/997221551</t>
  </si>
  <si>
    <t>77</t>
  </si>
  <si>
    <t>997221559</t>
  </si>
  <si>
    <t>Vodorovná doprava suti bez naložení, ale se složením a s hrubým urovnáním Příplatek k ceně za každý další i započatý 1 km přes 1 km</t>
  </si>
  <si>
    <t>1996303945</t>
  </si>
  <si>
    <t>https://podminky.urs.cz/item/CS_URS_2024_01/997221559</t>
  </si>
  <si>
    <t>Příplatek k dopravě</t>
  </si>
  <si>
    <t>Doprava suti</t>
  </si>
  <si>
    <t>208,06*20,00</t>
  </si>
  <si>
    <t>78</t>
  </si>
  <si>
    <t>997221845</t>
  </si>
  <si>
    <t>Poplatek za uložení stavebního odpadu na skládce (skládkovné) asfaltového bez obsahu dehtu zatříděného do Katalogu odpadů pod kódem 170 302</t>
  </si>
  <si>
    <t>100510425</t>
  </si>
  <si>
    <t>https://podminky.urs.cz/item/CS_URS_2024_01/997221845</t>
  </si>
  <si>
    <t>998</t>
  </si>
  <si>
    <t>Přesun hmot</t>
  </si>
  <si>
    <t>79</t>
  </si>
  <si>
    <t>998225111</t>
  </si>
  <si>
    <t>Přesun hmot pro komunikace s krytem z kameniva, monolitickým betonovým nebo živičným dopravní vzdálenost do 200 m jakékoliv délky objektu</t>
  </si>
  <si>
    <t>1572045565</t>
  </si>
  <si>
    <t>https://podminky.urs.cz/item/CS_URS_2024_01/998225111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</si>
  <si>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</si>
  <si>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</si>
  <si>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</si>
  <si>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</si>
  <si>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</si>
  <si>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</si>
  <si>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</si>
  <si>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VRN10001R</t>
  </si>
  <si>
    <t>Průzkumné, geodetické a projektové práce, vytyčení a zaměření díla - náklady na geodetické vytyčení řešených sravebních a inženýrských objektů, náklady na vytyčení stávajících a nových inženýrských sítí, náklady na zhotovení geometrického zaměření, ověřeno zeměměřičských inženýrem</t>
  </si>
  <si>
    <t>kpl</t>
  </si>
  <si>
    <t>1024</t>
  </si>
  <si>
    <t>1730177675</t>
  </si>
  <si>
    <t>VRN10002R</t>
  </si>
  <si>
    <t>Vytyčení vedení a rozvodů inženýrských sítí - detekce a vytyčení známých a předpokládaných vnitřních a vnějších, podzemních a nadzemních, povrchových a podpovrchových vedení a rozvodů inženýrských sítí včetně areálových sítí</t>
  </si>
  <si>
    <t>1946652035</t>
  </si>
  <si>
    <t>VRN10003R</t>
  </si>
  <si>
    <t>Dokumentace skutečného provedení stavby - zpracování a kompletace projektové dokumentace skutečného provedení stavby se zakreslením změn</t>
  </si>
  <si>
    <t>-1567039576</t>
  </si>
  <si>
    <t>VRN3</t>
  </si>
  <si>
    <t>Zařízení staveniště</t>
  </si>
  <si>
    <t>VRN30001R</t>
  </si>
  <si>
    <t>Zařízení staveniště - kompletní příprava, vybudování, provoz a související práce pro zařízení staveniště, zřízení připojení na energie a zajištění jejich měření včetně zřízení sociálních zařízení, potřebná povolení pro užívání veřejných ploch a objektů, vybavení staveniště, zabezpečení provádění díla a následná likvidace zařízení staveniště spojená se závěrečným úklidem a čištěním</t>
  </si>
  <si>
    <t>-1637288389</t>
  </si>
  <si>
    <t>VRN30002R</t>
  </si>
  <si>
    <t>Dočasné využití ploch - úpravy ploch areálu pro potřebu stavby, oplocení a případná oprava poškozených míst a konstrukcí po skončení stavby</t>
  </si>
  <si>
    <t>-918016091</t>
  </si>
  <si>
    <t>VRN4</t>
  </si>
  <si>
    <t>Inženýrská činnost</t>
  </si>
  <si>
    <t>VRN40001R</t>
  </si>
  <si>
    <t>Kompletační a koordinační činnost - kompletace atestů, certifikátů, revizních zpráv a ostatních dokladů potřebných k předání a kolaudaci stavby vyplývajících z SOD</t>
  </si>
  <si>
    <t>-356874544</t>
  </si>
  <si>
    <t>VRN7</t>
  </si>
  <si>
    <t>Provozní vlivy</t>
  </si>
  <si>
    <t>VRN70001R</t>
  </si>
  <si>
    <t>Dočasné dopravní opatření - náklady na vyhotovení návrhu dočasného dopravního značení, jeho projednání a odsouhlasení s dotčenými orgány, dodání dopravních značek a světelné signalizace, jejich rozmístění, přemísťování a údržba v průběhu stavby včetně následného odstranění</t>
  </si>
  <si>
    <t>2085465402</t>
  </si>
  <si>
    <t>VRN70002R</t>
  </si>
  <si>
    <t>Provoz investora a třetích osob - ztížené podmínky tam, kde jsou stavební práce omezovány provozem jiných osob, zejména zvýšené náklady související s omezeným provozem areálu objednatele nebo o náklady v důsledku nezbytného respektování stávající dopravy v okolí stavby</t>
  </si>
  <si>
    <t>-2074413900</t>
  </si>
  <si>
    <t>SEZNAM FIGUR</t>
  </si>
  <si>
    <t>Výměra</t>
  </si>
  <si>
    <t xml:space="preserve"> IO 01/ 1.1</t>
  </si>
  <si>
    <t>Použití figury:</t>
  </si>
  <si>
    <t>Vodorovné přemístění do 50 m výkopku/sypaniny z horniny tř. 1 až 4</t>
  </si>
  <si>
    <t>Hloubení jam nezapažených v hornině tř. 3 objemu do 100 m3</t>
  </si>
  <si>
    <t>Příplatek za lepivost u hloubení jam nezapažených v hornině tř. 3</t>
  </si>
  <si>
    <t>Vodorovné přemístění do 10000 m výkopku/sypaniny z horniny tř. 1 až 4</t>
  </si>
  <si>
    <t>Nakládání výkopku z hornin tř. 1 až 4 přes 100 m3</t>
  </si>
  <si>
    <t>Kladení dlažby z mozaiky jednobarevné komunikací pro pěší lože z kameniva</t>
  </si>
  <si>
    <t>Kladení dlažby z kostek drobných z kamene do lože z kameniva těženého tl 50 mm</t>
  </si>
  <si>
    <t>Příplatek ZKD 10 mm tl nad 100 mm u podkladu nebo lože pod dlažbu z kameniva těženého</t>
  </si>
  <si>
    <t>Osazení vodícího proužku z betonových desek do betonového lože tl do 100 mm š proužku 250 mm</t>
  </si>
  <si>
    <t>Osazení silničního obrubníku betonového stojatého s boční opěrou do lože z betonu prostého</t>
  </si>
  <si>
    <t>Kladení dlažby z kostek velkých z kamene do lože z kameniva těženého tl 50 mm</t>
  </si>
  <si>
    <t>Osazení obrubníku kamenného stojatého s boční opěrou do lože z betonu prostého</t>
  </si>
  <si>
    <t>Kladení betonové dlažby komunikací pro pěší do lože z kameniva vel do 0,09 m2 plochy do 50 m2</t>
  </si>
  <si>
    <t>Odkopávky a prokopávky nezapažené v hornině tř. 3 objem do 1000 m3</t>
  </si>
  <si>
    <t>Příplatek za lepivost u odkopávek v hornině tř. 1 až 3</t>
  </si>
  <si>
    <t>Rozprostření ornice tl vrstvy do 100 mm pl přes 500 m2 v rovině nebo ve svahu do 1:5</t>
  </si>
  <si>
    <t>RYH_TR3</t>
  </si>
  <si>
    <t>Příplatek k vodorovnému přemístění výkopku/sypaniny z horniny tř. 1 až 4 ZKD 1000 m přes 10000 m</t>
  </si>
  <si>
    <t>Poplatek za uložení stavebního odpadu - zeminy a kameniva na skládce</t>
  </si>
  <si>
    <t>SKL_1</t>
  </si>
  <si>
    <t>Založení lučního trávníku výsevem plochy do 1000 m2 v rovině a ve svahu do 1:5</t>
  </si>
  <si>
    <t>Zásyp jam, šachet rýh nebo kolem objektů sypaninou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</si>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</sst>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01101" TargetMode="External" /><Relationship Id="rId2" Type="http://schemas.openxmlformats.org/officeDocument/2006/relationships/hyperlink" Target="https://podminky.urs.cz/item/CS_URS_2024_01/11310612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82" TargetMode="External" /><Relationship Id="rId5" Type="http://schemas.openxmlformats.org/officeDocument/2006/relationships/hyperlink" Target="https://podminky.urs.cz/item/CS_URS_2024_01/113154122" TargetMode="External" /><Relationship Id="rId6" Type="http://schemas.openxmlformats.org/officeDocument/2006/relationships/hyperlink" Target="https://podminky.urs.cz/item/CS_URS_2024_01/113201112" TargetMode="External" /><Relationship Id="rId7" Type="http://schemas.openxmlformats.org/officeDocument/2006/relationships/hyperlink" Target="https://podminky.urs.cz/item/CS_URS_2024_01/113202111" TargetMode="External" /><Relationship Id="rId8" Type="http://schemas.openxmlformats.org/officeDocument/2006/relationships/hyperlink" Target="https://podminky.urs.cz/item/CS_URS_2024_01/121101102" TargetMode="External" /><Relationship Id="rId9" Type="http://schemas.openxmlformats.org/officeDocument/2006/relationships/hyperlink" Target="https://podminky.urs.cz/item/CS_URS_2024_01/122201102" TargetMode="External" /><Relationship Id="rId10" Type="http://schemas.openxmlformats.org/officeDocument/2006/relationships/hyperlink" Target="https://podminky.urs.cz/item/CS_URS_2024_01/131201101" TargetMode="External" /><Relationship Id="rId11" Type="http://schemas.openxmlformats.org/officeDocument/2006/relationships/hyperlink" Target="https://podminky.urs.cz/item/CS_URS_2024_01/162201102" TargetMode="External" /><Relationship Id="rId12" Type="http://schemas.openxmlformats.org/officeDocument/2006/relationships/hyperlink" Target="https://podminky.urs.cz/item/CS_URS_2024_01/162201102" TargetMode="External" /><Relationship Id="rId13" Type="http://schemas.openxmlformats.org/officeDocument/2006/relationships/hyperlink" Target="https://podminky.urs.cz/item/CS_URS_2024_01/162301501" TargetMode="External" /><Relationship Id="rId14" Type="http://schemas.openxmlformats.org/officeDocument/2006/relationships/hyperlink" Target="https://podminky.urs.cz/item/CS_URS_2024_01/162701105" TargetMode="External" /><Relationship Id="rId15" Type="http://schemas.openxmlformats.org/officeDocument/2006/relationships/hyperlink" Target="https://podminky.urs.cz/item/CS_URS_2024_01/162701109" TargetMode="External" /><Relationship Id="rId16" Type="http://schemas.openxmlformats.org/officeDocument/2006/relationships/hyperlink" Target="https://podminky.urs.cz/item/CS_URS_2024_01/167101102" TargetMode="External" /><Relationship Id="rId17" Type="http://schemas.openxmlformats.org/officeDocument/2006/relationships/hyperlink" Target="https://podminky.urs.cz/item/CS_URS_2024_01/167101102" TargetMode="External" /><Relationship Id="rId18" Type="http://schemas.openxmlformats.org/officeDocument/2006/relationships/hyperlink" Target="https://podminky.urs.cz/item/CS_URS_2024_01/171201201" TargetMode="External" /><Relationship Id="rId19" Type="http://schemas.openxmlformats.org/officeDocument/2006/relationships/hyperlink" Target="https://podminky.urs.cz/item/CS_URS_2024_01/171201211" TargetMode="External" /><Relationship Id="rId20" Type="http://schemas.openxmlformats.org/officeDocument/2006/relationships/hyperlink" Target="https://podminky.urs.cz/item/CS_URS_2024_01/174101101" TargetMode="External" /><Relationship Id="rId21" Type="http://schemas.openxmlformats.org/officeDocument/2006/relationships/hyperlink" Target="https://podminky.urs.cz/item/CS_URS_2024_01/181301111" TargetMode="External" /><Relationship Id="rId22" Type="http://schemas.openxmlformats.org/officeDocument/2006/relationships/hyperlink" Target="https://podminky.urs.cz/item/CS_URS_2024_01/181411121" TargetMode="External" /><Relationship Id="rId23" Type="http://schemas.openxmlformats.org/officeDocument/2006/relationships/hyperlink" Target="https://podminky.urs.cz/item/CS_URS_2024_01/181951102" TargetMode="External" /><Relationship Id="rId24" Type="http://schemas.openxmlformats.org/officeDocument/2006/relationships/hyperlink" Target="https://podminky.urs.cz/item/CS_URS_2024_01/184818232" TargetMode="External" /><Relationship Id="rId25" Type="http://schemas.openxmlformats.org/officeDocument/2006/relationships/hyperlink" Target="https://podminky.urs.cz/item/CS_URS_2024_01/275313711" TargetMode="External" /><Relationship Id="rId26" Type="http://schemas.openxmlformats.org/officeDocument/2006/relationships/hyperlink" Target="https://podminky.urs.cz/item/CS_URS_2024_01/451579777" TargetMode="External" /><Relationship Id="rId27" Type="http://schemas.openxmlformats.org/officeDocument/2006/relationships/hyperlink" Target="https://podminky.urs.cz/item/CS_URS_2024_01/564801112" TargetMode="External" /><Relationship Id="rId28" Type="http://schemas.openxmlformats.org/officeDocument/2006/relationships/hyperlink" Target="https://podminky.urs.cz/item/CS_URS_2024_01/564861111" TargetMode="External" /><Relationship Id="rId29" Type="http://schemas.openxmlformats.org/officeDocument/2006/relationships/hyperlink" Target="https://podminky.urs.cz/item/CS_URS_2024_01/564871111" TargetMode="External" /><Relationship Id="rId30" Type="http://schemas.openxmlformats.org/officeDocument/2006/relationships/hyperlink" Target="https://podminky.urs.cz/item/CS_URS_2024_01/565135111" TargetMode="External" /><Relationship Id="rId31" Type="http://schemas.openxmlformats.org/officeDocument/2006/relationships/hyperlink" Target="https://podminky.urs.cz/item/CS_URS_2024_01/565145111" TargetMode="External" /><Relationship Id="rId32" Type="http://schemas.openxmlformats.org/officeDocument/2006/relationships/hyperlink" Target="https://podminky.urs.cz/item/CS_URS_2024_01/573231112" TargetMode="External" /><Relationship Id="rId33" Type="http://schemas.openxmlformats.org/officeDocument/2006/relationships/hyperlink" Target="https://podminky.urs.cz/item/CS_URS_2024_01/577134211" TargetMode="External" /><Relationship Id="rId34" Type="http://schemas.openxmlformats.org/officeDocument/2006/relationships/hyperlink" Target="https://podminky.urs.cz/item/CS_URS_2024_01/577144211" TargetMode="External" /><Relationship Id="rId35" Type="http://schemas.openxmlformats.org/officeDocument/2006/relationships/hyperlink" Target="https://podminky.urs.cz/item/CS_URS_2024_01/577155132" TargetMode="External" /><Relationship Id="rId36" Type="http://schemas.openxmlformats.org/officeDocument/2006/relationships/hyperlink" Target="https://podminky.urs.cz/item/CS_URS_2024_01/591111111" TargetMode="External" /><Relationship Id="rId37" Type="http://schemas.openxmlformats.org/officeDocument/2006/relationships/hyperlink" Target="https://podminky.urs.cz/item/CS_URS_2024_01/591211111" TargetMode="External" /><Relationship Id="rId38" Type="http://schemas.openxmlformats.org/officeDocument/2006/relationships/hyperlink" Target="https://podminky.urs.cz/item/CS_URS_2024_01/591411111" TargetMode="External" /><Relationship Id="rId39" Type="http://schemas.openxmlformats.org/officeDocument/2006/relationships/hyperlink" Target="https://podminky.urs.cz/item/CS_URS_2024_01/596811120" TargetMode="External" /><Relationship Id="rId40" Type="http://schemas.openxmlformats.org/officeDocument/2006/relationships/hyperlink" Target="https://podminky.urs.cz/item/CS_URS_2024_01/912111112" TargetMode="External" /><Relationship Id="rId41" Type="http://schemas.openxmlformats.org/officeDocument/2006/relationships/hyperlink" Target="https://podminky.urs.cz/item/CS_URS_2024_01/914111111" TargetMode="External" /><Relationship Id="rId42" Type="http://schemas.openxmlformats.org/officeDocument/2006/relationships/hyperlink" Target="https://podminky.urs.cz/item/CS_URS_2024_01/915111112" TargetMode="External" /><Relationship Id="rId43" Type="http://schemas.openxmlformats.org/officeDocument/2006/relationships/hyperlink" Target="https://podminky.urs.cz/item/CS_URS_2024_01/915131112" TargetMode="External" /><Relationship Id="rId44" Type="http://schemas.openxmlformats.org/officeDocument/2006/relationships/hyperlink" Target="https://podminky.urs.cz/item/CS_URS_2024_01/915491211" TargetMode="External" /><Relationship Id="rId45" Type="http://schemas.openxmlformats.org/officeDocument/2006/relationships/hyperlink" Target="https://podminky.urs.cz/item/CS_URS_2024_01/916111122" TargetMode="External" /><Relationship Id="rId46" Type="http://schemas.openxmlformats.org/officeDocument/2006/relationships/hyperlink" Target="https://podminky.urs.cz/item/CS_URS_2024_01/916131213" TargetMode="External" /><Relationship Id="rId47" Type="http://schemas.openxmlformats.org/officeDocument/2006/relationships/hyperlink" Target="https://podminky.urs.cz/item/CS_URS_2024_01/916241213" TargetMode="External" /><Relationship Id="rId48" Type="http://schemas.openxmlformats.org/officeDocument/2006/relationships/hyperlink" Target="https://podminky.urs.cz/item/CS_URS_2024_01/919735112" TargetMode="External" /><Relationship Id="rId49" Type="http://schemas.openxmlformats.org/officeDocument/2006/relationships/hyperlink" Target="https://podminky.urs.cz/item/CS_URS_2024_01/966071711" TargetMode="External" /><Relationship Id="rId50" Type="http://schemas.openxmlformats.org/officeDocument/2006/relationships/hyperlink" Target="https://podminky.urs.cz/item/CS_URS_2024_01/966072811" TargetMode="External" /><Relationship Id="rId51" Type="http://schemas.openxmlformats.org/officeDocument/2006/relationships/hyperlink" Target="https://podminky.urs.cz/item/CS_URS_2024_01/997221551" TargetMode="External" /><Relationship Id="rId52" Type="http://schemas.openxmlformats.org/officeDocument/2006/relationships/hyperlink" Target="https://podminky.urs.cz/item/CS_URS_2024_01/997221559" TargetMode="External" /><Relationship Id="rId53" Type="http://schemas.openxmlformats.org/officeDocument/2006/relationships/hyperlink" Target="https://podminky.urs.cz/item/CS_URS_2024_01/997221845" TargetMode="External" /><Relationship Id="rId54" Type="http://schemas.openxmlformats.org/officeDocument/2006/relationships/hyperlink" Target="https://podminky.urs.cz/item/CS_URS_2024_01/998225111" TargetMode="External" /><Relationship Id="rId5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1650-02-191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Parkovací plochy u ZŠ a SŠ Sluneční v Hostinném - 10.06.2024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Hostinné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10. 6. 2024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ROUND(AG55+AG57,2)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ROUND(AS55+AS57,2)</f>
        <v>0</v>
      </c>
      <c r="AT54" s="109">
        <f>ROUND(SUM(AV54:AW54),2)</f>
        <v>0</v>
      </c>
      <c r="AU54" s="110">
        <f>ROUND(AU55+AU57,5)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ROUND(AZ55+AZ57,2)</f>
        <v>0</v>
      </c>
      <c r="BA54" s="109">
        <f>ROUND(BA55+BA57,2)</f>
        <v>0</v>
      </c>
      <c r="BB54" s="109">
        <f>ROUND(BB55+BB57,2)</f>
        <v>0</v>
      </c>
      <c r="BC54" s="109">
        <f>ROUND(BC55+BC57,2)</f>
        <v>0</v>
      </c>
      <c r="BD54" s="111">
        <f>ROUND(BD55+BD57,2)</f>
        <v>0</v>
      </c>
      <c r="BE54" s="6"/>
      <c r="BS54" s="112" t="s">
        <v>69</v>
      </c>
      <c r="BT54" s="112" t="s">
        <v>70</v>
      </c>
      <c r="BU54" s="113" t="s">
        <v>71</v>
      </c>
      <c r="BV54" s="112" t="s">
        <v>72</v>
      </c>
      <c r="BW54" s="112" t="s">
        <v>5</v>
      </c>
      <c r="BX54" s="112" t="s">
        <v>73</v>
      </c>
      <c r="CL54" s="112" t="s">
        <v>19</v>
      </c>
    </row>
    <row r="55" s="7" customFormat="1" ht="16.5" customHeight="1">
      <c r="A55" s="7"/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76</v>
      </c>
      <c r="AR55" s="121"/>
      <c r="AS55" s="122">
        <f>ROUND(AS56,2)</f>
        <v>0</v>
      </c>
      <c r="AT55" s="123">
        <f>ROUND(SUM(AV55:AW55),2)</f>
        <v>0</v>
      </c>
      <c r="AU55" s="124">
        <f>ROUND(AU56,5)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ROUND(AZ56,2)</f>
        <v>0</v>
      </c>
      <c r="BA55" s="123">
        <f>ROUND(BA56,2)</f>
        <v>0</v>
      </c>
      <c r="BB55" s="123">
        <f>ROUND(BB56,2)</f>
        <v>0</v>
      </c>
      <c r="BC55" s="123">
        <f>ROUND(BC56,2)</f>
        <v>0</v>
      </c>
      <c r="BD55" s="125">
        <f>ROUND(BD56,2)</f>
        <v>0</v>
      </c>
      <c r="BE55" s="7"/>
      <c r="BS55" s="126" t="s">
        <v>69</v>
      </c>
      <c r="BT55" s="126" t="s">
        <v>77</v>
      </c>
      <c r="BU55" s="126" t="s">
        <v>71</v>
      </c>
      <c r="BV55" s="126" t="s">
        <v>72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4" customFormat="1" ht="16.5" customHeight="1">
      <c r="A56" s="127" t="s">
        <v>80</v>
      </c>
      <c r="B56" s="66"/>
      <c r="C56" s="128"/>
      <c r="D56" s="128"/>
      <c r="E56" s="129" t="s">
        <v>81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'1.1 - Architektonické a s...'!J32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83</v>
      </c>
      <c r="AR56" s="68"/>
      <c r="AS56" s="132">
        <v>0</v>
      </c>
      <c r="AT56" s="133">
        <f>ROUND(SUM(AV56:AW56),2)</f>
        <v>0</v>
      </c>
      <c r="AU56" s="134">
        <f>'1.1 - Architektonické a s...'!P108</f>
        <v>0</v>
      </c>
      <c r="AV56" s="133">
        <f>'1.1 - Architektonické a s...'!J35</f>
        <v>0</v>
      </c>
      <c r="AW56" s="133">
        <f>'1.1 - Architektonické a s...'!J36</f>
        <v>0</v>
      </c>
      <c r="AX56" s="133">
        <f>'1.1 - Architektonické a s...'!J37</f>
        <v>0</v>
      </c>
      <c r="AY56" s="133">
        <f>'1.1 - Architektonické a s...'!J38</f>
        <v>0</v>
      </c>
      <c r="AZ56" s="133">
        <f>'1.1 - Architektonické a s...'!F35</f>
        <v>0</v>
      </c>
      <c r="BA56" s="133">
        <f>'1.1 - Architektonické a s...'!F36</f>
        <v>0</v>
      </c>
      <c r="BB56" s="133">
        <f>'1.1 - Architektonické a s...'!F37</f>
        <v>0</v>
      </c>
      <c r="BC56" s="133">
        <f>'1.1 - Architektonické a s...'!F38</f>
        <v>0</v>
      </c>
      <c r="BD56" s="135">
        <f>'1.1 - Architektonické a s...'!F39</f>
        <v>0</v>
      </c>
      <c r="BE56" s="4"/>
      <c r="BT56" s="136" t="s">
        <v>79</v>
      </c>
      <c r="BV56" s="136" t="s">
        <v>72</v>
      </c>
      <c r="BW56" s="136" t="s">
        <v>84</v>
      </c>
      <c r="BX56" s="136" t="s">
        <v>78</v>
      </c>
      <c r="CL56" s="136" t="s">
        <v>19</v>
      </c>
    </row>
    <row r="57" s="7" customFormat="1" ht="16.5" customHeight="1">
      <c r="A57" s="127" t="s">
        <v>80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9">
        <f>'VRN - Vedlejší rozpočtové...'!J30</f>
        <v>0</v>
      </c>
      <c r="AH57" s="117"/>
      <c r="AI57" s="117"/>
      <c r="AJ57" s="117"/>
      <c r="AK57" s="117"/>
      <c r="AL57" s="117"/>
      <c r="AM57" s="117"/>
      <c r="AN57" s="119">
        <f>SUM(AG57,AT57)</f>
        <v>0</v>
      </c>
      <c r="AO57" s="117"/>
      <c r="AP57" s="117"/>
      <c r="AQ57" s="120" t="s">
        <v>87</v>
      </c>
      <c r="AR57" s="121"/>
      <c r="AS57" s="137">
        <v>0</v>
      </c>
      <c r="AT57" s="138">
        <f>ROUND(SUM(AV57:AW57),2)</f>
        <v>0</v>
      </c>
      <c r="AU57" s="139">
        <f>'VRN - Vedlejší rozpočtové...'!P84</f>
        <v>0</v>
      </c>
      <c r="AV57" s="138">
        <f>'VRN - Vedlejší rozpočtové...'!J33</f>
        <v>0</v>
      </c>
      <c r="AW57" s="138">
        <f>'VRN - Vedlejší rozpočtové...'!J34</f>
        <v>0</v>
      </c>
      <c r="AX57" s="138">
        <f>'VRN - Vedlejší rozpočtové...'!J35</f>
        <v>0</v>
      </c>
      <c r="AY57" s="138">
        <f>'VRN - Vedlejší rozpočtové...'!J36</f>
        <v>0</v>
      </c>
      <c r="AZ57" s="138">
        <f>'VRN - Vedlejší rozpočtové...'!F33</f>
        <v>0</v>
      </c>
      <c r="BA57" s="138">
        <f>'VRN - Vedlejší rozpočtové...'!F34</f>
        <v>0</v>
      </c>
      <c r="BB57" s="138">
        <f>'VRN - Vedlejší rozpočtové...'!F35</f>
        <v>0</v>
      </c>
      <c r="BC57" s="138">
        <f>'VRN - Vedlejší rozpočtové...'!F36</f>
        <v>0</v>
      </c>
      <c r="BD57" s="140">
        <f>'VRN - Vedlejší rozpočtové...'!F37</f>
        <v>0</v>
      </c>
      <c r="BE57" s="7"/>
      <c r="BT57" s="126" t="s">
        <v>77</v>
      </c>
      <c r="BV57" s="126" t="s">
        <v>72</v>
      </c>
      <c r="BW57" s="126" t="s">
        <v>88</v>
      </c>
      <c r="BX57" s="126" t="s">
        <v>5</v>
      </c>
      <c r="CL57" s="126" t="s">
        <v>19</v>
      </c>
      <c r="CM57" s="126" t="s">
        <v>79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I3alxwuip67Kq0YbD6GHEVygymxP0votUOQi6olEpm4S2mTBpWbtKdldUTJSKhguiHSW1pwt0QM0Ziu9czbc9g==" hashValue="ohmm4+uJ3R4aS/7++TT4sdkAwxJtR/3VDoxx7tLPhewVIBJwDRYs5xqjVsaxf8C+OHojH16lVaNZ9/nJpM4HS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6" location="'1.1 - Architektonické a s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  <c r="AZ2" s="141" t="s">
        <v>89</v>
      </c>
      <c r="BA2" s="141" t="s">
        <v>19</v>
      </c>
      <c r="BB2" s="141" t="s">
        <v>19</v>
      </c>
      <c r="BC2" s="141" t="s">
        <v>90</v>
      </c>
      <c r="BD2" s="141" t="s">
        <v>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79</v>
      </c>
      <c r="AZ3" s="141" t="s">
        <v>91</v>
      </c>
      <c r="BA3" s="141" t="s">
        <v>19</v>
      </c>
      <c r="BB3" s="141" t="s">
        <v>19</v>
      </c>
      <c r="BC3" s="141" t="s">
        <v>92</v>
      </c>
      <c r="BD3" s="141" t="s">
        <v>79</v>
      </c>
    </row>
    <row r="4" s="1" customFormat="1" ht="24.96" customHeight="1">
      <c r="B4" s="23"/>
      <c r="D4" s="144" t="s">
        <v>93</v>
      </c>
      <c r="L4" s="23"/>
      <c r="M4" s="145" t="s">
        <v>10</v>
      </c>
      <c r="AT4" s="20" t="s">
        <v>4</v>
      </c>
      <c r="AZ4" s="141" t="s">
        <v>94</v>
      </c>
      <c r="BA4" s="141" t="s">
        <v>19</v>
      </c>
      <c r="BB4" s="141" t="s">
        <v>19</v>
      </c>
      <c r="BC4" s="141" t="s">
        <v>95</v>
      </c>
      <c r="BD4" s="141" t="s">
        <v>79</v>
      </c>
    </row>
    <row r="5" s="1" customFormat="1" ht="6.96" customHeight="1">
      <c r="B5" s="23"/>
      <c r="L5" s="23"/>
      <c r="AZ5" s="141" t="s">
        <v>96</v>
      </c>
      <c r="BA5" s="141" t="s">
        <v>19</v>
      </c>
      <c r="BB5" s="141" t="s">
        <v>19</v>
      </c>
      <c r="BC5" s="141" t="s">
        <v>97</v>
      </c>
      <c r="BD5" s="141" t="s">
        <v>79</v>
      </c>
    </row>
    <row r="6" s="1" customFormat="1" ht="12" customHeight="1">
      <c r="B6" s="23"/>
      <c r="D6" s="146" t="s">
        <v>16</v>
      </c>
      <c r="L6" s="23"/>
      <c r="AZ6" s="141" t="s">
        <v>98</v>
      </c>
      <c r="BA6" s="141" t="s">
        <v>19</v>
      </c>
      <c r="BB6" s="141" t="s">
        <v>19</v>
      </c>
      <c r="BC6" s="141" t="s">
        <v>99</v>
      </c>
      <c r="BD6" s="141" t="s">
        <v>79</v>
      </c>
    </row>
    <row r="7" s="1" customFormat="1" ht="16.5" customHeight="1">
      <c r="B7" s="23"/>
      <c r="E7" s="147" t="str">
        <f>'Rekapitulace stavby'!K6</f>
        <v>Parkovací plochy u ZŠ a SŠ Sluneční v Hostinném - 10.06.2024</v>
      </c>
      <c r="F7" s="146"/>
      <c r="G7" s="146"/>
      <c r="H7" s="146"/>
      <c r="L7" s="23"/>
      <c r="AZ7" s="141" t="s">
        <v>100</v>
      </c>
      <c r="BA7" s="141" t="s">
        <v>19</v>
      </c>
      <c r="BB7" s="141" t="s">
        <v>19</v>
      </c>
      <c r="BC7" s="141" t="s">
        <v>101</v>
      </c>
      <c r="BD7" s="141" t="s">
        <v>79</v>
      </c>
    </row>
    <row r="8" s="1" customFormat="1" ht="12" customHeight="1">
      <c r="B8" s="23"/>
      <c r="D8" s="146" t="s">
        <v>102</v>
      </c>
      <c r="L8" s="23"/>
      <c r="AZ8" s="141" t="s">
        <v>103</v>
      </c>
      <c r="BA8" s="141" t="s">
        <v>19</v>
      </c>
      <c r="BB8" s="141" t="s">
        <v>19</v>
      </c>
      <c r="BC8" s="141" t="s">
        <v>104</v>
      </c>
      <c r="BD8" s="141" t="s">
        <v>79</v>
      </c>
    </row>
    <row r="9" s="2" customFormat="1" ht="16.5" customHeight="1">
      <c r="A9" s="41"/>
      <c r="B9" s="47"/>
      <c r="C9" s="41"/>
      <c r="D9" s="41"/>
      <c r="E9" s="147" t="s">
        <v>105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41" t="s">
        <v>106</v>
      </c>
      <c r="BA9" s="141" t="s">
        <v>19</v>
      </c>
      <c r="BB9" s="141" t="s">
        <v>19</v>
      </c>
      <c r="BC9" s="141" t="s">
        <v>107</v>
      </c>
      <c r="BD9" s="141" t="s">
        <v>79</v>
      </c>
    </row>
    <row r="10" s="2" customFormat="1" ht="12" customHeight="1">
      <c r="A10" s="41"/>
      <c r="B10" s="47"/>
      <c r="C10" s="41"/>
      <c r="D10" s="146" t="s">
        <v>108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41" t="s">
        <v>109</v>
      </c>
      <c r="BA10" s="141" t="s">
        <v>19</v>
      </c>
      <c r="BB10" s="141" t="s">
        <v>19</v>
      </c>
      <c r="BC10" s="141" t="s">
        <v>110</v>
      </c>
      <c r="BD10" s="141" t="s">
        <v>79</v>
      </c>
    </row>
    <row r="11" s="2" customFormat="1" ht="16.5" customHeight="1">
      <c r="A11" s="41"/>
      <c r="B11" s="47"/>
      <c r="C11" s="41"/>
      <c r="D11" s="41"/>
      <c r="E11" s="149" t="s">
        <v>111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41" t="s">
        <v>112</v>
      </c>
      <c r="BA11" s="141" t="s">
        <v>19</v>
      </c>
      <c r="BB11" s="141" t="s">
        <v>19</v>
      </c>
      <c r="BC11" s="141" t="s">
        <v>113</v>
      </c>
      <c r="BD11" s="141" t="s">
        <v>79</v>
      </c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41" t="s">
        <v>114</v>
      </c>
      <c r="BA12" s="141" t="s">
        <v>19</v>
      </c>
      <c r="BB12" s="141" t="s">
        <v>19</v>
      </c>
      <c r="BC12" s="141" t="s">
        <v>115</v>
      </c>
      <c r="BD12" s="141" t="s">
        <v>79</v>
      </c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41" t="s">
        <v>116</v>
      </c>
      <c r="BA13" s="141" t="s">
        <v>19</v>
      </c>
      <c r="BB13" s="141" t="s">
        <v>19</v>
      </c>
      <c r="BC13" s="141" t="s">
        <v>117</v>
      </c>
      <c r="BD13" s="141" t="s">
        <v>79</v>
      </c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10. 6. 2024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41" t="s">
        <v>118</v>
      </c>
      <c r="BA14" s="141" t="s">
        <v>19</v>
      </c>
      <c r="BB14" s="141" t="s">
        <v>19</v>
      </c>
      <c r="BC14" s="141" t="s">
        <v>115</v>
      </c>
      <c r="BD14" s="141" t="s">
        <v>79</v>
      </c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41" t="s">
        <v>119</v>
      </c>
      <c r="BA15" s="141" t="s">
        <v>19</v>
      </c>
      <c r="BB15" s="141" t="s">
        <v>19</v>
      </c>
      <c r="BC15" s="141" t="s">
        <v>90</v>
      </c>
      <c r="BD15" s="141" t="s">
        <v>79</v>
      </c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/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33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34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36</v>
      </c>
      <c r="E32" s="41"/>
      <c r="F32" s="41"/>
      <c r="G32" s="41"/>
      <c r="H32" s="41"/>
      <c r="I32" s="41"/>
      <c r="J32" s="157">
        <f>ROUND(J108,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38</v>
      </c>
      <c r="G34" s="41"/>
      <c r="H34" s="41"/>
      <c r="I34" s="158" t="s">
        <v>37</v>
      </c>
      <c r="J34" s="158" t="s">
        <v>39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40</v>
      </c>
      <c r="E35" s="146" t="s">
        <v>41</v>
      </c>
      <c r="F35" s="160">
        <f>ROUND((SUM(BE108:BE758)),  2)</f>
        <v>0</v>
      </c>
      <c r="G35" s="41"/>
      <c r="H35" s="41"/>
      <c r="I35" s="161">
        <v>0.20999999999999999</v>
      </c>
      <c r="J35" s="160">
        <f>ROUND(((SUM(BE108:BE758))*I35),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42</v>
      </c>
      <c r="F36" s="160">
        <f>ROUND((SUM(BF108:BF758)),  2)</f>
        <v>0</v>
      </c>
      <c r="G36" s="41"/>
      <c r="H36" s="41"/>
      <c r="I36" s="161">
        <v>0.12</v>
      </c>
      <c r="J36" s="160">
        <f>ROUND(((SUM(BF108:BF758))*I36),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43</v>
      </c>
      <c r="F37" s="160">
        <f>ROUND((SUM(BG108:BG758)),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44</v>
      </c>
      <c r="F38" s="160">
        <f>ROUND((SUM(BH108:BH758)),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45</v>
      </c>
      <c r="F39" s="160">
        <f>ROUND((SUM(BI108:BI758)),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46</v>
      </c>
      <c r="E41" s="164"/>
      <c r="F41" s="164"/>
      <c r="G41" s="165" t="s">
        <v>47</v>
      </c>
      <c r="H41" s="166" t="s">
        <v>48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120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Parkovací plochy u ZŠ a SŠ Sluneční v Hostinném - 10.06.2024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102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105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108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1.1 - Architektonické a stavebně-technické řešení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Hostinné</v>
      </c>
      <c r="G56" s="43"/>
      <c r="H56" s="43"/>
      <c r="I56" s="35" t="s">
        <v>23</v>
      </c>
      <c r="J56" s="75" t="str">
        <f>IF(J14="","",J14)</f>
        <v>10. 6. 2024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33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121</v>
      </c>
      <c r="D61" s="175"/>
      <c r="E61" s="175"/>
      <c r="F61" s="175"/>
      <c r="G61" s="175"/>
      <c r="H61" s="175"/>
      <c r="I61" s="175"/>
      <c r="J61" s="176" t="s">
        <v>122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68</v>
      </c>
      <c r="D63" s="43"/>
      <c r="E63" s="43"/>
      <c r="F63" s="43"/>
      <c r="G63" s="43"/>
      <c r="H63" s="43"/>
      <c r="I63" s="43"/>
      <c r="J63" s="105">
        <f>J108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123</v>
      </c>
    </row>
    <row r="64" s="9" customFormat="1" ht="24.96" customHeight="1">
      <c r="A64" s="9"/>
      <c r="B64" s="178"/>
      <c r="C64" s="179"/>
      <c r="D64" s="180" t="s">
        <v>124</v>
      </c>
      <c r="E64" s="181"/>
      <c r="F64" s="181"/>
      <c r="G64" s="181"/>
      <c r="H64" s="181"/>
      <c r="I64" s="181"/>
      <c r="J64" s="182">
        <f>J109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125</v>
      </c>
      <c r="E65" s="186"/>
      <c r="F65" s="186"/>
      <c r="G65" s="186"/>
      <c r="H65" s="186"/>
      <c r="I65" s="186"/>
      <c r="J65" s="187">
        <f>J110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126</v>
      </c>
      <c r="E66" s="186"/>
      <c r="F66" s="186"/>
      <c r="G66" s="186"/>
      <c r="H66" s="186"/>
      <c r="I66" s="186"/>
      <c r="J66" s="187">
        <f>J111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8"/>
      <c r="D67" s="185" t="s">
        <v>127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8"/>
      <c r="D68" s="185" t="s">
        <v>128</v>
      </c>
      <c r="E68" s="186"/>
      <c r="F68" s="186"/>
      <c r="G68" s="186"/>
      <c r="H68" s="186"/>
      <c r="I68" s="186"/>
      <c r="J68" s="187">
        <f>J217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8"/>
      <c r="D69" s="185" t="s">
        <v>129</v>
      </c>
      <c r="E69" s="186"/>
      <c r="F69" s="186"/>
      <c r="G69" s="186"/>
      <c r="H69" s="186"/>
      <c r="I69" s="186"/>
      <c r="J69" s="187">
        <f>J234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130</v>
      </c>
      <c r="E70" s="186"/>
      <c r="F70" s="186"/>
      <c r="G70" s="186"/>
      <c r="H70" s="186"/>
      <c r="I70" s="186"/>
      <c r="J70" s="187">
        <f>J309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131</v>
      </c>
      <c r="E71" s="186"/>
      <c r="F71" s="186"/>
      <c r="G71" s="186"/>
      <c r="H71" s="186"/>
      <c r="I71" s="186"/>
      <c r="J71" s="187">
        <f>J340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132</v>
      </c>
      <c r="E72" s="186"/>
      <c r="F72" s="186"/>
      <c r="G72" s="186"/>
      <c r="H72" s="186"/>
      <c r="I72" s="186"/>
      <c r="J72" s="187">
        <f>J386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133</v>
      </c>
      <c r="E73" s="186"/>
      <c r="F73" s="186"/>
      <c r="G73" s="186"/>
      <c r="H73" s="186"/>
      <c r="I73" s="186"/>
      <c r="J73" s="187">
        <f>J387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134</v>
      </c>
      <c r="E74" s="186"/>
      <c r="F74" s="186"/>
      <c r="G74" s="186"/>
      <c r="H74" s="186"/>
      <c r="I74" s="186"/>
      <c r="J74" s="187">
        <f>J397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135</v>
      </c>
      <c r="E75" s="186"/>
      <c r="F75" s="186"/>
      <c r="G75" s="186"/>
      <c r="H75" s="186"/>
      <c r="I75" s="186"/>
      <c r="J75" s="187">
        <f>J398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136</v>
      </c>
      <c r="E76" s="186"/>
      <c r="F76" s="186"/>
      <c r="G76" s="186"/>
      <c r="H76" s="186"/>
      <c r="I76" s="186"/>
      <c r="J76" s="187">
        <f>J407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8"/>
      <c r="D77" s="185" t="s">
        <v>137</v>
      </c>
      <c r="E77" s="186"/>
      <c r="F77" s="186"/>
      <c r="G77" s="186"/>
      <c r="H77" s="186"/>
      <c r="I77" s="186"/>
      <c r="J77" s="187">
        <f>J408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8"/>
      <c r="D78" s="185" t="s">
        <v>138</v>
      </c>
      <c r="E78" s="186"/>
      <c r="F78" s="186"/>
      <c r="G78" s="186"/>
      <c r="H78" s="186"/>
      <c r="I78" s="186"/>
      <c r="J78" s="187">
        <f>J470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8"/>
      <c r="D79" s="185" t="s">
        <v>139</v>
      </c>
      <c r="E79" s="186"/>
      <c r="F79" s="186"/>
      <c r="G79" s="186"/>
      <c r="H79" s="186"/>
      <c r="I79" s="186"/>
      <c r="J79" s="187">
        <f>J523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140</v>
      </c>
      <c r="E80" s="186"/>
      <c r="F80" s="186"/>
      <c r="G80" s="186"/>
      <c r="H80" s="186"/>
      <c r="I80" s="186"/>
      <c r="J80" s="187">
        <f>J592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8"/>
      <c r="D81" s="185" t="s">
        <v>141</v>
      </c>
      <c r="E81" s="186"/>
      <c r="F81" s="186"/>
      <c r="G81" s="186"/>
      <c r="H81" s="186"/>
      <c r="I81" s="186"/>
      <c r="J81" s="187">
        <f>J593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142</v>
      </c>
      <c r="E82" s="186"/>
      <c r="F82" s="186"/>
      <c r="G82" s="186"/>
      <c r="H82" s="186"/>
      <c r="I82" s="186"/>
      <c r="J82" s="187">
        <f>J598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8"/>
      <c r="D83" s="185" t="s">
        <v>143</v>
      </c>
      <c r="E83" s="186"/>
      <c r="F83" s="186"/>
      <c r="G83" s="186"/>
      <c r="H83" s="186"/>
      <c r="I83" s="186"/>
      <c r="J83" s="187">
        <f>J599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8"/>
      <c r="D84" s="185" t="s">
        <v>144</v>
      </c>
      <c r="E84" s="186"/>
      <c r="F84" s="186"/>
      <c r="G84" s="186"/>
      <c r="H84" s="186"/>
      <c r="I84" s="186"/>
      <c r="J84" s="187">
        <f>J723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145</v>
      </c>
      <c r="E85" s="186"/>
      <c r="F85" s="186"/>
      <c r="G85" s="186"/>
      <c r="H85" s="186"/>
      <c r="I85" s="186"/>
      <c r="J85" s="187">
        <f>J742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146</v>
      </c>
      <c r="E86" s="186"/>
      <c r="F86" s="186"/>
      <c r="G86" s="186"/>
      <c r="H86" s="186"/>
      <c r="I86" s="186"/>
      <c r="J86" s="187">
        <f>J756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62"/>
      <c r="C88" s="63"/>
      <c r="D88" s="63"/>
      <c r="E88" s="63"/>
      <c r="F88" s="63"/>
      <c r="G88" s="63"/>
      <c r="H88" s="63"/>
      <c r="I88" s="63"/>
      <c r="J88" s="63"/>
      <c r="K88" s="6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92" s="2" customFormat="1" ht="6.96" customHeight="1">
      <c r="A92" s="41"/>
      <c r="B92" s="64"/>
      <c r="C92" s="65"/>
      <c r="D92" s="65"/>
      <c r="E92" s="65"/>
      <c r="F92" s="65"/>
      <c r="G92" s="65"/>
      <c r="H92" s="65"/>
      <c r="I92" s="65"/>
      <c r="J92" s="65"/>
      <c r="K92" s="65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4.96" customHeight="1">
      <c r="A93" s="41"/>
      <c r="B93" s="42"/>
      <c r="C93" s="26" t="s">
        <v>147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16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173" t="str">
        <f>E7</f>
        <v>Parkovací plochy u ZŠ a SŠ Sluneční v Hostinném - 10.06.2024</v>
      </c>
      <c r="F96" s="35"/>
      <c r="G96" s="35"/>
      <c r="H96" s="35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" customFormat="1" ht="12" customHeight="1">
      <c r="B97" s="24"/>
      <c r="C97" s="35" t="s">
        <v>102</v>
      </c>
      <c r="D97" s="25"/>
      <c r="E97" s="25"/>
      <c r="F97" s="25"/>
      <c r="G97" s="25"/>
      <c r="H97" s="25"/>
      <c r="I97" s="25"/>
      <c r="J97" s="25"/>
      <c r="K97" s="25"/>
      <c r="L97" s="23"/>
    </row>
    <row r="98" s="2" customFormat="1" ht="16.5" customHeight="1">
      <c r="A98" s="41"/>
      <c r="B98" s="42"/>
      <c r="C98" s="43"/>
      <c r="D98" s="43"/>
      <c r="E98" s="173" t="s">
        <v>105</v>
      </c>
      <c r="F98" s="43"/>
      <c r="G98" s="43"/>
      <c r="H98" s="43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108</v>
      </c>
      <c r="D99" s="43"/>
      <c r="E99" s="43"/>
      <c r="F99" s="43"/>
      <c r="G99" s="43"/>
      <c r="H99" s="43"/>
      <c r="I99" s="43"/>
      <c r="J99" s="43"/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E11</f>
        <v>1.1 - Architektonické a stavebně-technické řešení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F14</f>
        <v>Hostinné</v>
      </c>
      <c r="G102" s="43"/>
      <c r="H102" s="43"/>
      <c r="I102" s="35" t="s">
        <v>23</v>
      </c>
      <c r="J102" s="75" t="str">
        <f>IF(J14="","",J14)</f>
        <v>10. 6. 2024</v>
      </c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25</v>
      </c>
      <c r="D104" s="43"/>
      <c r="E104" s="43"/>
      <c r="F104" s="30" t="str">
        <f>E17</f>
        <v xml:space="preserve"> </v>
      </c>
      <c r="G104" s="43"/>
      <c r="H104" s="43"/>
      <c r="I104" s="35" t="s">
        <v>31</v>
      </c>
      <c r="J104" s="39" t="str">
        <f>E23</f>
        <v xml:space="preserve"> 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29</v>
      </c>
      <c r="D105" s="43"/>
      <c r="E105" s="43"/>
      <c r="F105" s="30" t="str">
        <f>IF(E20="","",E20)</f>
        <v>Vyplň údaj</v>
      </c>
      <c r="G105" s="43"/>
      <c r="H105" s="43"/>
      <c r="I105" s="35" t="s">
        <v>33</v>
      </c>
      <c r="J105" s="39" t="str">
        <f>E26</f>
        <v xml:space="preserve"> </v>
      </c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89"/>
      <c r="B107" s="190"/>
      <c r="C107" s="191" t="s">
        <v>148</v>
      </c>
      <c r="D107" s="192" t="s">
        <v>55</v>
      </c>
      <c r="E107" s="192" t="s">
        <v>51</v>
      </c>
      <c r="F107" s="192" t="s">
        <v>52</v>
      </c>
      <c r="G107" s="192" t="s">
        <v>149</v>
      </c>
      <c r="H107" s="192" t="s">
        <v>150</v>
      </c>
      <c r="I107" s="192" t="s">
        <v>151</v>
      </c>
      <c r="J107" s="192" t="s">
        <v>122</v>
      </c>
      <c r="K107" s="193" t="s">
        <v>152</v>
      </c>
      <c r="L107" s="194"/>
      <c r="M107" s="95" t="s">
        <v>19</v>
      </c>
      <c r="N107" s="96" t="s">
        <v>40</v>
      </c>
      <c r="O107" s="96" t="s">
        <v>153</v>
      </c>
      <c r="P107" s="96" t="s">
        <v>154</v>
      </c>
      <c r="Q107" s="96" t="s">
        <v>155</v>
      </c>
      <c r="R107" s="96" t="s">
        <v>156</v>
      </c>
      <c r="S107" s="96" t="s">
        <v>157</v>
      </c>
      <c r="T107" s="97" t="s">
        <v>158</v>
      </c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</row>
    <row r="108" s="2" customFormat="1" ht="22.8" customHeight="1">
      <c r="A108" s="41"/>
      <c r="B108" s="42"/>
      <c r="C108" s="102" t="s">
        <v>159</v>
      </c>
      <c r="D108" s="43"/>
      <c r="E108" s="43"/>
      <c r="F108" s="43"/>
      <c r="G108" s="43"/>
      <c r="H108" s="43"/>
      <c r="I108" s="43"/>
      <c r="J108" s="195">
        <f>BK108</f>
        <v>0</v>
      </c>
      <c r="K108" s="43"/>
      <c r="L108" s="47"/>
      <c r="M108" s="98"/>
      <c r="N108" s="196"/>
      <c r="O108" s="99"/>
      <c r="P108" s="197">
        <f>P109</f>
        <v>0</v>
      </c>
      <c r="Q108" s="99"/>
      <c r="R108" s="197">
        <f>R109</f>
        <v>672.79910220301599</v>
      </c>
      <c r="S108" s="99"/>
      <c r="T108" s="198">
        <f>T109</f>
        <v>208.05629999999997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69</v>
      </c>
      <c r="AU108" s="20" t="s">
        <v>123</v>
      </c>
      <c r="BK108" s="199">
        <f>BK109</f>
        <v>0</v>
      </c>
    </row>
    <row r="109" s="12" customFormat="1" ht="25.92" customHeight="1">
      <c r="A109" s="12"/>
      <c r="B109" s="200"/>
      <c r="C109" s="201"/>
      <c r="D109" s="202" t="s">
        <v>69</v>
      </c>
      <c r="E109" s="203" t="s">
        <v>160</v>
      </c>
      <c r="F109" s="203" t="s">
        <v>161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P110+P386+P397+P407+P592+P598+P742+P756</f>
        <v>0</v>
      </c>
      <c r="Q109" s="208"/>
      <c r="R109" s="209">
        <f>R110+R386+R397+R407+R592+R598+R742+R756</f>
        <v>672.79910220301599</v>
      </c>
      <c r="S109" s="208"/>
      <c r="T109" s="210">
        <f>T110+T386+T397+T407+T592+T598+T742+T756</f>
        <v>208.05629999999997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77</v>
      </c>
      <c r="AT109" s="212" t="s">
        <v>69</v>
      </c>
      <c r="AU109" s="212" t="s">
        <v>70</v>
      </c>
      <c r="AY109" s="211" t="s">
        <v>162</v>
      </c>
      <c r="BK109" s="213">
        <f>BK110+BK386+BK397+BK407+BK592+BK598+BK742+BK756</f>
        <v>0</v>
      </c>
    </row>
    <row r="110" s="12" customFormat="1" ht="22.8" customHeight="1">
      <c r="A110" s="12"/>
      <c r="B110" s="200"/>
      <c r="C110" s="201"/>
      <c r="D110" s="202" t="s">
        <v>69</v>
      </c>
      <c r="E110" s="214" t="s">
        <v>77</v>
      </c>
      <c r="F110" s="214" t="s">
        <v>163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P111+P175+P217+P234+P309+P340</f>
        <v>0</v>
      </c>
      <c r="Q110" s="208"/>
      <c r="R110" s="209">
        <f>R111+R175+R217+R234+R309+R340</f>
        <v>9.8606764000000009</v>
      </c>
      <c r="S110" s="208"/>
      <c r="T110" s="210">
        <f>T111+T175+T217+T234+T309+T340</f>
        <v>206.87749999999997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77</v>
      </c>
      <c r="AT110" s="212" t="s">
        <v>69</v>
      </c>
      <c r="AU110" s="212" t="s">
        <v>77</v>
      </c>
      <c r="AY110" s="211" t="s">
        <v>162</v>
      </c>
      <c r="BK110" s="213">
        <f>BK111+BK175+BK217+BK234+BK309+BK340</f>
        <v>0</v>
      </c>
    </row>
    <row r="111" s="12" customFormat="1" ht="20.88" customHeight="1">
      <c r="A111" s="12"/>
      <c r="B111" s="200"/>
      <c r="C111" s="201"/>
      <c r="D111" s="202" t="s">
        <v>69</v>
      </c>
      <c r="E111" s="214" t="s">
        <v>164</v>
      </c>
      <c r="F111" s="214" t="s">
        <v>165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SUM(P112:P174)</f>
        <v>0</v>
      </c>
      <c r="Q111" s="208"/>
      <c r="R111" s="209">
        <f>SUM(R112:R174)</f>
        <v>0.0226324</v>
      </c>
      <c r="S111" s="208"/>
      <c r="T111" s="210">
        <f>SUM(T112:T174)</f>
        <v>206.87749999999997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77</v>
      </c>
      <c r="AT111" s="212" t="s">
        <v>69</v>
      </c>
      <c r="AU111" s="212" t="s">
        <v>79</v>
      </c>
      <c r="AY111" s="211" t="s">
        <v>162</v>
      </c>
      <c r="BK111" s="213">
        <f>SUM(BK112:BK174)</f>
        <v>0</v>
      </c>
    </row>
    <row r="112" s="2" customFormat="1" ht="24.15" customHeight="1">
      <c r="A112" s="41"/>
      <c r="B112" s="42"/>
      <c r="C112" s="216" t="s">
        <v>77</v>
      </c>
      <c r="D112" s="216" t="s">
        <v>166</v>
      </c>
      <c r="E112" s="217" t="s">
        <v>167</v>
      </c>
      <c r="F112" s="218" t="s">
        <v>168</v>
      </c>
      <c r="G112" s="219" t="s">
        <v>169</v>
      </c>
      <c r="H112" s="220">
        <v>22</v>
      </c>
      <c r="I112" s="221"/>
      <c r="J112" s="222">
        <f>ROUND(I112*H112,2)</f>
        <v>0</v>
      </c>
      <c r="K112" s="218" t="s">
        <v>170</v>
      </c>
      <c r="L112" s="47"/>
      <c r="M112" s="223" t="s">
        <v>19</v>
      </c>
      <c r="N112" s="224" t="s">
        <v>41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171</v>
      </c>
      <c r="AT112" s="227" t="s">
        <v>166</v>
      </c>
      <c r="AU112" s="227" t="s">
        <v>172</v>
      </c>
      <c r="AY112" s="20" t="s">
        <v>162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77</v>
      </c>
      <c r="BK112" s="228">
        <f>ROUND(I112*H112,2)</f>
        <v>0</v>
      </c>
      <c r="BL112" s="20" t="s">
        <v>171</v>
      </c>
      <c r="BM112" s="227" t="s">
        <v>173</v>
      </c>
    </row>
    <row r="113" s="2" customFormat="1">
      <c r="A113" s="41"/>
      <c r="B113" s="42"/>
      <c r="C113" s="43"/>
      <c r="D113" s="229" t="s">
        <v>174</v>
      </c>
      <c r="E113" s="43"/>
      <c r="F113" s="230" t="s">
        <v>175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174</v>
      </c>
      <c r="AU113" s="20" t="s">
        <v>172</v>
      </c>
    </row>
    <row r="114" s="13" customFormat="1">
      <c r="A114" s="13"/>
      <c r="B114" s="234"/>
      <c r="C114" s="235"/>
      <c r="D114" s="236" t="s">
        <v>176</v>
      </c>
      <c r="E114" s="237" t="s">
        <v>19</v>
      </c>
      <c r="F114" s="238" t="s">
        <v>177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176</v>
      </c>
      <c r="AU114" s="244" t="s">
        <v>172</v>
      </c>
      <c r="AV114" s="13" t="s">
        <v>77</v>
      </c>
      <c r="AW114" s="13" t="s">
        <v>32</v>
      </c>
      <c r="AX114" s="13" t="s">
        <v>70</v>
      </c>
      <c r="AY114" s="244" t="s">
        <v>162</v>
      </c>
    </row>
    <row r="115" s="13" customFormat="1">
      <c r="A115" s="13"/>
      <c r="B115" s="234"/>
      <c r="C115" s="235"/>
      <c r="D115" s="236" t="s">
        <v>176</v>
      </c>
      <c r="E115" s="237" t="s">
        <v>19</v>
      </c>
      <c r="F115" s="238" t="s">
        <v>178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176</v>
      </c>
      <c r="AU115" s="244" t="s">
        <v>172</v>
      </c>
      <c r="AV115" s="13" t="s">
        <v>77</v>
      </c>
      <c r="AW115" s="13" t="s">
        <v>32</v>
      </c>
      <c r="AX115" s="13" t="s">
        <v>70</v>
      </c>
      <c r="AY115" s="244" t="s">
        <v>162</v>
      </c>
    </row>
    <row r="116" s="13" customFormat="1">
      <c r="A116" s="13"/>
      <c r="B116" s="234"/>
      <c r="C116" s="235"/>
      <c r="D116" s="236" t="s">
        <v>176</v>
      </c>
      <c r="E116" s="237" t="s">
        <v>19</v>
      </c>
      <c r="F116" s="238" t="s">
        <v>179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176</v>
      </c>
      <c r="AU116" s="244" t="s">
        <v>172</v>
      </c>
      <c r="AV116" s="13" t="s">
        <v>77</v>
      </c>
      <c r="AW116" s="13" t="s">
        <v>32</v>
      </c>
      <c r="AX116" s="13" t="s">
        <v>70</v>
      </c>
      <c r="AY116" s="244" t="s">
        <v>162</v>
      </c>
    </row>
    <row r="117" s="13" customFormat="1">
      <c r="A117" s="13"/>
      <c r="B117" s="234"/>
      <c r="C117" s="235"/>
      <c r="D117" s="236" t="s">
        <v>176</v>
      </c>
      <c r="E117" s="237" t="s">
        <v>19</v>
      </c>
      <c r="F117" s="238" t="s">
        <v>180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176</v>
      </c>
      <c r="AU117" s="244" t="s">
        <v>172</v>
      </c>
      <c r="AV117" s="13" t="s">
        <v>77</v>
      </c>
      <c r="AW117" s="13" t="s">
        <v>32</v>
      </c>
      <c r="AX117" s="13" t="s">
        <v>70</v>
      </c>
      <c r="AY117" s="244" t="s">
        <v>162</v>
      </c>
    </row>
    <row r="118" s="14" customFormat="1">
      <c r="A118" s="14"/>
      <c r="B118" s="245"/>
      <c r="C118" s="246"/>
      <c r="D118" s="236" t="s">
        <v>176</v>
      </c>
      <c r="E118" s="247" t="s">
        <v>19</v>
      </c>
      <c r="F118" s="248" t="s">
        <v>181</v>
      </c>
      <c r="G118" s="246"/>
      <c r="H118" s="249">
        <v>22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176</v>
      </c>
      <c r="AU118" s="255" t="s">
        <v>172</v>
      </c>
      <c r="AV118" s="14" t="s">
        <v>79</v>
      </c>
      <c r="AW118" s="14" t="s">
        <v>32</v>
      </c>
      <c r="AX118" s="14" t="s">
        <v>70</v>
      </c>
      <c r="AY118" s="255" t="s">
        <v>162</v>
      </c>
    </row>
    <row r="119" s="15" customFormat="1">
      <c r="A119" s="15"/>
      <c r="B119" s="256"/>
      <c r="C119" s="257"/>
      <c r="D119" s="236" t="s">
        <v>176</v>
      </c>
      <c r="E119" s="258" t="s">
        <v>19</v>
      </c>
      <c r="F119" s="259" t="s">
        <v>182</v>
      </c>
      <c r="G119" s="257"/>
      <c r="H119" s="260">
        <v>22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176</v>
      </c>
      <c r="AU119" s="266" t="s">
        <v>172</v>
      </c>
      <c r="AV119" s="15" t="s">
        <v>172</v>
      </c>
      <c r="AW119" s="15" t="s">
        <v>32</v>
      </c>
      <c r="AX119" s="15" t="s">
        <v>70</v>
      </c>
      <c r="AY119" s="266" t="s">
        <v>162</v>
      </c>
    </row>
    <row r="120" s="16" customFormat="1">
      <c r="A120" s="16"/>
      <c r="B120" s="267"/>
      <c r="C120" s="268"/>
      <c r="D120" s="236" t="s">
        <v>176</v>
      </c>
      <c r="E120" s="269" t="s">
        <v>19</v>
      </c>
      <c r="F120" s="270" t="s">
        <v>183</v>
      </c>
      <c r="G120" s="268"/>
      <c r="H120" s="271">
        <v>22</v>
      </c>
      <c r="I120" s="272"/>
      <c r="J120" s="268"/>
      <c r="K120" s="268"/>
      <c r="L120" s="273"/>
      <c r="M120" s="274"/>
      <c r="N120" s="275"/>
      <c r="O120" s="275"/>
      <c r="P120" s="275"/>
      <c r="Q120" s="275"/>
      <c r="R120" s="275"/>
      <c r="S120" s="275"/>
      <c r="T120" s="27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7" t="s">
        <v>176</v>
      </c>
      <c r="AU120" s="277" t="s">
        <v>172</v>
      </c>
      <c r="AV120" s="16" t="s">
        <v>171</v>
      </c>
      <c r="AW120" s="16" t="s">
        <v>32</v>
      </c>
      <c r="AX120" s="16" t="s">
        <v>77</v>
      </c>
      <c r="AY120" s="277" t="s">
        <v>162</v>
      </c>
    </row>
    <row r="121" s="2" customFormat="1" ht="37.8" customHeight="1">
      <c r="A121" s="41"/>
      <c r="B121" s="42"/>
      <c r="C121" s="216" t="s">
        <v>79</v>
      </c>
      <c r="D121" s="216" t="s">
        <v>166</v>
      </c>
      <c r="E121" s="217" t="s">
        <v>184</v>
      </c>
      <c r="F121" s="218" t="s">
        <v>185</v>
      </c>
      <c r="G121" s="219" t="s">
        <v>169</v>
      </c>
      <c r="H121" s="220">
        <v>40.5</v>
      </c>
      <c r="I121" s="221"/>
      <c r="J121" s="222">
        <f>ROUND(I121*H121,2)</f>
        <v>0</v>
      </c>
      <c r="K121" s="218" t="s">
        <v>170</v>
      </c>
      <c r="L121" s="47"/>
      <c r="M121" s="223" t="s">
        <v>19</v>
      </c>
      <c r="N121" s="224" t="s">
        <v>41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0.255</v>
      </c>
      <c r="T121" s="226">
        <f>S121*H121</f>
        <v>10.327500000000001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171</v>
      </c>
      <c r="AT121" s="227" t="s">
        <v>166</v>
      </c>
      <c r="AU121" s="227" t="s">
        <v>172</v>
      </c>
      <c r="AY121" s="20" t="s">
        <v>162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77</v>
      </c>
      <c r="BK121" s="228">
        <f>ROUND(I121*H121,2)</f>
        <v>0</v>
      </c>
      <c r="BL121" s="20" t="s">
        <v>171</v>
      </c>
      <c r="BM121" s="227" t="s">
        <v>186</v>
      </c>
    </row>
    <row r="122" s="2" customFormat="1">
      <c r="A122" s="41"/>
      <c r="B122" s="42"/>
      <c r="C122" s="43"/>
      <c r="D122" s="229" t="s">
        <v>174</v>
      </c>
      <c r="E122" s="43"/>
      <c r="F122" s="230" t="s">
        <v>187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174</v>
      </c>
      <c r="AU122" s="20" t="s">
        <v>172</v>
      </c>
    </row>
    <row r="123" s="13" customFormat="1">
      <c r="A123" s="13"/>
      <c r="B123" s="234"/>
      <c r="C123" s="235"/>
      <c r="D123" s="236" t="s">
        <v>176</v>
      </c>
      <c r="E123" s="237" t="s">
        <v>19</v>
      </c>
      <c r="F123" s="238" t="s">
        <v>188</v>
      </c>
      <c r="G123" s="235"/>
      <c r="H123" s="237" t="s">
        <v>19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176</v>
      </c>
      <c r="AU123" s="244" t="s">
        <v>172</v>
      </c>
      <c r="AV123" s="13" t="s">
        <v>77</v>
      </c>
      <c r="AW123" s="13" t="s">
        <v>32</v>
      </c>
      <c r="AX123" s="13" t="s">
        <v>70</v>
      </c>
      <c r="AY123" s="244" t="s">
        <v>162</v>
      </c>
    </row>
    <row r="124" s="13" customFormat="1">
      <c r="A124" s="13"/>
      <c r="B124" s="234"/>
      <c r="C124" s="235"/>
      <c r="D124" s="236" t="s">
        <v>176</v>
      </c>
      <c r="E124" s="237" t="s">
        <v>19</v>
      </c>
      <c r="F124" s="238" t="s">
        <v>178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176</v>
      </c>
      <c r="AU124" s="244" t="s">
        <v>172</v>
      </c>
      <c r="AV124" s="13" t="s">
        <v>77</v>
      </c>
      <c r="AW124" s="13" t="s">
        <v>32</v>
      </c>
      <c r="AX124" s="13" t="s">
        <v>70</v>
      </c>
      <c r="AY124" s="244" t="s">
        <v>162</v>
      </c>
    </row>
    <row r="125" s="13" customFormat="1">
      <c r="A125" s="13"/>
      <c r="B125" s="234"/>
      <c r="C125" s="235"/>
      <c r="D125" s="236" t="s">
        <v>176</v>
      </c>
      <c r="E125" s="237" t="s">
        <v>19</v>
      </c>
      <c r="F125" s="238" t="s">
        <v>179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176</v>
      </c>
      <c r="AU125" s="244" t="s">
        <v>172</v>
      </c>
      <c r="AV125" s="13" t="s">
        <v>77</v>
      </c>
      <c r="AW125" s="13" t="s">
        <v>32</v>
      </c>
      <c r="AX125" s="13" t="s">
        <v>70</v>
      </c>
      <c r="AY125" s="244" t="s">
        <v>162</v>
      </c>
    </row>
    <row r="126" s="13" customFormat="1">
      <c r="A126" s="13"/>
      <c r="B126" s="234"/>
      <c r="C126" s="235"/>
      <c r="D126" s="236" t="s">
        <v>176</v>
      </c>
      <c r="E126" s="237" t="s">
        <v>19</v>
      </c>
      <c r="F126" s="238" t="s">
        <v>180</v>
      </c>
      <c r="G126" s="235"/>
      <c r="H126" s="237" t="s">
        <v>19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176</v>
      </c>
      <c r="AU126" s="244" t="s">
        <v>172</v>
      </c>
      <c r="AV126" s="13" t="s">
        <v>77</v>
      </c>
      <c r="AW126" s="13" t="s">
        <v>32</v>
      </c>
      <c r="AX126" s="13" t="s">
        <v>70</v>
      </c>
      <c r="AY126" s="244" t="s">
        <v>162</v>
      </c>
    </row>
    <row r="127" s="14" customFormat="1">
      <c r="A127" s="14"/>
      <c r="B127" s="245"/>
      <c r="C127" s="246"/>
      <c r="D127" s="236" t="s">
        <v>176</v>
      </c>
      <c r="E127" s="247" t="s">
        <v>19</v>
      </c>
      <c r="F127" s="248" t="s">
        <v>189</v>
      </c>
      <c r="G127" s="246"/>
      <c r="H127" s="249">
        <v>40.5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176</v>
      </c>
      <c r="AU127" s="255" t="s">
        <v>172</v>
      </c>
      <c r="AV127" s="14" t="s">
        <v>79</v>
      </c>
      <c r="AW127" s="14" t="s">
        <v>32</v>
      </c>
      <c r="AX127" s="14" t="s">
        <v>70</v>
      </c>
      <c r="AY127" s="255" t="s">
        <v>162</v>
      </c>
    </row>
    <row r="128" s="15" customFormat="1">
      <c r="A128" s="15"/>
      <c r="B128" s="256"/>
      <c r="C128" s="257"/>
      <c r="D128" s="236" t="s">
        <v>176</v>
      </c>
      <c r="E128" s="258" t="s">
        <v>19</v>
      </c>
      <c r="F128" s="259" t="s">
        <v>182</v>
      </c>
      <c r="G128" s="257"/>
      <c r="H128" s="260">
        <v>40.5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176</v>
      </c>
      <c r="AU128" s="266" t="s">
        <v>172</v>
      </c>
      <c r="AV128" s="15" t="s">
        <v>172</v>
      </c>
      <c r="AW128" s="15" t="s">
        <v>32</v>
      </c>
      <c r="AX128" s="15" t="s">
        <v>70</v>
      </c>
      <c r="AY128" s="266" t="s">
        <v>162</v>
      </c>
    </row>
    <row r="129" s="16" customFormat="1">
      <c r="A129" s="16"/>
      <c r="B129" s="267"/>
      <c r="C129" s="268"/>
      <c r="D129" s="236" t="s">
        <v>176</v>
      </c>
      <c r="E129" s="269" t="s">
        <v>19</v>
      </c>
      <c r="F129" s="270" t="s">
        <v>183</v>
      </c>
      <c r="G129" s="268"/>
      <c r="H129" s="271">
        <v>40.5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7" t="s">
        <v>176</v>
      </c>
      <c r="AU129" s="277" t="s">
        <v>172</v>
      </c>
      <c r="AV129" s="16" t="s">
        <v>171</v>
      </c>
      <c r="AW129" s="16" t="s">
        <v>32</v>
      </c>
      <c r="AX129" s="16" t="s">
        <v>77</v>
      </c>
      <c r="AY129" s="277" t="s">
        <v>162</v>
      </c>
    </row>
    <row r="130" s="2" customFormat="1" ht="37.8" customHeight="1">
      <c r="A130" s="41"/>
      <c r="B130" s="42"/>
      <c r="C130" s="216" t="s">
        <v>172</v>
      </c>
      <c r="D130" s="216" t="s">
        <v>166</v>
      </c>
      <c r="E130" s="217" t="s">
        <v>190</v>
      </c>
      <c r="F130" s="218" t="s">
        <v>191</v>
      </c>
      <c r="G130" s="219" t="s">
        <v>169</v>
      </c>
      <c r="H130" s="220">
        <v>160</v>
      </c>
      <c r="I130" s="221"/>
      <c r="J130" s="222">
        <f>ROUND(I130*H130,2)</f>
        <v>0</v>
      </c>
      <c r="K130" s="218" t="s">
        <v>170</v>
      </c>
      <c r="L130" s="47"/>
      <c r="M130" s="223" t="s">
        <v>19</v>
      </c>
      <c r="N130" s="224" t="s">
        <v>41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0.26000000000000001</v>
      </c>
      <c r="T130" s="226">
        <f>S130*H130</f>
        <v>41.600000000000001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171</v>
      </c>
      <c r="AT130" s="227" t="s">
        <v>166</v>
      </c>
      <c r="AU130" s="227" t="s">
        <v>172</v>
      </c>
      <c r="AY130" s="20" t="s">
        <v>162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77</v>
      </c>
      <c r="BK130" s="228">
        <f>ROUND(I130*H130,2)</f>
        <v>0</v>
      </c>
      <c r="BL130" s="20" t="s">
        <v>171</v>
      </c>
      <c r="BM130" s="227" t="s">
        <v>192</v>
      </c>
    </row>
    <row r="131" s="2" customFormat="1">
      <c r="A131" s="41"/>
      <c r="B131" s="42"/>
      <c r="C131" s="43"/>
      <c r="D131" s="229" t="s">
        <v>174</v>
      </c>
      <c r="E131" s="43"/>
      <c r="F131" s="230" t="s">
        <v>193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174</v>
      </c>
      <c r="AU131" s="20" t="s">
        <v>172</v>
      </c>
    </row>
    <row r="132" s="13" customFormat="1">
      <c r="A132" s="13"/>
      <c r="B132" s="234"/>
      <c r="C132" s="235"/>
      <c r="D132" s="236" t="s">
        <v>176</v>
      </c>
      <c r="E132" s="237" t="s">
        <v>19</v>
      </c>
      <c r="F132" s="238" t="s">
        <v>188</v>
      </c>
      <c r="G132" s="235"/>
      <c r="H132" s="237" t="s">
        <v>19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176</v>
      </c>
      <c r="AU132" s="244" t="s">
        <v>172</v>
      </c>
      <c r="AV132" s="13" t="s">
        <v>77</v>
      </c>
      <c r="AW132" s="13" t="s">
        <v>32</v>
      </c>
      <c r="AX132" s="13" t="s">
        <v>70</v>
      </c>
      <c r="AY132" s="244" t="s">
        <v>162</v>
      </c>
    </row>
    <row r="133" s="13" customFormat="1">
      <c r="A133" s="13"/>
      <c r="B133" s="234"/>
      <c r="C133" s="235"/>
      <c r="D133" s="236" t="s">
        <v>176</v>
      </c>
      <c r="E133" s="237" t="s">
        <v>19</v>
      </c>
      <c r="F133" s="238" t="s">
        <v>178</v>
      </c>
      <c r="G133" s="235"/>
      <c r="H133" s="237" t="s">
        <v>19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176</v>
      </c>
      <c r="AU133" s="244" t="s">
        <v>172</v>
      </c>
      <c r="AV133" s="13" t="s">
        <v>77</v>
      </c>
      <c r="AW133" s="13" t="s">
        <v>32</v>
      </c>
      <c r="AX133" s="13" t="s">
        <v>70</v>
      </c>
      <c r="AY133" s="244" t="s">
        <v>162</v>
      </c>
    </row>
    <row r="134" s="13" customFormat="1">
      <c r="A134" s="13"/>
      <c r="B134" s="234"/>
      <c r="C134" s="235"/>
      <c r="D134" s="236" t="s">
        <v>176</v>
      </c>
      <c r="E134" s="237" t="s">
        <v>19</v>
      </c>
      <c r="F134" s="238" t="s">
        <v>179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176</v>
      </c>
      <c r="AU134" s="244" t="s">
        <v>172</v>
      </c>
      <c r="AV134" s="13" t="s">
        <v>77</v>
      </c>
      <c r="AW134" s="13" t="s">
        <v>32</v>
      </c>
      <c r="AX134" s="13" t="s">
        <v>70</v>
      </c>
      <c r="AY134" s="244" t="s">
        <v>162</v>
      </c>
    </row>
    <row r="135" s="13" customFormat="1">
      <c r="A135" s="13"/>
      <c r="B135" s="234"/>
      <c r="C135" s="235"/>
      <c r="D135" s="236" t="s">
        <v>176</v>
      </c>
      <c r="E135" s="237" t="s">
        <v>19</v>
      </c>
      <c r="F135" s="238" t="s">
        <v>180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176</v>
      </c>
      <c r="AU135" s="244" t="s">
        <v>172</v>
      </c>
      <c r="AV135" s="13" t="s">
        <v>77</v>
      </c>
      <c r="AW135" s="13" t="s">
        <v>32</v>
      </c>
      <c r="AX135" s="13" t="s">
        <v>70</v>
      </c>
      <c r="AY135" s="244" t="s">
        <v>162</v>
      </c>
    </row>
    <row r="136" s="14" customFormat="1">
      <c r="A136" s="14"/>
      <c r="B136" s="245"/>
      <c r="C136" s="246"/>
      <c r="D136" s="236" t="s">
        <v>176</v>
      </c>
      <c r="E136" s="247" t="s">
        <v>19</v>
      </c>
      <c r="F136" s="248" t="s">
        <v>194</v>
      </c>
      <c r="G136" s="246"/>
      <c r="H136" s="249">
        <v>160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176</v>
      </c>
      <c r="AU136" s="255" t="s">
        <v>172</v>
      </c>
      <c r="AV136" s="14" t="s">
        <v>79</v>
      </c>
      <c r="AW136" s="14" t="s">
        <v>32</v>
      </c>
      <c r="AX136" s="14" t="s">
        <v>70</v>
      </c>
      <c r="AY136" s="255" t="s">
        <v>162</v>
      </c>
    </row>
    <row r="137" s="15" customFormat="1">
      <c r="A137" s="15"/>
      <c r="B137" s="256"/>
      <c r="C137" s="257"/>
      <c r="D137" s="236" t="s">
        <v>176</v>
      </c>
      <c r="E137" s="258" t="s">
        <v>19</v>
      </c>
      <c r="F137" s="259" t="s">
        <v>182</v>
      </c>
      <c r="G137" s="257"/>
      <c r="H137" s="260">
        <v>160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176</v>
      </c>
      <c r="AU137" s="266" t="s">
        <v>172</v>
      </c>
      <c r="AV137" s="15" t="s">
        <v>172</v>
      </c>
      <c r="AW137" s="15" t="s">
        <v>32</v>
      </c>
      <c r="AX137" s="15" t="s">
        <v>70</v>
      </c>
      <c r="AY137" s="266" t="s">
        <v>162</v>
      </c>
    </row>
    <row r="138" s="16" customFormat="1">
      <c r="A138" s="16"/>
      <c r="B138" s="267"/>
      <c r="C138" s="268"/>
      <c r="D138" s="236" t="s">
        <v>176</v>
      </c>
      <c r="E138" s="269" t="s">
        <v>19</v>
      </c>
      <c r="F138" s="270" t="s">
        <v>183</v>
      </c>
      <c r="G138" s="268"/>
      <c r="H138" s="271">
        <v>160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7" t="s">
        <v>176</v>
      </c>
      <c r="AU138" s="277" t="s">
        <v>172</v>
      </c>
      <c r="AV138" s="16" t="s">
        <v>171</v>
      </c>
      <c r="AW138" s="16" t="s">
        <v>32</v>
      </c>
      <c r="AX138" s="16" t="s">
        <v>77</v>
      </c>
      <c r="AY138" s="277" t="s">
        <v>162</v>
      </c>
    </row>
    <row r="139" s="2" customFormat="1" ht="37.8" customHeight="1">
      <c r="A139" s="41"/>
      <c r="B139" s="42"/>
      <c r="C139" s="216" t="s">
        <v>171</v>
      </c>
      <c r="D139" s="216" t="s">
        <v>166</v>
      </c>
      <c r="E139" s="217" t="s">
        <v>195</v>
      </c>
      <c r="F139" s="218" t="s">
        <v>196</v>
      </c>
      <c r="G139" s="219" t="s">
        <v>169</v>
      </c>
      <c r="H139" s="220">
        <v>273</v>
      </c>
      <c r="I139" s="221"/>
      <c r="J139" s="222">
        <f>ROUND(I139*H139,2)</f>
        <v>0</v>
      </c>
      <c r="K139" s="218" t="s">
        <v>170</v>
      </c>
      <c r="L139" s="47"/>
      <c r="M139" s="223" t="s">
        <v>19</v>
      </c>
      <c r="N139" s="224" t="s">
        <v>41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0.22</v>
      </c>
      <c r="T139" s="226">
        <f>S139*H139</f>
        <v>60.060000000000002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171</v>
      </c>
      <c r="AT139" s="227" t="s">
        <v>166</v>
      </c>
      <c r="AU139" s="227" t="s">
        <v>172</v>
      </c>
      <c r="AY139" s="20" t="s">
        <v>162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77</v>
      </c>
      <c r="BK139" s="228">
        <f>ROUND(I139*H139,2)</f>
        <v>0</v>
      </c>
      <c r="BL139" s="20" t="s">
        <v>171</v>
      </c>
      <c r="BM139" s="227" t="s">
        <v>197</v>
      </c>
    </row>
    <row r="140" s="2" customFormat="1">
      <c r="A140" s="41"/>
      <c r="B140" s="42"/>
      <c r="C140" s="43"/>
      <c r="D140" s="229" t="s">
        <v>174</v>
      </c>
      <c r="E140" s="43"/>
      <c r="F140" s="230" t="s">
        <v>198</v>
      </c>
      <c r="G140" s="43"/>
      <c r="H140" s="43"/>
      <c r="I140" s="231"/>
      <c r="J140" s="43"/>
      <c r="K140" s="43"/>
      <c r="L140" s="47"/>
      <c r="M140" s="232"/>
      <c r="N140" s="233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174</v>
      </c>
      <c r="AU140" s="20" t="s">
        <v>172</v>
      </c>
    </row>
    <row r="141" s="13" customFormat="1">
      <c r="A141" s="13"/>
      <c r="B141" s="234"/>
      <c r="C141" s="235"/>
      <c r="D141" s="236" t="s">
        <v>176</v>
      </c>
      <c r="E141" s="237" t="s">
        <v>19</v>
      </c>
      <c r="F141" s="238" t="s">
        <v>199</v>
      </c>
      <c r="G141" s="235"/>
      <c r="H141" s="237" t="s">
        <v>19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176</v>
      </c>
      <c r="AU141" s="244" t="s">
        <v>172</v>
      </c>
      <c r="AV141" s="13" t="s">
        <v>77</v>
      </c>
      <c r="AW141" s="13" t="s">
        <v>32</v>
      </c>
      <c r="AX141" s="13" t="s">
        <v>70</v>
      </c>
      <c r="AY141" s="244" t="s">
        <v>162</v>
      </c>
    </row>
    <row r="142" s="13" customFormat="1">
      <c r="A142" s="13"/>
      <c r="B142" s="234"/>
      <c r="C142" s="235"/>
      <c r="D142" s="236" t="s">
        <v>176</v>
      </c>
      <c r="E142" s="237" t="s">
        <v>19</v>
      </c>
      <c r="F142" s="238" t="s">
        <v>178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176</v>
      </c>
      <c r="AU142" s="244" t="s">
        <v>172</v>
      </c>
      <c r="AV142" s="13" t="s">
        <v>77</v>
      </c>
      <c r="AW142" s="13" t="s">
        <v>32</v>
      </c>
      <c r="AX142" s="13" t="s">
        <v>70</v>
      </c>
      <c r="AY142" s="244" t="s">
        <v>162</v>
      </c>
    </row>
    <row r="143" s="13" customFormat="1">
      <c r="A143" s="13"/>
      <c r="B143" s="234"/>
      <c r="C143" s="235"/>
      <c r="D143" s="236" t="s">
        <v>176</v>
      </c>
      <c r="E143" s="237" t="s">
        <v>19</v>
      </c>
      <c r="F143" s="238" t="s">
        <v>179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176</v>
      </c>
      <c r="AU143" s="244" t="s">
        <v>172</v>
      </c>
      <c r="AV143" s="13" t="s">
        <v>77</v>
      </c>
      <c r="AW143" s="13" t="s">
        <v>32</v>
      </c>
      <c r="AX143" s="13" t="s">
        <v>70</v>
      </c>
      <c r="AY143" s="244" t="s">
        <v>162</v>
      </c>
    </row>
    <row r="144" s="13" customFormat="1">
      <c r="A144" s="13"/>
      <c r="B144" s="234"/>
      <c r="C144" s="235"/>
      <c r="D144" s="236" t="s">
        <v>176</v>
      </c>
      <c r="E144" s="237" t="s">
        <v>19</v>
      </c>
      <c r="F144" s="238" t="s">
        <v>180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176</v>
      </c>
      <c r="AU144" s="244" t="s">
        <v>172</v>
      </c>
      <c r="AV144" s="13" t="s">
        <v>77</v>
      </c>
      <c r="AW144" s="13" t="s">
        <v>32</v>
      </c>
      <c r="AX144" s="13" t="s">
        <v>70</v>
      </c>
      <c r="AY144" s="244" t="s">
        <v>162</v>
      </c>
    </row>
    <row r="145" s="14" customFormat="1">
      <c r="A145" s="14"/>
      <c r="B145" s="245"/>
      <c r="C145" s="246"/>
      <c r="D145" s="236" t="s">
        <v>176</v>
      </c>
      <c r="E145" s="247" t="s">
        <v>19</v>
      </c>
      <c r="F145" s="248" t="s">
        <v>200</v>
      </c>
      <c r="G145" s="246"/>
      <c r="H145" s="249">
        <v>273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176</v>
      </c>
      <c r="AU145" s="255" t="s">
        <v>172</v>
      </c>
      <c r="AV145" s="14" t="s">
        <v>79</v>
      </c>
      <c r="AW145" s="14" t="s">
        <v>32</v>
      </c>
      <c r="AX145" s="14" t="s">
        <v>70</v>
      </c>
      <c r="AY145" s="255" t="s">
        <v>162</v>
      </c>
    </row>
    <row r="146" s="15" customFormat="1">
      <c r="A146" s="15"/>
      <c r="B146" s="256"/>
      <c r="C146" s="257"/>
      <c r="D146" s="236" t="s">
        <v>176</v>
      </c>
      <c r="E146" s="258" t="s">
        <v>19</v>
      </c>
      <c r="F146" s="259" t="s">
        <v>182</v>
      </c>
      <c r="G146" s="257"/>
      <c r="H146" s="260">
        <v>273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176</v>
      </c>
      <c r="AU146" s="266" t="s">
        <v>172</v>
      </c>
      <c r="AV146" s="15" t="s">
        <v>172</v>
      </c>
      <c r="AW146" s="15" t="s">
        <v>32</v>
      </c>
      <c r="AX146" s="15" t="s">
        <v>70</v>
      </c>
      <c r="AY146" s="266" t="s">
        <v>162</v>
      </c>
    </row>
    <row r="147" s="16" customFormat="1">
      <c r="A147" s="16"/>
      <c r="B147" s="267"/>
      <c r="C147" s="268"/>
      <c r="D147" s="236" t="s">
        <v>176</v>
      </c>
      <c r="E147" s="269" t="s">
        <v>19</v>
      </c>
      <c r="F147" s="270" t="s">
        <v>183</v>
      </c>
      <c r="G147" s="268"/>
      <c r="H147" s="271">
        <v>273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176</v>
      </c>
      <c r="AU147" s="277" t="s">
        <v>172</v>
      </c>
      <c r="AV147" s="16" t="s">
        <v>171</v>
      </c>
      <c r="AW147" s="16" t="s">
        <v>32</v>
      </c>
      <c r="AX147" s="16" t="s">
        <v>77</v>
      </c>
      <c r="AY147" s="277" t="s">
        <v>162</v>
      </c>
    </row>
    <row r="148" s="2" customFormat="1" ht="24.15" customHeight="1">
      <c r="A148" s="41"/>
      <c r="B148" s="42"/>
      <c r="C148" s="216" t="s">
        <v>201</v>
      </c>
      <c r="D148" s="216" t="s">
        <v>166</v>
      </c>
      <c r="E148" s="217" t="s">
        <v>202</v>
      </c>
      <c r="F148" s="218" t="s">
        <v>203</v>
      </c>
      <c r="G148" s="219" t="s">
        <v>169</v>
      </c>
      <c r="H148" s="220">
        <v>590</v>
      </c>
      <c r="I148" s="221"/>
      <c r="J148" s="222">
        <f>ROUND(I148*H148,2)</f>
        <v>0</v>
      </c>
      <c r="K148" s="218" t="s">
        <v>170</v>
      </c>
      <c r="L148" s="47"/>
      <c r="M148" s="223" t="s">
        <v>19</v>
      </c>
      <c r="N148" s="224" t="s">
        <v>41</v>
      </c>
      <c r="O148" s="87"/>
      <c r="P148" s="225">
        <f>O148*H148</f>
        <v>0</v>
      </c>
      <c r="Q148" s="225">
        <v>3.8359999999999999E-05</v>
      </c>
      <c r="R148" s="225">
        <f>Q148*H148</f>
        <v>0.0226324</v>
      </c>
      <c r="S148" s="225">
        <v>0.10299999999999999</v>
      </c>
      <c r="T148" s="226">
        <f>S148*H148</f>
        <v>60.769999999999996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171</v>
      </c>
      <c r="AT148" s="227" t="s">
        <v>166</v>
      </c>
      <c r="AU148" s="227" t="s">
        <v>172</v>
      </c>
      <c r="AY148" s="20" t="s">
        <v>162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77</v>
      </c>
      <c r="BK148" s="228">
        <f>ROUND(I148*H148,2)</f>
        <v>0</v>
      </c>
      <c r="BL148" s="20" t="s">
        <v>171</v>
      </c>
      <c r="BM148" s="227" t="s">
        <v>204</v>
      </c>
    </row>
    <row r="149" s="2" customFormat="1">
      <c r="A149" s="41"/>
      <c r="B149" s="42"/>
      <c r="C149" s="43"/>
      <c r="D149" s="229" t="s">
        <v>174</v>
      </c>
      <c r="E149" s="43"/>
      <c r="F149" s="230" t="s">
        <v>205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174</v>
      </c>
      <c r="AU149" s="20" t="s">
        <v>172</v>
      </c>
    </row>
    <row r="150" s="13" customFormat="1">
      <c r="A150" s="13"/>
      <c r="B150" s="234"/>
      <c r="C150" s="235"/>
      <c r="D150" s="236" t="s">
        <v>176</v>
      </c>
      <c r="E150" s="237" t="s">
        <v>19</v>
      </c>
      <c r="F150" s="238" t="s">
        <v>206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176</v>
      </c>
      <c r="AU150" s="244" t="s">
        <v>172</v>
      </c>
      <c r="AV150" s="13" t="s">
        <v>77</v>
      </c>
      <c r="AW150" s="13" t="s">
        <v>32</v>
      </c>
      <c r="AX150" s="13" t="s">
        <v>70</v>
      </c>
      <c r="AY150" s="244" t="s">
        <v>162</v>
      </c>
    </row>
    <row r="151" s="13" customFormat="1">
      <c r="A151" s="13"/>
      <c r="B151" s="234"/>
      <c r="C151" s="235"/>
      <c r="D151" s="236" t="s">
        <v>176</v>
      </c>
      <c r="E151" s="237" t="s">
        <v>19</v>
      </c>
      <c r="F151" s="238" t="s">
        <v>178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176</v>
      </c>
      <c r="AU151" s="244" t="s">
        <v>172</v>
      </c>
      <c r="AV151" s="13" t="s">
        <v>77</v>
      </c>
      <c r="AW151" s="13" t="s">
        <v>32</v>
      </c>
      <c r="AX151" s="13" t="s">
        <v>70</v>
      </c>
      <c r="AY151" s="244" t="s">
        <v>162</v>
      </c>
    </row>
    <row r="152" s="13" customFormat="1">
      <c r="A152" s="13"/>
      <c r="B152" s="234"/>
      <c r="C152" s="235"/>
      <c r="D152" s="236" t="s">
        <v>176</v>
      </c>
      <c r="E152" s="237" t="s">
        <v>19</v>
      </c>
      <c r="F152" s="238" t="s">
        <v>179</v>
      </c>
      <c r="G152" s="235"/>
      <c r="H152" s="237" t="s">
        <v>19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176</v>
      </c>
      <c r="AU152" s="244" t="s">
        <v>172</v>
      </c>
      <c r="AV152" s="13" t="s">
        <v>77</v>
      </c>
      <c r="AW152" s="13" t="s">
        <v>32</v>
      </c>
      <c r="AX152" s="13" t="s">
        <v>70</v>
      </c>
      <c r="AY152" s="244" t="s">
        <v>162</v>
      </c>
    </row>
    <row r="153" s="13" customFormat="1">
      <c r="A153" s="13"/>
      <c r="B153" s="234"/>
      <c r="C153" s="235"/>
      <c r="D153" s="236" t="s">
        <v>176</v>
      </c>
      <c r="E153" s="237" t="s">
        <v>19</v>
      </c>
      <c r="F153" s="238" t="s">
        <v>180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176</v>
      </c>
      <c r="AU153" s="244" t="s">
        <v>172</v>
      </c>
      <c r="AV153" s="13" t="s">
        <v>77</v>
      </c>
      <c r="AW153" s="13" t="s">
        <v>32</v>
      </c>
      <c r="AX153" s="13" t="s">
        <v>70</v>
      </c>
      <c r="AY153" s="244" t="s">
        <v>162</v>
      </c>
    </row>
    <row r="154" s="14" customFormat="1">
      <c r="A154" s="14"/>
      <c r="B154" s="245"/>
      <c r="C154" s="246"/>
      <c r="D154" s="236" t="s">
        <v>176</v>
      </c>
      <c r="E154" s="247" t="s">
        <v>19</v>
      </c>
      <c r="F154" s="248" t="s">
        <v>207</v>
      </c>
      <c r="G154" s="246"/>
      <c r="H154" s="249">
        <v>590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176</v>
      </c>
      <c r="AU154" s="255" t="s">
        <v>172</v>
      </c>
      <c r="AV154" s="14" t="s">
        <v>79</v>
      </c>
      <c r="AW154" s="14" t="s">
        <v>32</v>
      </c>
      <c r="AX154" s="14" t="s">
        <v>70</v>
      </c>
      <c r="AY154" s="255" t="s">
        <v>162</v>
      </c>
    </row>
    <row r="155" s="15" customFormat="1">
      <c r="A155" s="15"/>
      <c r="B155" s="256"/>
      <c r="C155" s="257"/>
      <c r="D155" s="236" t="s">
        <v>176</v>
      </c>
      <c r="E155" s="258" t="s">
        <v>19</v>
      </c>
      <c r="F155" s="259" t="s">
        <v>182</v>
      </c>
      <c r="G155" s="257"/>
      <c r="H155" s="260">
        <v>590</v>
      </c>
      <c r="I155" s="261"/>
      <c r="J155" s="257"/>
      <c r="K155" s="257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176</v>
      </c>
      <c r="AU155" s="266" t="s">
        <v>172</v>
      </c>
      <c r="AV155" s="15" t="s">
        <v>172</v>
      </c>
      <c r="AW155" s="15" t="s">
        <v>32</v>
      </c>
      <c r="AX155" s="15" t="s">
        <v>70</v>
      </c>
      <c r="AY155" s="266" t="s">
        <v>162</v>
      </c>
    </row>
    <row r="156" s="16" customFormat="1">
      <c r="A156" s="16"/>
      <c r="B156" s="267"/>
      <c r="C156" s="268"/>
      <c r="D156" s="236" t="s">
        <v>176</v>
      </c>
      <c r="E156" s="269" t="s">
        <v>19</v>
      </c>
      <c r="F156" s="270" t="s">
        <v>183</v>
      </c>
      <c r="G156" s="268"/>
      <c r="H156" s="271">
        <v>590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176</v>
      </c>
      <c r="AU156" s="277" t="s">
        <v>172</v>
      </c>
      <c r="AV156" s="16" t="s">
        <v>171</v>
      </c>
      <c r="AW156" s="16" t="s">
        <v>32</v>
      </c>
      <c r="AX156" s="16" t="s">
        <v>77</v>
      </c>
      <c r="AY156" s="277" t="s">
        <v>162</v>
      </c>
    </row>
    <row r="157" s="2" customFormat="1" ht="24.15" customHeight="1">
      <c r="A157" s="41"/>
      <c r="B157" s="42"/>
      <c r="C157" s="216" t="s">
        <v>208</v>
      </c>
      <c r="D157" s="216" t="s">
        <v>166</v>
      </c>
      <c r="E157" s="217" t="s">
        <v>209</v>
      </c>
      <c r="F157" s="218" t="s">
        <v>210</v>
      </c>
      <c r="G157" s="219" t="s">
        <v>211</v>
      </c>
      <c r="H157" s="220">
        <v>30</v>
      </c>
      <c r="I157" s="221"/>
      <c r="J157" s="222">
        <f>ROUND(I157*H157,2)</f>
        <v>0</v>
      </c>
      <c r="K157" s="218" t="s">
        <v>170</v>
      </c>
      <c r="L157" s="47"/>
      <c r="M157" s="223" t="s">
        <v>19</v>
      </c>
      <c r="N157" s="224" t="s">
        <v>41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0.28999999999999998</v>
      </c>
      <c r="T157" s="226">
        <f>S157*H157</f>
        <v>8.6999999999999993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171</v>
      </c>
      <c r="AT157" s="227" t="s">
        <v>166</v>
      </c>
      <c r="AU157" s="227" t="s">
        <v>172</v>
      </c>
      <c r="AY157" s="20" t="s">
        <v>162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77</v>
      </c>
      <c r="BK157" s="228">
        <f>ROUND(I157*H157,2)</f>
        <v>0</v>
      </c>
      <c r="BL157" s="20" t="s">
        <v>171</v>
      </c>
      <c r="BM157" s="227" t="s">
        <v>212</v>
      </c>
    </row>
    <row r="158" s="2" customFormat="1">
      <c r="A158" s="41"/>
      <c r="B158" s="42"/>
      <c r="C158" s="43"/>
      <c r="D158" s="229" t="s">
        <v>174</v>
      </c>
      <c r="E158" s="43"/>
      <c r="F158" s="230" t="s">
        <v>213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174</v>
      </c>
      <c r="AU158" s="20" t="s">
        <v>172</v>
      </c>
    </row>
    <row r="159" s="13" customFormat="1">
      <c r="A159" s="13"/>
      <c r="B159" s="234"/>
      <c r="C159" s="235"/>
      <c r="D159" s="236" t="s">
        <v>176</v>
      </c>
      <c r="E159" s="237" t="s">
        <v>19</v>
      </c>
      <c r="F159" s="238" t="s">
        <v>214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176</v>
      </c>
      <c r="AU159" s="244" t="s">
        <v>172</v>
      </c>
      <c r="AV159" s="13" t="s">
        <v>77</v>
      </c>
      <c r="AW159" s="13" t="s">
        <v>32</v>
      </c>
      <c r="AX159" s="13" t="s">
        <v>70</v>
      </c>
      <c r="AY159" s="244" t="s">
        <v>162</v>
      </c>
    </row>
    <row r="160" s="13" customFormat="1">
      <c r="A160" s="13"/>
      <c r="B160" s="234"/>
      <c r="C160" s="235"/>
      <c r="D160" s="236" t="s">
        <v>176</v>
      </c>
      <c r="E160" s="237" t="s">
        <v>19</v>
      </c>
      <c r="F160" s="238" t="s">
        <v>178</v>
      </c>
      <c r="G160" s="235"/>
      <c r="H160" s="237" t="s">
        <v>19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176</v>
      </c>
      <c r="AU160" s="244" t="s">
        <v>172</v>
      </c>
      <c r="AV160" s="13" t="s">
        <v>77</v>
      </c>
      <c r="AW160" s="13" t="s">
        <v>32</v>
      </c>
      <c r="AX160" s="13" t="s">
        <v>70</v>
      </c>
      <c r="AY160" s="244" t="s">
        <v>162</v>
      </c>
    </row>
    <row r="161" s="13" customFormat="1">
      <c r="A161" s="13"/>
      <c r="B161" s="234"/>
      <c r="C161" s="235"/>
      <c r="D161" s="236" t="s">
        <v>176</v>
      </c>
      <c r="E161" s="237" t="s">
        <v>19</v>
      </c>
      <c r="F161" s="238" t="s">
        <v>179</v>
      </c>
      <c r="G161" s="235"/>
      <c r="H161" s="237" t="s">
        <v>19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176</v>
      </c>
      <c r="AU161" s="244" t="s">
        <v>172</v>
      </c>
      <c r="AV161" s="13" t="s">
        <v>77</v>
      </c>
      <c r="AW161" s="13" t="s">
        <v>32</v>
      </c>
      <c r="AX161" s="13" t="s">
        <v>70</v>
      </c>
      <c r="AY161" s="244" t="s">
        <v>162</v>
      </c>
    </row>
    <row r="162" s="13" customFormat="1">
      <c r="A162" s="13"/>
      <c r="B162" s="234"/>
      <c r="C162" s="235"/>
      <c r="D162" s="236" t="s">
        <v>176</v>
      </c>
      <c r="E162" s="237" t="s">
        <v>19</v>
      </c>
      <c r="F162" s="238" t="s">
        <v>180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176</v>
      </c>
      <c r="AU162" s="244" t="s">
        <v>172</v>
      </c>
      <c r="AV162" s="13" t="s">
        <v>77</v>
      </c>
      <c r="AW162" s="13" t="s">
        <v>32</v>
      </c>
      <c r="AX162" s="13" t="s">
        <v>70</v>
      </c>
      <c r="AY162" s="244" t="s">
        <v>162</v>
      </c>
    </row>
    <row r="163" s="14" customFormat="1">
      <c r="A163" s="14"/>
      <c r="B163" s="245"/>
      <c r="C163" s="246"/>
      <c r="D163" s="236" t="s">
        <v>176</v>
      </c>
      <c r="E163" s="247" t="s">
        <v>19</v>
      </c>
      <c r="F163" s="248" t="s">
        <v>215</v>
      </c>
      <c r="G163" s="246"/>
      <c r="H163" s="249">
        <v>30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176</v>
      </c>
      <c r="AU163" s="255" t="s">
        <v>172</v>
      </c>
      <c r="AV163" s="14" t="s">
        <v>79</v>
      </c>
      <c r="AW163" s="14" t="s">
        <v>32</v>
      </c>
      <c r="AX163" s="14" t="s">
        <v>70</v>
      </c>
      <c r="AY163" s="255" t="s">
        <v>162</v>
      </c>
    </row>
    <row r="164" s="15" customFormat="1">
      <c r="A164" s="15"/>
      <c r="B164" s="256"/>
      <c r="C164" s="257"/>
      <c r="D164" s="236" t="s">
        <v>176</v>
      </c>
      <c r="E164" s="258" t="s">
        <v>19</v>
      </c>
      <c r="F164" s="259" t="s">
        <v>182</v>
      </c>
      <c r="G164" s="257"/>
      <c r="H164" s="260">
        <v>30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176</v>
      </c>
      <c r="AU164" s="266" t="s">
        <v>172</v>
      </c>
      <c r="AV164" s="15" t="s">
        <v>172</v>
      </c>
      <c r="AW164" s="15" t="s">
        <v>32</v>
      </c>
      <c r="AX164" s="15" t="s">
        <v>70</v>
      </c>
      <c r="AY164" s="266" t="s">
        <v>162</v>
      </c>
    </row>
    <row r="165" s="16" customFormat="1">
      <c r="A165" s="16"/>
      <c r="B165" s="267"/>
      <c r="C165" s="268"/>
      <c r="D165" s="236" t="s">
        <v>176</v>
      </c>
      <c r="E165" s="269" t="s">
        <v>19</v>
      </c>
      <c r="F165" s="270" t="s">
        <v>183</v>
      </c>
      <c r="G165" s="268"/>
      <c r="H165" s="271">
        <v>30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77" t="s">
        <v>176</v>
      </c>
      <c r="AU165" s="277" t="s">
        <v>172</v>
      </c>
      <c r="AV165" s="16" t="s">
        <v>171</v>
      </c>
      <c r="AW165" s="16" t="s">
        <v>32</v>
      </c>
      <c r="AX165" s="16" t="s">
        <v>77</v>
      </c>
      <c r="AY165" s="277" t="s">
        <v>162</v>
      </c>
    </row>
    <row r="166" s="2" customFormat="1" ht="24.15" customHeight="1">
      <c r="A166" s="41"/>
      <c r="B166" s="42"/>
      <c r="C166" s="216" t="s">
        <v>216</v>
      </c>
      <c r="D166" s="216" t="s">
        <v>166</v>
      </c>
      <c r="E166" s="217" t="s">
        <v>217</v>
      </c>
      <c r="F166" s="218" t="s">
        <v>218</v>
      </c>
      <c r="G166" s="219" t="s">
        <v>211</v>
      </c>
      <c r="H166" s="220">
        <v>124</v>
      </c>
      <c r="I166" s="221"/>
      <c r="J166" s="222">
        <f>ROUND(I166*H166,2)</f>
        <v>0</v>
      </c>
      <c r="K166" s="218" t="s">
        <v>170</v>
      </c>
      <c r="L166" s="47"/>
      <c r="M166" s="223" t="s">
        <v>19</v>
      </c>
      <c r="N166" s="224" t="s">
        <v>41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0.20499999999999999</v>
      </c>
      <c r="T166" s="226">
        <f>S166*H166</f>
        <v>25.419999999999998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171</v>
      </c>
      <c r="AT166" s="227" t="s">
        <v>166</v>
      </c>
      <c r="AU166" s="227" t="s">
        <v>172</v>
      </c>
      <c r="AY166" s="20" t="s">
        <v>162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77</v>
      </c>
      <c r="BK166" s="228">
        <f>ROUND(I166*H166,2)</f>
        <v>0</v>
      </c>
      <c r="BL166" s="20" t="s">
        <v>171</v>
      </c>
      <c r="BM166" s="227" t="s">
        <v>219</v>
      </c>
    </row>
    <row r="167" s="2" customFormat="1">
      <c r="A167" s="41"/>
      <c r="B167" s="42"/>
      <c r="C167" s="43"/>
      <c r="D167" s="229" t="s">
        <v>174</v>
      </c>
      <c r="E167" s="43"/>
      <c r="F167" s="230" t="s">
        <v>220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174</v>
      </c>
      <c r="AU167" s="20" t="s">
        <v>172</v>
      </c>
    </row>
    <row r="168" s="13" customFormat="1">
      <c r="A168" s="13"/>
      <c r="B168" s="234"/>
      <c r="C168" s="235"/>
      <c r="D168" s="236" t="s">
        <v>176</v>
      </c>
      <c r="E168" s="237" t="s">
        <v>19</v>
      </c>
      <c r="F168" s="238" t="s">
        <v>214</v>
      </c>
      <c r="G168" s="235"/>
      <c r="H168" s="237" t="s">
        <v>19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176</v>
      </c>
      <c r="AU168" s="244" t="s">
        <v>172</v>
      </c>
      <c r="AV168" s="13" t="s">
        <v>77</v>
      </c>
      <c r="AW168" s="13" t="s">
        <v>32</v>
      </c>
      <c r="AX168" s="13" t="s">
        <v>70</v>
      </c>
      <c r="AY168" s="244" t="s">
        <v>162</v>
      </c>
    </row>
    <row r="169" s="13" customFormat="1">
      <c r="A169" s="13"/>
      <c r="B169" s="234"/>
      <c r="C169" s="235"/>
      <c r="D169" s="236" t="s">
        <v>176</v>
      </c>
      <c r="E169" s="237" t="s">
        <v>19</v>
      </c>
      <c r="F169" s="238" t="s">
        <v>178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176</v>
      </c>
      <c r="AU169" s="244" t="s">
        <v>172</v>
      </c>
      <c r="AV169" s="13" t="s">
        <v>77</v>
      </c>
      <c r="AW169" s="13" t="s">
        <v>32</v>
      </c>
      <c r="AX169" s="13" t="s">
        <v>70</v>
      </c>
      <c r="AY169" s="244" t="s">
        <v>162</v>
      </c>
    </row>
    <row r="170" s="13" customFormat="1">
      <c r="A170" s="13"/>
      <c r="B170" s="234"/>
      <c r="C170" s="235"/>
      <c r="D170" s="236" t="s">
        <v>176</v>
      </c>
      <c r="E170" s="237" t="s">
        <v>19</v>
      </c>
      <c r="F170" s="238" t="s">
        <v>179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176</v>
      </c>
      <c r="AU170" s="244" t="s">
        <v>172</v>
      </c>
      <c r="AV170" s="13" t="s">
        <v>77</v>
      </c>
      <c r="AW170" s="13" t="s">
        <v>32</v>
      </c>
      <c r="AX170" s="13" t="s">
        <v>70</v>
      </c>
      <c r="AY170" s="244" t="s">
        <v>162</v>
      </c>
    </row>
    <row r="171" s="13" customFormat="1">
      <c r="A171" s="13"/>
      <c r="B171" s="234"/>
      <c r="C171" s="235"/>
      <c r="D171" s="236" t="s">
        <v>176</v>
      </c>
      <c r="E171" s="237" t="s">
        <v>19</v>
      </c>
      <c r="F171" s="238" t="s">
        <v>180</v>
      </c>
      <c r="G171" s="235"/>
      <c r="H171" s="237" t="s">
        <v>19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176</v>
      </c>
      <c r="AU171" s="244" t="s">
        <v>172</v>
      </c>
      <c r="AV171" s="13" t="s">
        <v>77</v>
      </c>
      <c r="AW171" s="13" t="s">
        <v>32</v>
      </c>
      <c r="AX171" s="13" t="s">
        <v>70</v>
      </c>
      <c r="AY171" s="244" t="s">
        <v>162</v>
      </c>
    </row>
    <row r="172" s="14" customFormat="1">
      <c r="A172" s="14"/>
      <c r="B172" s="245"/>
      <c r="C172" s="246"/>
      <c r="D172" s="236" t="s">
        <v>176</v>
      </c>
      <c r="E172" s="247" t="s">
        <v>19</v>
      </c>
      <c r="F172" s="248" t="s">
        <v>221</v>
      </c>
      <c r="G172" s="246"/>
      <c r="H172" s="249">
        <v>124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176</v>
      </c>
      <c r="AU172" s="255" t="s">
        <v>172</v>
      </c>
      <c r="AV172" s="14" t="s">
        <v>79</v>
      </c>
      <c r="AW172" s="14" t="s">
        <v>32</v>
      </c>
      <c r="AX172" s="14" t="s">
        <v>70</v>
      </c>
      <c r="AY172" s="255" t="s">
        <v>162</v>
      </c>
    </row>
    <row r="173" s="15" customFormat="1">
      <c r="A173" s="15"/>
      <c r="B173" s="256"/>
      <c r="C173" s="257"/>
      <c r="D173" s="236" t="s">
        <v>176</v>
      </c>
      <c r="E173" s="258" t="s">
        <v>19</v>
      </c>
      <c r="F173" s="259" t="s">
        <v>182</v>
      </c>
      <c r="G173" s="257"/>
      <c r="H173" s="260">
        <v>124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176</v>
      </c>
      <c r="AU173" s="266" t="s">
        <v>172</v>
      </c>
      <c r="AV173" s="15" t="s">
        <v>172</v>
      </c>
      <c r="AW173" s="15" t="s">
        <v>32</v>
      </c>
      <c r="AX173" s="15" t="s">
        <v>70</v>
      </c>
      <c r="AY173" s="266" t="s">
        <v>162</v>
      </c>
    </row>
    <row r="174" s="16" customFormat="1">
      <c r="A174" s="16"/>
      <c r="B174" s="267"/>
      <c r="C174" s="268"/>
      <c r="D174" s="236" t="s">
        <v>176</v>
      </c>
      <c r="E174" s="269" t="s">
        <v>19</v>
      </c>
      <c r="F174" s="270" t="s">
        <v>183</v>
      </c>
      <c r="G174" s="268"/>
      <c r="H174" s="271">
        <v>124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176</v>
      </c>
      <c r="AU174" s="277" t="s">
        <v>172</v>
      </c>
      <c r="AV174" s="16" t="s">
        <v>171</v>
      </c>
      <c r="AW174" s="16" t="s">
        <v>32</v>
      </c>
      <c r="AX174" s="16" t="s">
        <v>77</v>
      </c>
      <c r="AY174" s="277" t="s">
        <v>162</v>
      </c>
    </row>
    <row r="175" s="12" customFormat="1" ht="20.88" customHeight="1">
      <c r="A175" s="12"/>
      <c r="B175" s="200"/>
      <c r="C175" s="201"/>
      <c r="D175" s="202" t="s">
        <v>69</v>
      </c>
      <c r="E175" s="214" t="s">
        <v>8</v>
      </c>
      <c r="F175" s="214" t="s">
        <v>222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SUM(P176:P216)</f>
        <v>0</v>
      </c>
      <c r="Q175" s="208"/>
      <c r="R175" s="209">
        <f>SUM(R176:R216)</f>
        <v>0</v>
      </c>
      <c r="S175" s="208"/>
      <c r="T175" s="210">
        <f>SUM(T176:T216)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77</v>
      </c>
      <c r="AT175" s="212" t="s">
        <v>69</v>
      </c>
      <c r="AU175" s="212" t="s">
        <v>79</v>
      </c>
      <c r="AY175" s="211" t="s">
        <v>162</v>
      </c>
      <c r="BK175" s="213">
        <f>SUM(BK176:BK216)</f>
        <v>0</v>
      </c>
    </row>
    <row r="176" s="2" customFormat="1" ht="24.15" customHeight="1">
      <c r="A176" s="41"/>
      <c r="B176" s="42"/>
      <c r="C176" s="216" t="s">
        <v>223</v>
      </c>
      <c r="D176" s="216" t="s">
        <v>166</v>
      </c>
      <c r="E176" s="217" t="s">
        <v>224</v>
      </c>
      <c r="F176" s="218" t="s">
        <v>225</v>
      </c>
      <c r="G176" s="219" t="s">
        <v>226</v>
      </c>
      <c r="H176" s="220">
        <v>34.200000000000003</v>
      </c>
      <c r="I176" s="221"/>
      <c r="J176" s="222">
        <f>ROUND(I176*H176,2)</f>
        <v>0</v>
      </c>
      <c r="K176" s="218" t="s">
        <v>170</v>
      </c>
      <c r="L176" s="47"/>
      <c r="M176" s="223" t="s">
        <v>19</v>
      </c>
      <c r="N176" s="224" t="s">
        <v>41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171</v>
      </c>
      <c r="AT176" s="227" t="s">
        <v>166</v>
      </c>
      <c r="AU176" s="227" t="s">
        <v>172</v>
      </c>
      <c r="AY176" s="20" t="s">
        <v>162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77</v>
      </c>
      <c r="BK176" s="228">
        <f>ROUND(I176*H176,2)</f>
        <v>0</v>
      </c>
      <c r="BL176" s="20" t="s">
        <v>171</v>
      </c>
      <c r="BM176" s="227" t="s">
        <v>227</v>
      </c>
    </row>
    <row r="177" s="2" customFormat="1">
      <c r="A177" s="41"/>
      <c r="B177" s="42"/>
      <c r="C177" s="43"/>
      <c r="D177" s="229" t="s">
        <v>174</v>
      </c>
      <c r="E177" s="43"/>
      <c r="F177" s="230" t="s">
        <v>228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174</v>
      </c>
      <c r="AU177" s="20" t="s">
        <v>172</v>
      </c>
    </row>
    <row r="178" s="13" customFormat="1">
      <c r="A178" s="13"/>
      <c r="B178" s="234"/>
      <c r="C178" s="235"/>
      <c r="D178" s="236" t="s">
        <v>176</v>
      </c>
      <c r="E178" s="237" t="s">
        <v>19</v>
      </c>
      <c r="F178" s="238" t="s">
        <v>229</v>
      </c>
      <c r="G178" s="235"/>
      <c r="H178" s="237" t="s">
        <v>19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176</v>
      </c>
      <c r="AU178" s="244" t="s">
        <v>172</v>
      </c>
      <c r="AV178" s="13" t="s">
        <v>77</v>
      </c>
      <c r="AW178" s="13" t="s">
        <v>32</v>
      </c>
      <c r="AX178" s="13" t="s">
        <v>70</v>
      </c>
      <c r="AY178" s="244" t="s">
        <v>162</v>
      </c>
    </row>
    <row r="179" s="13" customFormat="1">
      <c r="A179" s="13"/>
      <c r="B179" s="234"/>
      <c r="C179" s="235"/>
      <c r="D179" s="236" t="s">
        <v>176</v>
      </c>
      <c r="E179" s="237" t="s">
        <v>19</v>
      </c>
      <c r="F179" s="238" t="s">
        <v>178</v>
      </c>
      <c r="G179" s="235"/>
      <c r="H179" s="237" t="s">
        <v>19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176</v>
      </c>
      <c r="AU179" s="244" t="s">
        <v>172</v>
      </c>
      <c r="AV179" s="13" t="s">
        <v>77</v>
      </c>
      <c r="AW179" s="13" t="s">
        <v>32</v>
      </c>
      <c r="AX179" s="13" t="s">
        <v>70</v>
      </c>
      <c r="AY179" s="244" t="s">
        <v>162</v>
      </c>
    </row>
    <row r="180" s="13" customFormat="1">
      <c r="A180" s="13"/>
      <c r="B180" s="234"/>
      <c r="C180" s="235"/>
      <c r="D180" s="236" t="s">
        <v>176</v>
      </c>
      <c r="E180" s="237" t="s">
        <v>19</v>
      </c>
      <c r="F180" s="238" t="s">
        <v>179</v>
      </c>
      <c r="G180" s="235"/>
      <c r="H180" s="237" t="s">
        <v>19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176</v>
      </c>
      <c r="AU180" s="244" t="s">
        <v>172</v>
      </c>
      <c r="AV180" s="13" t="s">
        <v>77</v>
      </c>
      <c r="AW180" s="13" t="s">
        <v>32</v>
      </c>
      <c r="AX180" s="13" t="s">
        <v>70</v>
      </c>
      <c r="AY180" s="244" t="s">
        <v>162</v>
      </c>
    </row>
    <row r="181" s="13" customFormat="1">
      <c r="A181" s="13"/>
      <c r="B181" s="234"/>
      <c r="C181" s="235"/>
      <c r="D181" s="236" t="s">
        <v>176</v>
      </c>
      <c r="E181" s="237" t="s">
        <v>19</v>
      </c>
      <c r="F181" s="238" t="s">
        <v>180</v>
      </c>
      <c r="G181" s="235"/>
      <c r="H181" s="237" t="s">
        <v>19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176</v>
      </c>
      <c r="AU181" s="244" t="s">
        <v>172</v>
      </c>
      <c r="AV181" s="13" t="s">
        <v>77</v>
      </c>
      <c r="AW181" s="13" t="s">
        <v>32</v>
      </c>
      <c r="AX181" s="13" t="s">
        <v>70</v>
      </c>
      <c r="AY181" s="244" t="s">
        <v>162</v>
      </c>
    </row>
    <row r="182" s="14" customFormat="1">
      <c r="A182" s="14"/>
      <c r="B182" s="245"/>
      <c r="C182" s="246"/>
      <c r="D182" s="236" t="s">
        <v>176</v>
      </c>
      <c r="E182" s="247" t="s">
        <v>19</v>
      </c>
      <c r="F182" s="248" t="s">
        <v>230</v>
      </c>
      <c r="G182" s="246"/>
      <c r="H182" s="249">
        <v>34.200000000000003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176</v>
      </c>
      <c r="AU182" s="255" t="s">
        <v>172</v>
      </c>
      <c r="AV182" s="14" t="s">
        <v>79</v>
      </c>
      <c r="AW182" s="14" t="s">
        <v>32</v>
      </c>
      <c r="AX182" s="14" t="s">
        <v>70</v>
      </c>
      <c r="AY182" s="255" t="s">
        <v>162</v>
      </c>
    </row>
    <row r="183" s="15" customFormat="1">
      <c r="A183" s="15"/>
      <c r="B183" s="256"/>
      <c r="C183" s="257"/>
      <c r="D183" s="236" t="s">
        <v>176</v>
      </c>
      <c r="E183" s="258" t="s">
        <v>19</v>
      </c>
      <c r="F183" s="259" t="s">
        <v>182</v>
      </c>
      <c r="G183" s="257"/>
      <c r="H183" s="260">
        <v>34.200000000000003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176</v>
      </c>
      <c r="AU183" s="266" t="s">
        <v>172</v>
      </c>
      <c r="AV183" s="15" t="s">
        <v>172</v>
      </c>
      <c r="AW183" s="15" t="s">
        <v>32</v>
      </c>
      <c r="AX183" s="15" t="s">
        <v>70</v>
      </c>
      <c r="AY183" s="266" t="s">
        <v>162</v>
      </c>
    </row>
    <row r="184" s="16" customFormat="1">
      <c r="A184" s="16"/>
      <c r="B184" s="267"/>
      <c r="C184" s="268"/>
      <c r="D184" s="236" t="s">
        <v>176</v>
      </c>
      <c r="E184" s="269" t="s">
        <v>231</v>
      </c>
      <c r="F184" s="270" t="s">
        <v>183</v>
      </c>
      <c r="G184" s="268"/>
      <c r="H184" s="271">
        <v>34.200000000000003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77" t="s">
        <v>176</v>
      </c>
      <c r="AU184" s="277" t="s">
        <v>172</v>
      </c>
      <c r="AV184" s="16" t="s">
        <v>171</v>
      </c>
      <c r="AW184" s="16" t="s">
        <v>32</v>
      </c>
      <c r="AX184" s="16" t="s">
        <v>77</v>
      </c>
      <c r="AY184" s="277" t="s">
        <v>162</v>
      </c>
    </row>
    <row r="185" s="2" customFormat="1" ht="24.15" customHeight="1">
      <c r="A185" s="41"/>
      <c r="B185" s="42"/>
      <c r="C185" s="216" t="s">
        <v>232</v>
      </c>
      <c r="D185" s="216" t="s">
        <v>166</v>
      </c>
      <c r="E185" s="217" t="s">
        <v>233</v>
      </c>
      <c r="F185" s="218" t="s">
        <v>234</v>
      </c>
      <c r="G185" s="219" t="s">
        <v>226</v>
      </c>
      <c r="H185" s="220">
        <v>167.327</v>
      </c>
      <c r="I185" s="221"/>
      <c r="J185" s="222">
        <f>ROUND(I185*H185,2)</f>
        <v>0</v>
      </c>
      <c r="K185" s="218" t="s">
        <v>170</v>
      </c>
      <c r="L185" s="47"/>
      <c r="M185" s="223" t="s">
        <v>19</v>
      </c>
      <c r="N185" s="224" t="s">
        <v>41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171</v>
      </c>
      <c r="AT185" s="227" t="s">
        <v>166</v>
      </c>
      <c r="AU185" s="227" t="s">
        <v>172</v>
      </c>
      <c r="AY185" s="20" t="s">
        <v>162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77</v>
      </c>
      <c r="BK185" s="228">
        <f>ROUND(I185*H185,2)</f>
        <v>0</v>
      </c>
      <c r="BL185" s="20" t="s">
        <v>171</v>
      </c>
      <c r="BM185" s="227" t="s">
        <v>235</v>
      </c>
    </row>
    <row r="186" s="2" customFormat="1">
      <c r="A186" s="41"/>
      <c r="B186" s="42"/>
      <c r="C186" s="43"/>
      <c r="D186" s="229" t="s">
        <v>174</v>
      </c>
      <c r="E186" s="43"/>
      <c r="F186" s="230" t="s">
        <v>236</v>
      </c>
      <c r="G186" s="43"/>
      <c r="H186" s="43"/>
      <c r="I186" s="231"/>
      <c r="J186" s="43"/>
      <c r="K186" s="43"/>
      <c r="L186" s="47"/>
      <c r="M186" s="232"/>
      <c r="N186" s="233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174</v>
      </c>
      <c r="AU186" s="20" t="s">
        <v>172</v>
      </c>
    </row>
    <row r="187" s="13" customFormat="1">
      <c r="A187" s="13"/>
      <c r="B187" s="234"/>
      <c r="C187" s="235"/>
      <c r="D187" s="236" t="s">
        <v>176</v>
      </c>
      <c r="E187" s="237" t="s">
        <v>19</v>
      </c>
      <c r="F187" s="238" t="s">
        <v>237</v>
      </c>
      <c r="G187" s="235"/>
      <c r="H187" s="237" t="s">
        <v>19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176</v>
      </c>
      <c r="AU187" s="244" t="s">
        <v>172</v>
      </c>
      <c r="AV187" s="13" t="s">
        <v>77</v>
      </c>
      <c r="AW187" s="13" t="s">
        <v>32</v>
      </c>
      <c r="AX187" s="13" t="s">
        <v>70</v>
      </c>
      <c r="AY187" s="244" t="s">
        <v>162</v>
      </c>
    </row>
    <row r="188" s="13" customFormat="1">
      <c r="A188" s="13"/>
      <c r="B188" s="234"/>
      <c r="C188" s="235"/>
      <c r="D188" s="236" t="s">
        <v>176</v>
      </c>
      <c r="E188" s="237" t="s">
        <v>19</v>
      </c>
      <c r="F188" s="238" t="s">
        <v>178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176</v>
      </c>
      <c r="AU188" s="244" t="s">
        <v>172</v>
      </c>
      <c r="AV188" s="13" t="s">
        <v>77</v>
      </c>
      <c r="AW188" s="13" t="s">
        <v>32</v>
      </c>
      <c r="AX188" s="13" t="s">
        <v>70</v>
      </c>
      <c r="AY188" s="244" t="s">
        <v>162</v>
      </c>
    </row>
    <row r="189" s="13" customFormat="1">
      <c r="A189" s="13"/>
      <c r="B189" s="234"/>
      <c r="C189" s="235"/>
      <c r="D189" s="236" t="s">
        <v>176</v>
      </c>
      <c r="E189" s="237" t="s">
        <v>19</v>
      </c>
      <c r="F189" s="238" t="s">
        <v>179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176</v>
      </c>
      <c r="AU189" s="244" t="s">
        <v>172</v>
      </c>
      <c r="AV189" s="13" t="s">
        <v>77</v>
      </c>
      <c r="AW189" s="13" t="s">
        <v>32</v>
      </c>
      <c r="AX189" s="13" t="s">
        <v>70</v>
      </c>
      <c r="AY189" s="244" t="s">
        <v>162</v>
      </c>
    </row>
    <row r="190" s="13" customFormat="1">
      <c r="A190" s="13"/>
      <c r="B190" s="234"/>
      <c r="C190" s="235"/>
      <c r="D190" s="236" t="s">
        <v>176</v>
      </c>
      <c r="E190" s="237" t="s">
        <v>19</v>
      </c>
      <c r="F190" s="238" t="s">
        <v>238</v>
      </c>
      <c r="G190" s="235"/>
      <c r="H190" s="237" t="s">
        <v>19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176</v>
      </c>
      <c r="AU190" s="244" t="s">
        <v>172</v>
      </c>
      <c r="AV190" s="13" t="s">
        <v>77</v>
      </c>
      <c r="AW190" s="13" t="s">
        <v>32</v>
      </c>
      <c r="AX190" s="13" t="s">
        <v>70</v>
      </c>
      <c r="AY190" s="244" t="s">
        <v>162</v>
      </c>
    </row>
    <row r="191" s="14" customFormat="1">
      <c r="A191" s="14"/>
      <c r="B191" s="245"/>
      <c r="C191" s="246"/>
      <c r="D191" s="236" t="s">
        <v>176</v>
      </c>
      <c r="E191" s="247" t="s">
        <v>19</v>
      </c>
      <c r="F191" s="248" t="s">
        <v>239</v>
      </c>
      <c r="G191" s="246"/>
      <c r="H191" s="249">
        <v>9.7469999999999999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176</v>
      </c>
      <c r="AU191" s="255" t="s">
        <v>172</v>
      </c>
      <c r="AV191" s="14" t="s">
        <v>79</v>
      </c>
      <c r="AW191" s="14" t="s">
        <v>32</v>
      </c>
      <c r="AX191" s="14" t="s">
        <v>70</v>
      </c>
      <c r="AY191" s="255" t="s">
        <v>162</v>
      </c>
    </row>
    <row r="192" s="15" customFormat="1">
      <c r="A192" s="15"/>
      <c r="B192" s="256"/>
      <c r="C192" s="257"/>
      <c r="D192" s="236" t="s">
        <v>176</v>
      </c>
      <c r="E192" s="258" t="s">
        <v>19</v>
      </c>
      <c r="F192" s="259" t="s">
        <v>182</v>
      </c>
      <c r="G192" s="257"/>
      <c r="H192" s="260">
        <v>9.7469999999999999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176</v>
      </c>
      <c r="AU192" s="266" t="s">
        <v>172</v>
      </c>
      <c r="AV192" s="15" t="s">
        <v>172</v>
      </c>
      <c r="AW192" s="15" t="s">
        <v>32</v>
      </c>
      <c r="AX192" s="15" t="s">
        <v>70</v>
      </c>
      <c r="AY192" s="266" t="s">
        <v>162</v>
      </c>
    </row>
    <row r="193" s="13" customFormat="1">
      <c r="A193" s="13"/>
      <c r="B193" s="234"/>
      <c r="C193" s="235"/>
      <c r="D193" s="236" t="s">
        <v>176</v>
      </c>
      <c r="E193" s="237" t="s">
        <v>19</v>
      </c>
      <c r="F193" s="238" t="s">
        <v>178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176</v>
      </c>
      <c r="AU193" s="244" t="s">
        <v>172</v>
      </c>
      <c r="AV193" s="13" t="s">
        <v>77</v>
      </c>
      <c r="AW193" s="13" t="s">
        <v>32</v>
      </c>
      <c r="AX193" s="13" t="s">
        <v>70</v>
      </c>
      <c r="AY193" s="244" t="s">
        <v>162</v>
      </c>
    </row>
    <row r="194" s="13" customFormat="1">
      <c r="A194" s="13"/>
      <c r="B194" s="234"/>
      <c r="C194" s="235"/>
      <c r="D194" s="236" t="s">
        <v>176</v>
      </c>
      <c r="E194" s="237" t="s">
        <v>19</v>
      </c>
      <c r="F194" s="238" t="s">
        <v>240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176</v>
      </c>
      <c r="AU194" s="244" t="s">
        <v>172</v>
      </c>
      <c r="AV194" s="13" t="s">
        <v>77</v>
      </c>
      <c r="AW194" s="13" t="s">
        <v>32</v>
      </c>
      <c r="AX194" s="13" t="s">
        <v>70</v>
      </c>
      <c r="AY194" s="244" t="s">
        <v>162</v>
      </c>
    </row>
    <row r="195" s="14" customFormat="1">
      <c r="A195" s="14"/>
      <c r="B195" s="245"/>
      <c r="C195" s="246"/>
      <c r="D195" s="236" t="s">
        <v>176</v>
      </c>
      <c r="E195" s="247" t="s">
        <v>19</v>
      </c>
      <c r="F195" s="248" t="s">
        <v>241</v>
      </c>
      <c r="G195" s="246"/>
      <c r="H195" s="249">
        <v>2.1499999999999999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176</v>
      </c>
      <c r="AU195" s="255" t="s">
        <v>172</v>
      </c>
      <c r="AV195" s="14" t="s">
        <v>79</v>
      </c>
      <c r="AW195" s="14" t="s">
        <v>32</v>
      </c>
      <c r="AX195" s="14" t="s">
        <v>70</v>
      </c>
      <c r="AY195" s="255" t="s">
        <v>162</v>
      </c>
    </row>
    <row r="196" s="15" customFormat="1">
      <c r="A196" s="15"/>
      <c r="B196" s="256"/>
      <c r="C196" s="257"/>
      <c r="D196" s="236" t="s">
        <v>176</v>
      </c>
      <c r="E196" s="258" t="s">
        <v>19</v>
      </c>
      <c r="F196" s="259" t="s">
        <v>182</v>
      </c>
      <c r="G196" s="257"/>
      <c r="H196" s="260">
        <v>2.1499999999999999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176</v>
      </c>
      <c r="AU196" s="266" t="s">
        <v>172</v>
      </c>
      <c r="AV196" s="15" t="s">
        <v>172</v>
      </c>
      <c r="AW196" s="15" t="s">
        <v>32</v>
      </c>
      <c r="AX196" s="15" t="s">
        <v>70</v>
      </c>
      <c r="AY196" s="266" t="s">
        <v>162</v>
      </c>
    </row>
    <row r="197" s="13" customFormat="1">
      <c r="A197" s="13"/>
      <c r="B197" s="234"/>
      <c r="C197" s="235"/>
      <c r="D197" s="236" t="s">
        <v>176</v>
      </c>
      <c r="E197" s="237" t="s">
        <v>19</v>
      </c>
      <c r="F197" s="238" t="s">
        <v>178</v>
      </c>
      <c r="G197" s="235"/>
      <c r="H197" s="237" t="s">
        <v>19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176</v>
      </c>
      <c r="AU197" s="244" t="s">
        <v>172</v>
      </c>
      <c r="AV197" s="13" t="s">
        <v>77</v>
      </c>
      <c r="AW197" s="13" t="s">
        <v>32</v>
      </c>
      <c r="AX197" s="13" t="s">
        <v>70</v>
      </c>
      <c r="AY197" s="244" t="s">
        <v>162</v>
      </c>
    </row>
    <row r="198" s="13" customFormat="1">
      <c r="A198" s="13"/>
      <c r="B198" s="234"/>
      <c r="C198" s="235"/>
      <c r="D198" s="236" t="s">
        <v>176</v>
      </c>
      <c r="E198" s="237" t="s">
        <v>19</v>
      </c>
      <c r="F198" s="238" t="s">
        <v>242</v>
      </c>
      <c r="G198" s="235"/>
      <c r="H198" s="237" t="s">
        <v>19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176</v>
      </c>
      <c r="AU198" s="244" t="s">
        <v>172</v>
      </c>
      <c r="AV198" s="13" t="s">
        <v>77</v>
      </c>
      <c r="AW198" s="13" t="s">
        <v>32</v>
      </c>
      <c r="AX198" s="13" t="s">
        <v>70</v>
      </c>
      <c r="AY198" s="244" t="s">
        <v>162</v>
      </c>
    </row>
    <row r="199" s="14" customFormat="1">
      <c r="A199" s="14"/>
      <c r="B199" s="245"/>
      <c r="C199" s="246"/>
      <c r="D199" s="236" t="s">
        <v>176</v>
      </c>
      <c r="E199" s="247" t="s">
        <v>19</v>
      </c>
      <c r="F199" s="248" t="s">
        <v>243</v>
      </c>
      <c r="G199" s="246"/>
      <c r="H199" s="249">
        <v>28.5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176</v>
      </c>
      <c r="AU199" s="255" t="s">
        <v>172</v>
      </c>
      <c r="AV199" s="14" t="s">
        <v>79</v>
      </c>
      <c r="AW199" s="14" t="s">
        <v>32</v>
      </c>
      <c r="AX199" s="14" t="s">
        <v>70</v>
      </c>
      <c r="AY199" s="255" t="s">
        <v>162</v>
      </c>
    </row>
    <row r="200" s="15" customFormat="1">
      <c r="A200" s="15"/>
      <c r="B200" s="256"/>
      <c r="C200" s="257"/>
      <c r="D200" s="236" t="s">
        <v>176</v>
      </c>
      <c r="E200" s="258" t="s">
        <v>19</v>
      </c>
      <c r="F200" s="259" t="s">
        <v>182</v>
      </c>
      <c r="G200" s="257"/>
      <c r="H200" s="260">
        <v>28.5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176</v>
      </c>
      <c r="AU200" s="266" t="s">
        <v>172</v>
      </c>
      <c r="AV200" s="15" t="s">
        <v>172</v>
      </c>
      <c r="AW200" s="15" t="s">
        <v>32</v>
      </c>
      <c r="AX200" s="15" t="s">
        <v>70</v>
      </c>
      <c r="AY200" s="266" t="s">
        <v>162</v>
      </c>
    </row>
    <row r="201" s="13" customFormat="1">
      <c r="A201" s="13"/>
      <c r="B201" s="234"/>
      <c r="C201" s="235"/>
      <c r="D201" s="236" t="s">
        <v>176</v>
      </c>
      <c r="E201" s="237" t="s">
        <v>19</v>
      </c>
      <c r="F201" s="238" t="s">
        <v>178</v>
      </c>
      <c r="G201" s="235"/>
      <c r="H201" s="237" t="s">
        <v>19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176</v>
      </c>
      <c r="AU201" s="244" t="s">
        <v>172</v>
      </c>
      <c r="AV201" s="13" t="s">
        <v>77</v>
      </c>
      <c r="AW201" s="13" t="s">
        <v>32</v>
      </c>
      <c r="AX201" s="13" t="s">
        <v>70</v>
      </c>
      <c r="AY201" s="244" t="s">
        <v>162</v>
      </c>
    </row>
    <row r="202" s="13" customFormat="1">
      <c r="A202" s="13"/>
      <c r="B202" s="234"/>
      <c r="C202" s="235"/>
      <c r="D202" s="236" t="s">
        <v>176</v>
      </c>
      <c r="E202" s="237" t="s">
        <v>19</v>
      </c>
      <c r="F202" s="238" t="s">
        <v>244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176</v>
      </c>
      <c r="AU202" s="244" t="s">
        <v>172</v>
      </c>
      <c r="AV202" s="13" t="s">
        <v>77</v>
      </c>
      <c r="AW202" s="13" t="s">
        <v>32</v>
      </c>
      <c r="AX202" s="13" t="s">
        <v>70</v>
      </c>
      <c r="AY202" s="244" t="s">
        <v>162</v>
      </c>
    </row>
    <row r="203" s="14" customFormat="1">
      <c r="A203" s="14"/>
      <c r="B203" s="245"/>
      <c r="C203" s="246"/>
      <c r="D203" s="236" t="s">
        <v>176</v>
      </c>
      <c r="E203" s="247" t="s">
        <v>19</v>
      </c>
      <c r="F203" s="248" t="s">
        <v>245</v>
      </c>
      <c r="G203" s="246"/>
      <c r="H203" s="249">
        <v>104.88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176</v>
      </c>
      <c r="AU203" s="255" t="s">
        <v>172</v>
      </c>
      <c r="AV203" s="14" t="s">
        <v>79</v>
      </c>
      <c r="AW203" s="14" t="s">
        <v>32</v>
      </c>
      <c r="AX203" s="14" t="s">
        <v>70</v>
      </c>
      <c r="AY203" s="255" t="s">
        <v>162</v>
      </c>
    </row>
    <row r="204" s="15" customFormat="1">
      <c r="A204" s="15"/>
      <c r="B204" s="256"/>
      <c r="C204" s="257"/>
      <c r="D204" s="236" t="s">
        <v>176</v>
      </c>
      <c r="E204" s="258" t="s">
        <v>19</v>
      </c>
      <c r="F204" s="259" t="s">
        <v>182</v>
      </c>
      <c r="G204" s="257"/>
      <c r="H204" s="260">
        <v>104.88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176</v>
      </c>
      <c r="AU204" s="266" t="s">
        <v>172</v>
      </c>
      <c r="AV204" s="15" t="s">
        <v>172</v>
      </c>
      <c r="AW204" s="15" t="s">
        <v>32</v>
      </c>
      <c r="AX204" s="15" t="s">
        <v>70</v>
      </c>
      <c r="AY204" s="266" t="s">
        <v>162</v>
      </c>
    </row>
    <row r="205" s="13" customFormat="1">
      <c r="A205" s="13"/>
      <c r="B205" s="234"/>
      <c r="C205" s="235"/>
      <c r="D205" s="236" t="s">
        <v>176</v>
      </c>
      <c r="E205" s="237" t="s">
        <v>19</v>
      </c>
      <c r="F205" s="238" t="s">
        <v>178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176</v>
      </c>
      <c r="AU205" s="244" t="s">
        <v>172</v>
      </c>
      <c r="AV205" s="13" t="s">
        <v>77</v>
      </c>
      <c r="AW205" s="13" t="s">
        <v>32</v>
      </c>
      <c r="AX205" s="13" t="s">
        <v>70</v>
      </c>
      <c r="AY205" s="244" t="s">
        <v>162</v>
      </c>
    </row>
    <row r="206" s="13" customFormat="1">
      <c r="A206" s="13"/>
      <c r="B206" s="234"/>
      <c r="C206" s="235"/>
      <c r="D206" s="236" t="s">
        <v>176</v>
      </c>
      <c r="E206" s="237" t="s">
        <v>19</v>
      </c>
      <c r="F206" s="238" t="s">
        <v>246</v>
      </c>
      <c r="G206" s="235"/>
      <c r="H206" s="237" t="s">
        <v>19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176</v>
      </c>
      <c r="AU206" s="244" t="s">
        <v>172</v>
      </c>
      <c r="AV206" s="13" t="s">
        <v>77</v>
      </c>
      <c r="AW206" s="13" t="s">
        <v>32</v>
      </c>
      <c r="AX206" s="13" t="s">
        <v>70</v>
      </c>
      <c r="AY206" s="244" t="s">
        <v>162</v>
      </c>
    </row>
    <row r="207" s="14" customFormat="1">
      <c r="A207" s="14"/>
      <c r="B207" s="245"/>
      <c r="C207" s="246"/>
      <c r="D207" s="236" t="s">
        <v>176</v>
      </c>
      <c r="E207" s="247" t="s">
        <v>19</v>
      </c>
      <c r="F207" s="248" t="s">
        <v>247</v>
      </c>
      <c r="G207" s="246"/>
      <c r="H207" s="249">
        <v>22.050000000000001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176</v>
      </c>
      <c r="AU207" s="255" t="s">
        <v>172</v>
      </c>
      <c r="AV207" s="14" t="s">
        <v>79</v>
      </c>
      <c r="AW207" s="14" t="s">
        <v>32</v>
      </c>
      <c r="AX207" s="14" t="s">
        <v>70</v>
      </c>
      <c r="AY207" s="255" t="s">
        <v>162</v>
      </c>
    </row>
    <row r="208" s="15" customFormat="1">
      <c r="A208" s="15"/>
      <c r="B208" s="256"/>
      <c r="C208" s="257"/>
      <c r="D208" s="236" t="s">
        <v>176</v>
      </c>
      <c r="E208" s="258" t="s">
        <v>19</v>
      </c>
      <c r="F208" s="259" t="s">
        <v>182</v>
      </c>
      <c r="G208" s="257"/>
      <c r="H208" s="260">
        <v>22.050000000000001</v>
      </c>
      <c r="I208" s="261"/>
      <c r="J208" s="257"/>
      <c r="K208" s="257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176</v>
      </c>
      <c r="AU208" s="266" t="s">
        <v>172</v>
      </c>
      <c r="AV208" s="15" t="s">
        <v>172</v>
      </c>
      <c r="AW208" s="15" t="s">
        <v>32</v>
      </c>
      <c r="AX208" s="15" t="s">
        <v>70</v>
      </c>
      <c r="AY208" s="266" t="s">
        <v>162</v>
      </c>
    </row>
    <row r="209" s="16" customFormat="1">
      <c r="A209" s="16"/>
      <c r="B209" s="267"/>
      <c r="C209" s="268"/>
      <c r="D209" s="236" t="s">
        <v>176</v>
      </c>
      <c r="E209" s="269" t="s">
        <v>112</v>
      </c>
      <c r="F209" s="270" t="s">
        <v>183</v>
      </c>
      <c r="G209" s="268"/>
      <c r="H209" s="271">
        <v>167.327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176</v>
      </c>
      <c r="AU209" s="277" t="s">
        <v>172</v>
      </c>
      <c r="AV209" s="16" t="s">
        <v>171</v>
      </c>
      <c r="AW209" s="16" t="s">
        <v>32</v>
      </c>
      <c r="AX209" s="16" t="s">
        <v>77</v>
      </c>
      <c r="AY209" s="277" t="s">
        <v>162</v>
      </c>
    </row>
    <row r="210" s="2" customFormat="1" ht="24.15" customHeight="1">
      <c r="A210" s="41"/>
      <c r="B210" s="42"/>
      <c r="C210" s="216" t="s">
        <v>248</v>
      </c>
      <c r="D210" s="216" t="s">
        <v>166</v>
      </c>
      <c r="E210" s="217" t="s">
        <v>249</v>
      </c>
      <c r="F210" s="218" t="s">
        <v>250</v>
      </c>
      <c r="G210" s="219" t="s">
        <v>226</v>
      </c>
      <c r="H210" s="220">
        <v>167.327</v>
      </c>
      <c r="I210" s="221"/>
      <c r="J210" s="222">
        <f>ROUND(I210*H210,2)</f>
        <v>0</v>
      </c>
      <c r="K210" s="218" t="s">
        <v>251</v>
      </c>
      <c r="L210" s="47"/>
      <c r="M210" s="223" t="s">
        <v>19</v>
      </c>
      <c r="N210" s="224" t="s">
        <v>41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171</v>
      </c>
      <c r="AT210" s="227" t="s">
        <v>166</v>
      </c>
      <c r="AU210" s="227" t="s">
        <v>172</v>
      </c>
      <c r="AY210" s="20" t="s">
        <v>162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77</v>
      </c>
      <c r="BK210" s="228">
        <f>ROUND(I210*H210,2)</f>
        <v>0</v>
      </c>
      <c r="BL210" s="20" t="s">
        <v>171</v>
      </c>
      <c r="BM210" s="227" t="s">
        <v>252</v>
      </c>
    </row>
    <row r="211" s="13" customFormat="1">
      <c r="A211" s="13"/>
      <c r="B211" s="234"/>
      <c r="C211" s="235"/>
      <c r="D211" s="236" t="s">
        <v>176</v>
      </c>
      <c r="E211" s="237" t="s">
        <v>19</v>
      </c>
      <c r="F211" s="238" t="s">
        <v>253</v>
      </c>
      <c r="G211" s="235"/>
      <c r="H211" s="237" t="s">
        <v>19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176</v>
      </c>
      <c r="AU211" s="244" t="s">
        <v>172</v>
      </c>
      <c r="AV211" s="13" t="s">
        <v>77</v>
      </c>
      <c r="AW211" s="13" t="s">
        <v>32</v>
      </c>
      <c r="AX211" s="13" t="s">
        <v>70</v>
      </c>
      <c r="AY211" s="244" t="s">
        <v>162</v>
      </c>
    </row>
    <row r="212" s="13" customFormat="1">
      <c r="A212" s="13"/>
      <c r="B212" s="234"/>
      <c r="C212" s="235"/>
      <c r="D212" s="236" t="s">
        <v>176</v>
      </c>
      <c r="E212" s="237" t="s">
        <v>19</v>
      </c>
      <c r="F212" s="238" t="s">
        <v>178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176</v>
      </c>
      <c r="AU212" s="244" t="s">
        <v>172</v>
      </c>
      <c r="AV212" s="13" t="s">
        <v>77</v>
      </c>
      <c r="AW212" s="13" t="s">
        <v>32</v>
      </c>
      <c r="AX212" s="13" t="s">
        <v>70</v>
      </c>
      <c r="AY212" s="244" t="s">
        <v>162</v>
      </c>
    </row>
    <row r="213" s="13" customFormat="1">
      <c r="A213" s="13"/>
      <c r="B213" s="234"/>
      <c r="C213" s="235"/>
      <c r="D213" s="236" t="s">
        <v>176</v>
      </c>
      <c r="E213" s="237" t="s">
        <v>19</v>
      </c>
      <c r="F213" s="238" t="s">
        <v>237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176</v>
      </c>
      <c r="AU213" s="244" t="s">
        <v>172</v>
      </c>
      <c r="AV213" s="13" t="s">
        <v>77</v>
      </c>
      <c r="AW213" s="13" t="s">
        <v>32</v>
      </c>
      <c r="AX213" s="13" t="s">
        <v>70</v>
      </c>
      <c r="AY213" s="244" t="s">
        <v>162</v>
      </c>
    </row>
    <row r="214" s="14" customFormat="1">
      <c r="A214" s="14"/>
      <c r="B214" s="245"/>
      <c r="C214" s="246"/>
      <c r="D214" s="236" t="s">
        <v>176</v>
      </c>
      <c r="E214" s="247" t="s">
        <v>19</v>
      </c>
      <c r="F214" s="248" t="s">
        <v>112</v>
      </c>
      <c r="G214" s="246"/>
      <c r="H214" s="249">
        <v>167.327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176</v>
      </c>
      <c r="AU214" s="255" t="s">
        <v>172</v>
      </c>
      <c r="AV214" s="14" t="s">
        <v>79</v>
      </c>
      <c r="AW214" s="14" t="s">
        <v>32</v>
      </c>
      <c r="AX214" s="14" t="s">
        <v>70</v>
      </c>
      <c r="AY214" s="255" t="s">
        <v>162</v>
      </c>
    </row>
    <row r="215" s="15" customFormat="1">
      <c r="A215" s="15"/>
      <c r="B215" s="256"/>
      <c r="C215" s="257"/>
      <c r="D215" s="236" t="s">
        <v>176</v>
      </c>
      <c r="E215" s="258" t="s">
        <v>19</v>
      </c>
      <c r="F215" s="259" t="s">
        <v>182</v>
      </c>
      <c r="G215" s="257"/>
      <c r="H215" s="260">
        <v>167.327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176</v>
      </c>
      <c r="AU215" s="266" t="s">
        <v>172</v>
      </c>
      <c r="AV215" s="15" t="s">
        <v>172</v>
      </c>
      <c r="AW215" s="15" t="s">
        <v>32</v>
      </c>
      <c r="AX215" s="15" t="s">
        <v>70</v>
      </c>
      <c r="AY215" s="266" t="s">
        <v>162</v>
      </c>
    </row>
    <row r="216" s="16" customFormat="1">
      <c r="A216" s="16"/>
      <c r="B216" s="267"/>
      <c r="C216" s="268"/>
      <c r="D216" s="236" t="s">
        <v>176</v>
      </c>
      <c r="E216" s="269" t="s">
        <v>254</v>
      </c>
      <c r="F216" s="270" t="s">
        <v>183</v>
      </c>
      <c r="G216" s="268"/>
      <c r="H216" s="271">
        <v>167.327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7" t="s">
        <v>176</v>
      </c>
      <c r="AU216" s="277" t="s">
        <v>172</v>
      </c>
      <c r="AV216" s="16" t="s">
        <v>171</v>
      </c>
      <c r="AW216" s="16" t="s">
        <v>32</v>
      </c>
      <c r="AX216" s="16" t="s">
        <v>77</v>
      </c>
      <c r="AY216" s="277" t="s">
        <v>162</v>
      </c>
    </row>
    <row r="217" s="12" customFormat="1" ht="20.88" customHeight="1">
      <c r="A217" s="12"/>
      <c r="B217" s="200"/>
      <c r="C217" s="201"/>
      <c r="D217" s="202" t="s">
        <v>69</v>
      </c>
      <c r="E217" s="214" t="s">
        <v>255</v>
      </c>
      <c r="F217" s="214" t="s">
        <v>256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SUM(P218:P233)</f>
        <v>0</v>
      </c>
      <c r="Q217" s="208"/>
      <c r="R217" s="209">
        <f>SUM(R218:R233)</f>
        <v>0</v>
      </c>
      <c r="S217" s="208"/>
      <c r="T217" s="210">
        <f>SUM(T218:T233)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77</v>
      </c>
      <c r="AT217" s="212" t="s">
        <v>69</v>
      </c>
      <c r="AU217" s="212" t="s">
        <v>79</v>
      </c>
      <c r="AY217" s="211" t="s">
        <v>162</v>
      </c>
      <c r="BK217" s="213">
        <f>SUM(BK218:BK233)</f>
        <v>0</v>
      </c>
    </row>
    <row r="218" s="2" customFormat="1" ht="24.15" customHeight="1">
      <c r="A218" s="41"/>
      <c r="B218" s="42"/>
      <c r="C218" s="216" t="s">
        <v>164</v>
      </c>
      <c r="D218" s="216" t="s">
        <v>166</v>
      </c>
      <c r="E218" s="217" t="s">
        <v>257</v>
      </c>
      <c r="F218" s="218" t="s">
        <v>258</v>
      </c>
      <c r="G218" s="219" t="s">
        <v>226</v>
      </c>
      <c r="H218" s="220">
        <v>2.8799999999999999</v>
      </c>
      <c r="I218" s="221"/>
      <c r="J218" s="222">
        <f>ROUND(I218*H218,2)</f>
        <v>0</v>
      </c>
      <c r="K218" s="218" t="s">
        <v>170</v>
      </c>
      <c r="L218" s="47"/>
      <c r="M218" s="223" t="s">
        <v>19</v>
      </c>
      <c r="N218" s="224" t="s">
        <v>41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171</v>
      </c>
      <c r="AT218" s="227" t="s">
        <v>166</v>
      </c>
      <c r="AU218" s="227" t="s">
        <v>172</v>
      </c>
      <c r="AY218" s="20" t="s">
        <v>162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77</v>
      </c>
      <c r="BK218" s="228">
        <f>ROUND(I218*H218,2)</f>
        <v>0</v>
      </c>
      <c r="BL218" s="20" t="s">
        <v>171</v>
      </c>
      <c r="BM218" s="227" t="s">
        <v>259</v>
      </c>
    </row>
    <row r="219" s="2" customFormat="1">
      <c r="A219" s="41"/>
      <c r="B219" s="42"/>
      <c r="C219" s="43"/>
      <c r="D219" s="229" t="s">
        <v>174</v>
      </c>
      <c r="E219" s="43"/>
      <c r="F219" s="230" t="s">
        <v>260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174</v>
      </c>
      <c r="AU219" s="20" t="s">
        <v>172</v>
      </c>
    </row>
    <row r="220" s="13" customFormat="1">
      <c r="A220" s="13"/>
      <c r="B220" s="234"/>
      <c r="C220" s="235"/>
      <c r="D220" s="236" t="s">
        <v>176</v>
      </c>
      <c r="E220" s="237" t="s">
        <v>19</v>
      </c>
      <c r="F220" s="238" t="s">
        <v>261</v>
      </c>
      <c r="G220" s="235"/>
      <c r="H220" s="237" t="s">
        <v>19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176</v>
      </c>
      <c r="AU220" s="244" t="s">
        <v>172</v>
      </c>
      <c r="AV220" s="13" t="s">
        <v>77</v>
      </c>
      <c r="AW220" s="13" t="s">
        <v>32</v>
      </c>
      <c r="AX220" s="13" t="s">
        <v>70</v>
      </c>
      <c r="AY220" s="244" t="s">
        <v>162</v>
      </c>
    </row>
    <row r="221" s="13" customFormat="1">
      <c r="A221" s="13"/>
      <c r="B221" s="234"/>
      <c r="C221" s="235"/>
      <c r="D221" s="236" t="s">
        <v>176</v>
      </c>
      <c r="E221" s="237" t="s">
        <v>19</v>
      </c>
      <c r="F221" s="238" t="s">
        <v>178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176</v>
      </c>
      <c r="AU221" s="244" t="s">
        <v>172</v>
      </c>
      <c r="AV221" s="13" t="s">
        <v>77</v>
      </c>
      <c r="AW221" s="13" t="s">
        <v>32</v>
      </c>
      <c r="AX221" s="13" t="s">
        <v>70</v>
      </c>
      <c r="AY221" s="244" t="s">
        <v>162</v>
      </c>
    </row>
    <row r="222" s="13" customFormat="1">
      <c r="A222" s="13"/>
      <c r="B222" s="234"/>
      <c r="C222" s="235"/>
      <c r="D222" s="236" t="s">
        <v>176</v>
      </c>
      <c r="E222" s="237" t="s">
        <v>19</v>
      </c>
      <c r="F222" s="238" t="s">
        <v>179</v>
      </c>
      <c r="G222" s="235"/>
      <c r="H222" s="237" t="s">
        <v>19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176</v>
      </c>
      <c r="AU222" s="244" t="s">
        <v>172</v>
      </c>
      <c r="AV222" s="13" t="s">
        <v>77</v>
      </c>
      <c r="AW222" s="13" t="s">
        <v>32</v>
      </c>
      <c r="AX222" s="13" t="s">
        <v>70</v>
      </c>
      <c r="AY222" s="244" t="s">
        <v>162</v>
      </c>
    </row>
    <row r="223" s="13" customFormat="1">
      <c r="A223" s="13"/>
      <c r="B223" s="234"/>
      <c r="C223" s="235"/>
      <c r="D223" s="236" t="s">
        <v>176</v>
      </c>
      <c r="E223" s="237" t="s">
        <v>19</v>
      </c>
      <c r="F223" s="238" t="s">
        <v>262</v>
      </c>
      <c r="G223" s="235"/>
      <c r="H223" s="237" t="s">
        <v>19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176</v>
      </c>
      <c r="AU223" s="244" t="s">
        <v>172</v>
      </c>
      <c r="AV223" s="13" t="s">
        <v>77</v>
      </c>
      <c r="AW223" s="13" t="s">
        <v>32</v>
      </c>
      <c r="AX223" s="13" t="s">
        <v>70</v>
      </c>
      <c r="AY223" s="244" t="s">
        <v>162</v>
      </c>
    </row>
    <row r="224" s="14" customFormat="1">
      <c r="A224" s="14"/>
      <c r="B224" s="245"/>
      <c r="C224" s="246"/>
      <c r="D224" s="236" t="s">
        <v>176</v>
      </c>
      <c r="E224" s="247" t="s">
        <v>19</v>
      </c>
      <c r="F224" s="248" t="s">
        <v>263</v>
      </c>
      <c r="G224" s="246"/>
      <c r="H224" s="249">
        <v>2.8799999999999999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176</v>
      </c>
      <c r="AU224" s="255" t="s">
        <v>172</v>
      </c>
      <c r="AV224" s="14" t="s">
        <v>79</v>
      </c>
      <c r="AW224" s="14" t="s">
        <v>32</v>
      </c>
      <c r="AX224" s="14" t="s">
        <v>70</v>
      </c>
      <c r="AY224" s="255" t="s">
        <v>162</v>
      </c>
    </row>
    <row r="225" s="15" customFormat="1">
      <c r="A225" s="15"/>
      <c r="B225" s="256"/>
      <c r="C225" s="257"/>
      <c r="D225" s="236" t="s">
        <v>176</v>
      </c>
      <c r="E225" s="258" t="s">
        <v>19</v>
      </c>
      <c r="F225" s="259" t="s">
        <v>182</v>
      </c>
      <c r="G225" s="257"/>
      <c r="H225" s="260">
        <v>2.8799999999999999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176</v>
      </c>
      <c r="AU225" s="266" t="s">
        <v>172</v>
      </c>
      <c r="AV225" s="15" t="s">
        <v>172</v>
      </c>
      <c r="AW225" s="15" t="s">
        <v>32</v>
      </c>
      <c r="AX225" s="15" t="s">
        <v>70</v>
      </c>
      <c r="AY225" s="266" t="s">
        <v>162</v>
      </c>
    </row>
    <row r="226" s="16" customFormat="1">
      <c r="A226" s="16"/>
      <c r="B226" s="267"/>
      <c r="C226" s="268"/>
      <c r="D226" s="236" t="s">
        <v>176</v>
      </c>
      <c r="E226" s="269" t="s">
        <v>91</v>
      </c>
      <c r="F226" s="270" t="s">
        <v>183</v>
      </c>
      <c r="G226" s="268"/>
      <c r="H226" s="271">
        <v>2.8799999999999999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77" t="s">
        <v>176</v>
      </c>
      <c r="AU226" s="277" t="s">
        <v>172</v>
      </c>
      <c r="AV226" s="16" t="s">
        <v>171</v>
      </c>
      <c r="AW226" s="16" t="s">
        <v>32</v>
      </c>
      <c r="AX226" s="16" t="s">
        <v>77</v>
      </c>
      <c r="AY226" s="277" t="s">
        <v>162</v>
      </c>
    </row>
    <row r="227" s="2" customFormat="1" ht="24.15" customHeight="1">
      <c r="A227" s="41"/>
      <c r="B227" s="42"/>
      <c r="C227" s="216" t="s">
        <v>8</v>
      </c>
      <c r="D227" s="216" t="s">
        <v>166</v>
      </c>
      <c r="E227" s="217" t="s">
        <v>264</v>
      </c>
      <c r="F227" s="218" t="s">
        <v>265</v>
      </c>
      <c r="G227" s="219" t="s">
        <v>226</v>
      </c>
      <c r="H227" s="220">
        <v>2.8799999999999999</v>
      </c>
      <c r="I227" s="221"/>
      <c r="J227" s="222">
        <f>ROUND(I227*H227,2)</f>
        <v>0</v>
      </c>
      <c r="K227" s="218" t="s">
        <v>251</v>
      </c>
      <c r="L227" s="47"/>
      <c r="M227" s="223" t="s">
        <v>19</v>
      </c>
      <c r="N227" s="224" t="s">
        <v>41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171</v>
      </c>
      <c r="AT227" s="227" t="s">
        <v>166</v>
      </c>
      <c r="AU227" s="227" t="s">
        <v>172</v>
      </c>
      <c r="AY227" s="20" t="s">
        <v>162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77</v>
      </c>
      <c r="BK227" s="228">
        <f>ROUND(I227*H227,2)</f>
        <v>0</v>
      </c>
      <c r="BL227" s="20" t="s">
        <v>171</v>
      </c>
      <c r="BM227" s="227" t="s">
        <v>266</v>
      </c>
    </row>
    <row r="228" s="13" customFormat="1">
      <c r="A228" s="13"/>
      <c r="B228" s="234"/>
      <c r="C228" s="235"/>
      <c r="D228" s="236" t="s">
        <v>176</v>
      </c>
      <c r="E228" s="237" t="s">
        <v>19</v>
      </c>
      <c r="F228" s="238" t="s">
        <v>253</v>
      </c>
      <c r="G228" s="235"/>
      <c r="H228" s="237" t="s">
        <v>19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176</v>
      </c>
      <c r="AU228" s="244" t="s">
        <v>172</v>
      </c>
      <c r="AV228" s="13" t="s">
        <v>77</v>
      </c>
      <c r="AW228" s="13" t="s">
        <v>32</v>
      </c>
      <c r="AX228" s="13" t="s">
        <v>70</v>
      </c>
      <c r="AY228" s="244" t="s">
        <v>162</v>
      </c>
    </row>
    <row r="229" s="13" customFormat="1">
      <c r="A229" s="13"/>
      <c r="B229" s="234"/>
      <c r="C229" s="235"/>
      <c r="D229" s="236" t="s">
        <v>176</v>
      </c>
      <c r="E229" s="237" t="s">
        <v>19</v>
      </c>
      <c r="F229" s="238" t="s">
        <v>178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176</v>
      </c>
      <c r="AU229" s="244" t="s">
        <v>172</v>
      </c>
      <c r="AV229" s="13" t="s">
        <v>77</v>
      </c>
      <c r="AW229" s="13" t="s">
        <v>32</v>
      </c>
      <c r="AX229" s="13" t="s">
        <v>70</v>
      </c>
      <c r="AY229" s="244" t="s">
        <v>162</v>
      </c>
    </row>
    <row r="230" s="13" customFormat="1">
      <c r="A230" s="13"/>
      <c r="B230" s="234"/>
      <c r="C230" s="235"/>
      <c r="D230" s="236" t="s">
        <v>176</v>
      </c>
      <c r="E230" s="237" t="s">
        <v>19</v>
      </c>
      <c r="F230" s="238" t="s">
        <v>261</v>
      </c>
      <c r="G230" s="235"/>
      <c r="H230" s="237" t="s">
        <v>19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176</v>
      </c>
      <c r="AU230" s="244" t="s">
        <v>172</v>
      </c>
      <c r="AV230" s="13" t="s">
        <v>77</v>
      </c>
      <c r="AW230" s="13" t="s">
        <v>32</v>
      </c>
      <c r="AX230" s="13" t="s">
        <v>70</v>
      </c>
      <c r="AY230" s="244" t="s">
        <v>162</v>
      </c>
    </row>
    <row r="231" s="14" customFormat="1">
      <c r="A231" s="14"/>
      <c r="B231" s="245"/>
      <c r="C231" s="246"/>
      <c r="D231" s="236" t="s">
        <v>176</v>
      </c>
      <c r="E231" s="247" t="s">
        <v>19</v>
      </c>
      <c r="F231" s="248" t="s">
        <v>91</v>
      </c>
      <c r="G231" s="246"/>
      <c r="H231" s="249">
        <v>2.8799999999999999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176</v>
      </c>
      <c r="AU231" s="255" t="s">
        <v>172</v>
      </c>
      <c r="AV231" s="14" t="s">
        <v>79</v>
      </c>
      <c r="AW231" s="14" t="s">
        <v>32</v>
      </c>
      <c r="AX231" s="14" t="s">
        <v>70</v>
      </c>
      <c r="AY231" s="255" t="s">
        <v>162</v>
      </c>
    </row>
    <row r="232" s="15" customFormat="1">
      <c r="A232" s="15"/>
      <c r="B232" s="256"/>
      <c r="C232" s="257"/>
      <c r="D232" s="236" t="s">
        <v>176</v>
      </c>
      <c r="E232" s="258" t="s">
        <v>19</v>
      </c>
      <c r="F232" s="259" t="s">
        <v>182</v>
      </c>
      <c r="G232" s="257"/>
      <c r="H232" s="260">
        <v>2.8799999999999999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176</v>
      </c>
      <c r="AU232" s="266" t="s">
        <v>172</v>
      </c>
      <c r="AV232" s="15" t="s">
        <v>172</v>
      </c>
      <c r="AW232" s="15" t="s">
        <v>32</v>
      </c>
      <c r="AX232" s="15" t="s">
        <v>70</v>
      </c>
      <c r="AY232" s="266" t="s">
        <v>162</v>
      </c>
    </row>
    <row r="233" s="16" customFormat="1">
      <c r="A233" s="16"/>
      <c r="B233" s="267"/>
      <c r="C233" s="268"/>
      <c r="D233" s="236" t="s">
        <v>176</v>
      </c>
      <c r="E233" s="269" t="s">
        <v>267</v>
      </c>
      <c r="F233" s="270" t="s">
        <v>183</v>
      </c>
      <c r="G233" s="268"/>
      <c r="H233" s="271">
        <v>2.8799999999999999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7" t="s">
        <v>176</v>
      </c>
      <c r="AU233" s="277" t="s">
        <v>172</v>
      </c>
      <c r="AV233" s="16" t="s">
        <v>171</v>
      </c>
      <c r="AW233" s="16" t="s">
        <v>32</v>
      </c>
      <c r="AX233" s="16" t="s">
        <v>77</v>
      </c>
      <c r="AY233" s="277" t="s">
        <v>162</v>
      </c>
    </row>
    <row r="234" s="12" customFormat="1" ht="20.88" customHeight="1">
      <c r="A234" s="12"/>
      <c r="B234" s="200"/>
      <c r="C234" s="201"/>
      <c r="D234" s="202" t="s">
        <v>69</v>
      </c>
      <c r="E234" s="214" t="s">
        <v>268</v>
      </c>
      <c r="F234" s="214" t="s">
        <v>269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SUM(P235:P308)</f>
        <v>0</v>
      </c>
      <c r="Q234" s="208"/>
      <c r="R234" s="209">
        <f>SUM(R235:R308)</f>
        <v>0</v>
      </c>
      <c r="S234" s="208"/>
      <c r="T234" s="210">
        <f>SUM(T235:T308)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77</v>
      </c>
      <c r="AT234" s="212" t="s">
        <v>69</v>
      </c>
      <c r="AU234" s="212" t="s">
        <v>79</v>
      </c>
      <c r="AY234" s="211" t="s">
        <v>162</v>
      </c>
      <c r="BK234" s="213">
        <f>SUM(BK235:BK308)</f>
        <v>0</v>
      </c>
    </row>
    <row r="235" s="2" customFormat="1" ht="33" customHeight="1">
      <c r="A235" s="41"/>
      <c r="B235" s="42"/>
      <c r="C235" s="216" t="s">
        <v>255</v>
      </c>
      <c r="D235" s="216" t="s">
        <v>166</v>
      </c>
      <c r="E235" s="217" t="s">
        <v>270</v>
      </c>
      <c r="F235" s="218" t="s">
        <v>271</v>
      </c>
      <c r="G235" s="219" t="s">
        <v>226</v>
      </c>
      <c r="H235" s="220">
        <v>170.20699999999999</v>
      </c>
      <c r="I235" s="221"/>
      <c r="J235" s="222">
        <f>ROUND(I235*H235,2)</f>
        <v>0</v>
      </c>
      <c r="K235" s="218" t="s">
        <v>170</v>
      </c>
      <c r="L235" s="47"/>
      <c r="M235" s="223" t="s">
        <v>19</v>
      </c>
      <c r="N235" s="224" t="s">
        <v>41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171</v>
      </c>
      <c r="AT235" s="227" t="s">
        <v>166</v>
      </c>
      <c r="AU235" s="227" t="s">
        <v>172</v>
      </c>
      <c r="AY235" s="20" t="s">
        <v>162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77</v>
      </c>
      <c r="BK235" s="228">
        <f>ROUND(I235*H235,2)</f>
        <v>0</v>
      </c>
      <c r="BL235" s="20" t="s">
        <v>171</v>
      </c>
      <c r="BM235" s="227" t="s">
        <v>272</v>
      </c>
    </row>
    <row r="236" s="2" customFormat="1">
      <c r="A236" s="41"/>
      <c r="B236" s="42"/>
      <c r="C236" s="43"/>
      <c r="D236" s="229" t="s">
        <v>174</v>
      </c>
      <c r="E236" s="43"/>
      <c r="F236" s="230" t="s">
        <v>273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174</v>
      </c>
      <c r="AU236" s="20" t="s">
        <v>172</v>
      </c>
    </row>
    <row r="237" s="13" customFormat="1">
      <c r="A237" s="13"/>
      <c r="B237" s="234"/>
      <c r="C237" s="235"/>
      <c r="D237" s="236" t="s">
        <v>176</v>
      </c>
      <c r="E237" s="237" t="s">
        <v>19</v>
      </c>
      <c r="F237" s="238" t="s">
        <v>274</v>
      </c>
      <c r="G237" s="235"/>
      <c r="H237" s="237" t="s">
        <v>19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176</v>
      </c>
      <c r="AU237" s="244" t="s">
        <v>172</v>
      </c>
      <c r="AV237" s="13" t="s">
        <v>77</v>
      </c>
      <c r="AW237" s="13" t="s">
        <v>32</v>
      </c>
      <c r="AX237" s="13" t="s">
        <v>70</v>
      </c>
      <c r="AY237" s="244" t="s">
        <v>162</v>
      </c>
    </row>
    <row r="238" s="13" customFormat="1">
      <c r="A238" s="13"/>
      <c r="B238" s="234"/>
      <c r="C238" s="235"/>
      <c r="D238" s="236" t="s">
        <v>176</v>
      </c>
      <c r="E238" s="237" t="s">
        <v>19</v>
      </c>
      <c r="F238" s="238" t="s">
        <v>178</v>
      </c>
      <c r="G238" s="235"/>
      <c r="H238" s="237" t="s">
        <v>19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176</v>
      </c>
      <c r="AU238" s="244" t="s">
        <v>172</v>
      </c>
      <c r="AV238" s="13" t="s">
        <v>77</v>
      </c>
      <c r="AW238" s="13" t="s">
        <v>32</v>
      </c>
      <c r="AX238" s="13" t="s">
        <v>70</v>
      </c>
      <c r="AY238" s="244" t="s">
        <v>162</v>
      </c>
    </row>
    <row r="239" s="13" customFormat="1">
      <c r="A239" s="13"/>
      <c r="B239" s="234"/>
      <c r="C239" s="235"/>
      <c r="D239" s="236" t="s">
        <v>176</v>
      </c>
      <c r="E239" s="237" t="s">
        <v>19</v>
      </c>
      <c r="F239" s="238" t="s">
        <v>237</v>
      </c>
      <c r="G239" s="235"/>
      <c r="H239" s="237" t="s">
        <v>19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176</v>
      </c>
      <c r="AU239" s="244" t="s">
        <v>172</v>
      </c>
      <c r="AV239" s="13" t="s">
        <v>77</v>
      </c>
      <c r="AW239" s="13" t="s">
        <v>32</v>
      </c>
      <c r="AX239" s="13" t="s">
        <v>70</v>
      </c>
      <c r="AY239" s="244" t="s">
        <v>162</v>
      </c>
    </row>
    <row r="240" s="14" customFormat="1">
      <c r="A240" s="14"/>
      <c r="B240" s="245"/>
      <c r="C240" s="246"/>
      <c r="D240" s="236" t="s">
        <v>176</v>
      </c>
      <c r="E240" s="247" t="s">
        <v>19</v>
      </c>
      <c r="F240" s="248" t="s">
        <v>112</v>
      </c>
      <c r="G240" s="246"/>
      <c r="H240" s="249">
        <v>167.327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176</v>
      </c>
      <c r="AU240" s="255" t="s">
        <v>172</v>
      </c>
      <c r="AV240" s="14" t="s">
        <v>79</v>
      </c>
      <c r="AW240" s="14" t="s">
        <v>32</v>
      </c>
      <c r="AX240" s="14" t="s">
        <v>70</v>
      </c>
      <c r="AY240" s="255" t="s">
        <v>162</v>
      </c>
    </row>
    <row r="241" s="15" customFormat="1">
      <c r="A241" s="15"/>
      <c r="B241" s="256"/>
      <c r="C241" s="257"/>
      <c r="D241" s="236" t="s">
        <v>176</v>
      </c>
      <c r="E241" s="258" t="s">
        <v>19</v>
      </c>
      <c r="F241" s="259" t="s">
        <v>182</v>
      </c>
      <c r="G241" s="257"/>
      <c r="H241" s="260">
        <v>167.327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176</v>
      </c>
      <c r="AU241" s="266" t="s">
        <v>172</v>
      </c>
      <c r="AV241" s="15" t="s">
        <v>172</v>
      </c>
      <c r="AW241" s="15" t="s">
        <v>32</v>
      </c>
      <c r="AX241" s="15" t="s">
        <v>70</v>
      </c>
      <c r="AY241" s="266" t="s">
        <v>162</v>
      </c>
    </row>
    <row r="242" s="13" customFormat="1">
      <c r="A242" s="13"/>
      <c r="B242" s="234"/>
      <c r="C242" s="235"/>
      <c r="D242" s="236" t="s">
        <v>176</v>
      </c>
      <c r="E242" s="237" t="s">
        <v>19</v>
      </c>
      <c r="F242" s="238" t="s">
        <v>178</v>
      </c>
      <c r="G242" s="235"/>
      <c r="H242" s="237" t="s">
        <v>19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176</v>
      </c>
      <c r="AU242" s="244" t="s">
        <v>172</v>
      </c>
      <c r="AV242" s="13" t="s">
        <v>77</v>
      </c>
      <c r="AW242" s="13" t="s">
        <v>32</v>
      </c>
      <c r="AX242" s="13" t="s">
        <v>70</v>
      </c>
      <c r="AY242" s="244" t="s">
        <v>162</v>
      </c>
    </row>
    <row r="243" s="13" customFormat="1">
      <c r="A243" s="13"/>
      <c r="B243" s="234"/>
      <c r="C243" s="235"/>
      <c r="D243" s="236" t="s">
        <v>176</v>
      </c>
      <c r="E243" s="237" t="s">
        <v>19</v>
      </c>
      <c r="F243" s="238" t="s">
        <v>261</v>
      </c>
      <c r="G243" s="235"/>
      <c r="H243" s="237" t="s">
        <v>19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176</v>
      </c>
      <c r="AU243" s="244" t="s">
        <v>172</v>
      </c>
      <c r="AV243" s="13" t="s">
        <v>77</v>
      </c>
      <c r="AW243" s="13" t="s">
        <v>32</v>
      </c>
      <c r="AX243" s="13" t="s">
        <v>70</v>
      </c>
      <c r="AY243" s="244" t="s">
        <v>162</v>
      </c>
    </row>
    <row r="244" s="14" customFormat="1">
      <c r="A244" s="14"/>
      <c r="B244" s="245"/>
      <c r="C244" s="246"/>
      <c r="D244" s="236" t="s">
        <v>176</v>
      </c>
      <c r="E244" s="247" t="s">
        <v>19</v>
      </c>
      <c r="F244" s="248" t="s">
        <v>91</v>
      </c>
      <c r="G244" s="246"/>
      <c r="H244" s="249">
        <v>2.8799999999999999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176</v>
      </c>
      <c r="AU244" s="255" t="s">
        <v>172</v>
      </c>
      <c r="AV244" s="14" t="s">
        <v>79</v>
      </c>
      <c r="AW244" s="14" t="s">
        <v>32</v>
      </c>
      <c r="AX244" s="14" t="s">
        <v>70</v>
      </c>
      <c r="AY244" s="255" t="s">
        <v>162</v>
      </c>
    </row>
    <row r="245" s="15" customFormat="1">
      <c r="A245" s="15"/>
      <c r="B245" s="256"/>
      <c r="C245" s="257"/>
      <c r="D245" s="236" t="s">
        <v>176</v>
      </c>
      <c r="E245" s="258" t="s">
        <v>19</v>
      </c>
      <c r="F245" s="259" t="s">
        <v>182</v>
      </c>
      <c r="G245" s="257"/>
      <c r="H245" s="260">
        <v>2.8799999999999999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176</v>
      </c>
      <c r="AU245" s="266" t="s">
        <v>172</v>
      </c>
      <c r="AV245" s="15" t="s">
        <v>172</v>
      </c>
      <c r="AW245" s="15" t="s">
        <v>32</v>
      </c>
      <c r="AX245" s="15" t="s">
        <v>70</v>
      </c>
      <c r="AY245" s="266" t="s">
        <v>162</v>
      </c>
    </row>
    <row r="246" s="16" customFormat="1">
      <c r="A246" s="16"/>
      <c r="B246" s="267"/>
      <c r="C246" s="268"/>
      <c r="D246" s="236" t="s">
        <v>176</v>
      </c>
      <c r="E246" s="269" t="s">
        <v>19</v>
      </c>
      <c r="F246" s="270" t="s">
        <v>183</v>
      </c>
      <c r="G246" s="268"/>
      <c r="H246" s="271">
        <v>170.20699999999999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77" t="s">
        <v>176</v>
      </c>
      <c r="AU246" s="277" t="s">
        <v>172</v>
      </c>
      <c r="AV246" s="16" t="s">
        <v>171</v>
      </c>
      <c r="AW246" s="16" t="s">
        <v>32</v>
      </c>
      <c r="AX246" s="16" t="s">
        <v>77</v>
      </c>
      <c r="AY246" s="277" t="s">
        <v>162</v>
      </c>
    </row>
    <row r="247" s="2" customFormat="1" ht="33" customHeight="1">
      <c r="A247" s="41"/>
      <c r="B247" s="42"/>
      <c r="C247" s="216" t="s">
        <v>275</v>
      </c>
      <c r="D247" s="216" t="s">
        <v>166</v>
      </c>
      <c r="E247" s="217" t="s">
        <v>270</v>
      </c>
      <c r="F247" s="218" t="s">
        <v>271</v>
      </c>
      <c r="G247" s="219" t="s">
        <v>226</v>
      </c>
      <c r="H247" s="220">
        <v>0.57599999999999996</v>
      </c>
      <c r="I247" s="221"/>
      <c r="J247" s="222">
        <f>ROUND(I247*H247,2)</f>
        <v>0</v>
      </c>
      <c r="K247" s="218" t="s">
        <v>170</v>
      </c>
      <c r="L247" s="47"/>
      <c r="M247" s="223" t="s">
        <v>19</v>
      </c>
      <c r="N247" s="224" t="s">
        <v>41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171</v>
      </c>
      <c r="AT247" s="227" t="s">
        <v>166</v>
      </c>
      <c r="AU247" s="227" t="s">
        <v>172</v>
      </c>
      <c r="AY247" s="20" t="s">
        <v>162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77</v>
      </c>
      <c r="BK247" s="228">
        <f>ROUND(I247*H247,2)</f>
        <v>0</v>
      </c>
      <c r="BL247" s="20" t="s">
        <v>171</v>
      </c>
      <c r="BM247" s="227" t="s">
        <v>276</v>
      </c>
    </row>
    <row r="248" s="2" customFormat="1">
      <c r="A248" s="41"/>
      <c r="B248" s="42"/>
      <c r="C248" s="43"/>
      <c r="D248" s="229" t="s">
        <v>174</v>
      </c>
      <c r="E248" s="43"/>
      <c r="F248" s="230" t="s">
        <v>273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174</v>
      </c>
      <c r="AU248" s="20" t="s">
        <v>172</v>
      </c>
    </row>
    <row r="249" s="13" customFormat="1">
      <c r="A249" s="13"/>
      <c r="B249" s="234"/>
      <c r="C249" s="235"/>
      <c r="D249" s="236" t="s">
        <v>176</v>
      </c>
      <c r="E249" s="237" t="s">
        <v>19</v>
      </c>
      <c r="F249" s="238" t="s">
        <v>274</v>
      </c>
      <c r="G249" s="235"/>
      <c r="H249" s="237" t="s">
        <v>19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176</v>
      </c>
      <c r="AU249" s="244" t="s">
        <v>172</v>
      </c>
      <c r="AV249" s="13" t="s">
        <v>77</v>
      </c>
      <c r="AW249" s="13" t="s">
        <v>32</v>
      </c>
      <c r="AX249" s="13" t="s">
        <v>70</v>
      </c>
      <c r="AY249" s="244" t="s">
        <v>162</v>
      </c>
    </row>
    <row r="250" s="13" customFormat="1">
      <c r="A250" s="13"/>
      <c r="B250" s="234"/>
      <c r="C250" s="235"/>
      <c r="D250" s="236" t="s">
        <v>176</v>
      </c>
      <c r="E250" s="237" t="s">
        <v>19</v>
      </c>
      <c r="F250" s="238" t="s">
        <v>178</v>
      </c>
      <c r="G250" s="235"/>
      <c r="H250" s="237" t="s">
        <v>19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176</v>
      </c>
      <c r="AU250" s="244" t="s">
        <v>172</v>
      </c>
      <c r="AV250" s="13" t="s">
        <v>77</v>
      </c>
      <c r="AW250" s="13" t="s">
        <v>32</v>
      </c>
      <c r="AX250" s="13" t="s">
        <v>70</v>
      </c>
      <c r="AY250" s="244" t="s">
        <v>162</v>
      </c>
    </row>
    <row r="251" s="13" customFormat="1">
      <c r="A251" s="13"/>
      <c r="B251" s="234"/>
      <c r="C251" s="235"/>
      <c r="D251" s="236" t="s">
        <v>176</v>
      </c>
      <c r="E251" s="237" t="s">
        <v>19</v>
      </c>
      <c r="F251" s="238" t="s">
        <v>277</v>
      </c>
      <c r="G251" s="235"/>
      <c r="H251" s="237" t="s">
        <v>19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176</v>
      </c>
      <c r="AU251" s="244" t="s">
        <v>172</v>
      </c>
      <c r="AV251" s="13" t="s">
        <v>77</v>
      </c>
      <c r="AW251" s="13" t="s">
        <v>32</v>
      </c>
      <c r="AX251" s="13" t="s">
        <v>70</v>
      </c>
      <c r="AY251" s="244" t="s">
        <v>162</v>
      </c>
    </row>
    <row r="252" s="14" customFormat="1">
      <c r="A252" s="14"/>
      <c r="B252" s="245"/>
      <c r="C252" s="246"/>
      <c r="D252" s="236" t="s">
        <v>176</v>
      </c>
      <c r="E252" s="247" t="s">
        <v>19</v>
      </c>
      <c r="F252" s="248" t="s">
        <v>119</v>
      </c>
      <c r="G252" s="246"/>
      <c r="H252" s="249">
        <v>0.57599999999999996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176</v>
      </c>
      <c r="AU252" s="255" t="s">
        <v>172</v>
      </c>
      <c r="AV252" s="14" t="s">
        <v>79</v>
      </c>
      <c r="AW252" s="14" t="s">
        <v>32</v>
      </c>
      <c r="AX252" s="14" t="s">
        <v>70</v>
      </c>
      <c r="AY252" s="255" t="s">
        <v>162</v>
      </c>
    </row>
    <row r="253" s="15" customFormat="1">
      <c r="A253" s="15"/>
      <c r="B253" s="256"/>
      <c r="C253" s="257"/>
      <c r="D253" s="236" t="s">
        <v>176</v>
      </c>
      <c r="E253" s="258" t="s">
        <v>19</v>
      </c>
      <c r="F253" s="259" t="s">
        <v>182</v>
      </c>
      <c r="G253" s="257"/>
      <c r="H253" s="260">
        <v>0.57599999999999996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176</v>
      </c>
      <c r="AU253" s="266" t="s">
        <v>172</v>
      </c>
      <c r="AV253" s="15" t="s">
        <v>172</v>
      </c>
      <c r="AW253" s="15" t="s">
        <v>32</v>
      </c>
      <c r="AX253" s="15" t="s">
        <v>70</v>
      </c>
      <c r="AY253" s="266" t="s">
        <v>162</v>
      </c>
    </row>
    <row r="254" s="16" customFormat="1">
      <c r="A254" s="16"/>
      <c r="B254" s="267"/>
      <c r="C254" s="268"/>
      <c r="D254" s="236" t="s">
        <v>176</v>
      </c>
      <c r="E254" s="269" t="s">
        <v>89</v>
      </c>
      <c r="F254" s="270" t="s">
        <v>183</v>
      </c>
      <c r="G254" s="268"/>
      <c r="H254" s="271">
        <v>0.57599999999999996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77" t="s">
        <v>176</v>
      </c>
      <c r="AU254" s="277" t="s">
        <v>172</v>
      </c>
      <c r="AV254" s="16" t="s">
        <v>171</v>
      </c>
      <c r="AW254" s="16" t="s">
        <v>32</v>
      </c>
      <c r="AX254" s="16" t="s">
        <v>77</v>
      </c>
      <c r="AY254" s="277" t="s">
        <v>162</v>
      </c>
    </row>
    <row r="255" s="2" customFormat="1" ht="21.75" customHeight="1">
      <c r="A255" s="41"/>
      <c r="B255" s="42"/>
      <c r="C255" s="216" t="s">
        <v>278</v>
      </c>
      <c r="D255" s="216" t="s">
        <v>166</v>
      </c>
      <c r="E255" s="217" t="s">
        <v>279</v>
      </c>
      <c r="F255" s="218" t="s">
        <v>280</v>
      </c>
      <c r="G255" s="219" t="s">
        <v>169</v>
      </c>
      <c r="H255" s="220">
        <v>22</v>
      </c>
      <c r="I255" s="221"/>
      <c r="J255" s="222">
        <f>ROUND(I255*H255,2)</f>
        <v>0</v>
      </c>
      <c r="K255" s="218" t="s">
        <v>170</v>
      </c>
      <c r="L255" s="47"/>
      <c r="M255" s="223" t="s">
        <v>19</v>
      </c>
      <c r="N255" s="224" t="s">
        <v>41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171</v>
      </c>
      <c r="AT255" s="227" t="s">
        <v>166</v>
      </c>
      <c r="AU255" s="227" t="s">
        <v>172</v>
      </c>
      <c r="AY255" s="20" t="s">
        <v>162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77</v>
      </c>
      <c r="BK255" s="228">
        <f>ROUND(I255*H255,2)</f>
        <v>0</v>
      </c>
      <c r="BL255" s="20" t="s">
        <v>171</v>
      </c>
      <c r="BM255" s="227" t="s">
        <v>281</v>
      </c>
    </row>
    <row r="256" s="2" customFormat="1">
      <c r="A256" s="41"/>
      <c r="B256" s="42"/>
      <c r="C256" s="43"/>
      <c r="D256" s="229" t="s">
        <v>174</v>
      </c>
      <c r="E256" s="43"/>
      <c r="F256" s="230" t="s">
        <v>282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174</v>
      </c>
      <c r="AU256" s="20" t="s">
        <v>172</v>
      </c>
    </row>
    <row r="257" s="13" customFormat="1">
      <c r="A257" s="13"/>
      <c r="B257" s="234"/>
      <c r="C257" s="235"/>
      <c r="D257" s="236" t="s">
        <v>176</v>
      </c>
      <c r="E257" s="237" t="s">
        <v>19</v>
      </c>
      <c r="F257" s="238" t="s">
        <v>283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176</v>
      </c>
      <c r="AU257" s="244" t="s">
        <v>172</v>
      </c>
      <c r="AV257" s="13" t="s">
        <v>77</v>
      </c>
      <c r="AW257" s="13" t="s">
        <v>32</v>
      </c>
      <c r="AX257" s="13" t="s">
        <v>70</v>
      </c>
      <c r="AY257" s="244" t="s">
        <v>162</v>
      </c>
    </row>
    <row r="258" s="13" customFormat="1">
      <c r="A258" s="13"/>
      <c r="B258" s="234"/>
      <c r="C258" s="235"/>
      <c r="D258" s="236" t="s">
        <v>176</v>
      </c>
      <c r="E258" s="237" t="s">
        <v>19</v>
      </c>
      <c r="F258" s="238" t="s">
        <v>178</v>
      </c>
      <c r="G258" s="235"/>
      <c r="H258" s="237" t="s">
        <v>19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176</v>
      </c>
      <c r="AU258" s="244" t="s">
        <v>172</v>
      </c>
      <c r="AV258" s="13" t="s">
        <v>77</v>
      </c>
      <c r="AW258" s="13" t="s">
        <v>32</v>
      </c>
      <c r="AX258" s="13" t="s">
        <v>70</v>
      </c>
      <c r="AY258" s="244" t="s">
        <v>162</v>
      </c>
    </row>
    <row r="259" s="13" customFormat="1">
      <c r="A259" s="13"/>
      <c r="B259" s="234"/>
      <c r="C259" s="235"/>
      <c r="D259" s="236" t="s">
        <v>176</v>
      </c>
      <c r="E259" s="237" t="s">
        <v>19</v>
      </c>
      <c r="F259" s="238" t="s">
        <v>179</v>
      </c>
      <c r="G259" s="235"/>
      <c r="H259" s="237" t="s">
        <v>19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176</v>
      </c>
      <c r="AU259" s="244" t="s">
        <v>172</v>
      </c>
      <c r="AV259" s="13" t="s">
        <v>77</v>
      </c>
      <c r="AW259" s="13" t="s">
        <v>32</v>
      </c>
      <c r="AX259" s="13" t="s">
        <v>70</v>
      </c>
      <c r="AY259" s="244" t="s">
        <v>162</v>
      </c>
    </row>
    <row r="260" s="13" customFormat="1">
      <c r="A260" s="13"/>
      <c r="B260" s="234"/>
      <c r="C260" s="235"/>
      <c r="D260" s="236" t="s">
        <v>176</v>
      </c>
      <c r="E260" s="237" t="s">
        <v>19</v>
      </c>
      <c r="F260" s="238" t="s">
        <v>180</v>
      </c>
      <c r="G260" s="235"/>
      <c r="H260" s="237" t="s">
        <v>19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176</v>
      </c>
      <c r="AU260" s="244" t="s">
        <v>172</v>
      </c>
      <c r="AV260" s="13" t="s">
        <v>77</v>
      </c>
      <c r="AW260" s="13" t="s">
        <v>32</v>
      </c>
      <c r="AX260" s="13" t="s">
        <v>70</v>
      </c>
      <c r="AY260" s="244" t="s">
        <v>162</v>
      </c>
    </row>
    <row r="261" s="14" customFormat="1">
      <c r="A261" s="14"/>
      <c r="B261" s="245"/>
      <c r="C261" s="246"/>
      <c r="D261" s="236" t="s">
        <v>176</v>
      </c>
      <c r="E261" s="247" t="s">
        <v>19</v>
      </c>
      <c r="F261" s="248" t="s">
        <v>181</v>
      </c>
      <c r="G261" s="246"/>
      <c r="H261" s="249">
        <v>22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176</v>
      </c>
      <c r="AU261" s="255" t="s">
        <v>172</v>
      </c>
      <c r="AV261" s="14" t="s">
        <v>79</v>
      </c>
      <c r="AW261" s="14" t="s">
        <v>32</v>
      </c>
      <c r="AX261" s="14" t="s">
        <v>70</v>
      </c>
      <c r="AY261" s="255" t="s">
        <v>162</v>
      </c>
    </row>
    <row r="262" s="15" customFormat="1">
      <c r="A262" s="15"/>
      <c r="B262" s="256"/>
      <c r="C262" s="257"/>
      <c r="D262" s="236" t="s">
        <v>176</v>
      </c>
      <c r="E262" s="258" t="s">
        <v>19</v>
      </c>
      <c r="F262" s="259" t="s">
        <v>182</v>
      </c>
      <c r="G262" s="257"/>
      <c r="H262" s="260">
        <v>22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6" t="s">
        <v>176</v>
      </c>
      <c r="AU262" s="266" t="s">
        <v>172</v>
      </c>
      <c r="AV262" s="15" t="s">
        <v>172</v>
      </c>
      <c r="AW262" s="15" t="s">
        <v>32</v>
      </c>
      <c r="AX262" s="15" t="s">
        <v>70</v>
      </c>
      <c r="AY262" s="266" t="s">
        <v>162</v>
      </c>
    </row>
    <row r="263" s="16" customFormat="1">
      <c r="A263" s="16"/>
      <c r="B263" s="267"/>
      <c r="C263" s="268"/>
      <c r="D263" s="236" t="s">
        <v>176</v>
      </c>
      <c r="E263" s="269" t="s">
        <v>19</v>
      </c>
      <c r="F263" s="270" t="s">
        <v>183</v>
      </c>
      <c r="G263" s="268"/>
      <c r="H263" s="271">
        <v>22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77" t="s">
        <v>176</v>
      </c>
      <c r="AU263" s="277" t="s">
        <v>172</v>
      </c>
      <c r="AV263" s="16" t="s">
        <v>171</v>
      </c>
      <c r="AW263" s="16" t="s">
        <v>32</v>
      </c>
      <c r="AX263" s="16" t="s">
        <v>77</v>
      </c>
      <c r="AY263" s="277" t="s">
        <v>162</v>
      </c>
    </row>
    <row r="264" s="2" customFormat="1" ht="33" customHeight="1">
      <c r="A264" s="41"/>
      <c r="B264" s="42"/>
      <c r="C264" s="216" t="s">
        <v>268</v>
      </c>
      <c r="D264" s="216" t="s">
        <v>166</v>
      </c>
      <c r="E264" s="217" t="s">
        <v>284</v>
      </c>
      <c r="F264" s="218" t="s">
        <v>285</v>
      </c>
      <c r="G264" s="219" t="s">
        <v>226</v>
      </c>
      <c r="H264" s="220">
        <v>169.631</v>
      </c>
      <c r="I264" s="221"/>
      <c r="J264" s="222">
        <f>ROUND(I264*H264,2)</f>
        <v>0</v>
      </c>
      <c r="K264" s="218" t="s">
        <v>170</v>
      </c>
      <c r="L264" s="47"/>
      <c r="M264" s="223" t="s">
        <v>19</v>
      </c>
      <c r="N264" s="224" t="s">
        <v>41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171</v>
      </c>
      <c r="AT264" s="227" t="s">
        <v>166</v>
      </c>
      <c r="AU264" s="227" t="s">
        <v>172</v>
      </c>
      <c r="AY264" s="20" t="s">
        <v>162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77</v>
      </c>
      <c r="BK264" s="228">
        <f>ROUND(I264*H264,2)</f>
        <v>0</v>
      </c>
      <c r="BL264" s="20" t="s">
        <v>171</v>
      </c>
      <c r="BM264" s="227" t="s">
        <v>286</v>
      </c>
    </row>
    <row r="265" s="2" customFormat="1">
      <c r="A265" s="41"/>
      <c r="B265" s="42"/>
      <c r="C265" s="43"/>
      <c r="D265" s="229" t="s">
        <v>174</v>
      </c>
      <c r="E265" s="43"/>
      <c r="F265" s="230" t="s">
        <v>287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174</v>
      </c>
      <c r="AU265" s="20" t="s">
        <v>172</v>
      </c>
    </row>
    <row r="266" s="13" customFormat="1">
      <c r="A266" s="13"/>
      <c r="B266" s="234"/>
      <c r="C266" s="235"/>
      <c r="D266" s="236" t="s">
        <v>176</v>
      </c>
      <c r="E266" s="237" t="s">
        <v>19</v>
      </c>
      <c r="F266" s="238" t="s">
        <v>288</v>
      </c>
      <c r="G266" s="235"/>
      <c r="H266" s="237" t="s">
        <v>19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176</v>
      </c>
      <c r="AU266" s="244" t="s">
        <v>172</v>
      </c>
      <c r="AV266" s="13" t="s">
        <v>77</v>
      </c>
      <c r="AW266" s="13" t="s">
        <v>32</v>
      </c>
      <c r="AX266" s="13" t="s">
        <v>70</v>
      </c>
      <c r="AY266" s="244" t="s">
        <v>162</v>
      </c>
    </row>
    <row r="267" s="13" customFormat="1">
      <c r="A267" s="13"/>
      <c r="B267" s="234"/>
      <c r="C267" s="235"/>
      <c r="D267" s="236" t="s">
        <v>176</v>
      </c>
      <c r="E267" s="237" t="s">
        <v>19</v>
      </c>
      <c r="F267" s="238" t="s">
        <v>178</v>
      </c>
      <c r="G267" s="235"/>
      <c r="H267" s="237" t="s">
        <v>19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176</v>
      </c>
      <c r="AU267" s="244" t="s">
        <v>172</v>
      </c>
      <c r="AV267" s="13" t="s">
        <v>77</v>
      </c>
      <c r="AW267" s="13" t="s">
        <v>32</v>
      </c>
      <c r="AX267" s="13" t="s">
        <v>70</v>
      </c>
      <c r="AY267" s="244" t="s">
        <v>162</v>
      </c>
    </row>
    <row r="268" s="13" customFormat="1">
      <c r="A268" s="13"/>
      <c r="B268" s="234"/>
      <c r="C268" s="235"/>
      <c r="D268" s="236" t="s">
        <v>176</v>
      </c>
      <c r="E268" s="237" t="s">
        <v>19</v>
      </c>
      <c r="F268" s="238" t="s">
        <v>237</v>
      </c>
      <c r="G268" s="235"/>
      <c r="H268" s="237" t="s">
        <v>19</v>
      </c>
      <c r="I268" s="239"/>
      <c r="J268" s="235"/>
      <c r="K268" s="235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176</v>
      </c>
      <c r="AU268" s="244" t="s">
        <v>172</v>
      </c>
      <c r="AV268" s="13" t="s">
        <v>77</v>
      </c>
      <c r="AW268" s="13" t="s">
        <v>32</v>
      </c>
      <c r="AX268" s="13" t="s">
        <v>70</v>
      </c>
      <c r="AY268" s="244" t="s">
        <v>162</v>
      </c>
    </row>
    <row r="269" s="14" customFormat="1">
      <c r="A269" s="14"/>
      <c r="B269" s="245"/>
      <c r="C269" s="246"/>
      <c r="D269" s="236" t="s">
        <v>176</v>
      </c>
      <c r="E269" s="247" t="s">
        <v>19</v>
      </c>
      <c r="F269" s="248" t="s">
        <v>112</v>
      </c>
      <c r="G269" s="246"/>
      <c r="H269" s="249">
        <v>167.327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176</v>
      </c>
      <c r="AU269" s="255" t="s">
        <v>172</v>
      </c>
      <c r="AV269" s="14" t="s">
        <v>79</v>
      </c>
      <c r="AW269" s="14" t="s">
        <v>32</v>
      </c>
      <c r="AX269" s="14" t="s">
        <v>70</v>
      </c>
      <c r="AY269" s="255" t="s">
        <v>162</v>
      </c>
    </row>
    <row r="270" s="15" customFormat="1">
      <c r="A270" s="15"/>
      <c r="B270" s="256"/>
      <c r="C270" s="257"/>
      <c r="D270" s="236" t="s">
        <v>176</v>
      </c>
      <c r="E270" s="258" t="s">
        <v>19</v>
      </c>
      <c r="F270" s="259" t="s">
        <v>182</v>
      </c>
      <c r="G270" s="257"/>
      <c r="H270" s="260">
        <v>167.327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6" t="s">
        <v>176</v>
      </c>
      <c r="AU270" s="266" t="s">
        <v>172</v>
      </c>
      <c r="AV270" s="15" t="s">
        <v>172</v>
      </c>
      <c r="AW270" s="15" t="s">
        <v>32</v>
      </c>
      <c r="AX270" s="15" t="s">
        <v>70</v>
      </c>
      <c r="AY270" s="266" t="s">
        <v>162</v>
      </c>
    </row>
    <row r="271" s="13" customFormat="1">
      <c r="A271" s="13"/>
      <c r="B271" s="234"/>
      <c r="C271" s="235"/>
      <c r="D271" s="236" t="s">
        <v>176</v>
      </c>
      <c r="E271" s="237" t="s">
        <v>19</v>
      </c>
      <c r="F271" s="238" t="s">
        <v>178</v>
      </c>
      <c r="G271" s="235"/>
      <c r="H271" s="237" t="s">
        <v>19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176</v>
      </c>
      <c r="AU271" s="244" t="s">
        <v>172</v>
      </c>
      <c r="AV271" s="13" t="s">
        <v>77</v>
      </c>
      <c r="AW271" s="13" t="s">
        <v>32</v>
      </c>
      <c r="AX271" s="13" t="s">
        <v>70</v>
      </c>
      <c r="AY271" s="244" t="s">
        <v>162</v>
      </c>
    </row>
    <row r="272" s="13" customFormat="1">
      <c r="A272" s="13"/>
      <c r="B272" s="234"/>
      <c r="C272" s="235"/>
      <c r="D272" s="236" t="s">
        <v>176</v>
      </c>
      <c r="E272" s="237" t="s">
        <v>19</v>
      </c>
      <c r="F272" s="238" t="s">
        <v>261</v>
      </c>
      <c r="G272" s="235"/>
      <c r="H272" s="237" t="s">
        <v>19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176</v>
      </c>
      <c r="AU272" s="244" t="s">
        <v>172</v>
      </c>
      <c r="AV272" s="13" t="s">
        <v>77</v>
      </c>
      <c r="AW272" s="13" t="s">
        <v>32</v>
      </c>
      <c r="AX272" s="13" t="s">
        <v>70</v>
      </c>
      <c r="AY272" s="244" t="s">
        <v>162</v>
      </c>
    </row>
    <row r="273" s="14" customFormat="1">
      <c r="A273" s="14"/>
      <c r="B273" s="245"/>
      <c r="C273" s="246"/>
      <c r="D273" s="236" t="s">
        <v>176</v>
      </c>
      <c r="E273" s="247" t="s">
        <v>19</v>
      </c>
      <c r="F273" s="248" t="s">
        <v>91</v>
      </c>
      <c r="G273" s="246"/>
      <c r="H273" s="249">
        <v>2.8799999999999999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176</v>
      </c>
      <c r="AU273" s="255" t="s">
        <v>172</v>
      </c>
      <c r="AV273" s="14" t="s">
        <v>79</v>
      </c>
      <c r="AW273" s="14" t="s">
        <v>32</v>
      </c>
      <c r="AX273" s="14" t="s">
        <v>70</v>
      </c>
      <c r="AY273" s="255" t="s">
        <v>162</v>
      </c>
    </row>
    <row r="274" s="15" customFormat="1">
      <c r="A274" s="15"/>
      <c r="B274" s="256"/>
      <c r="C274" s="257"/>
      <c r="D274" s="236" t="s">
        <v>176</v>
      </c>
      <c r="E274" s="258" t="s">
        <v>19</v>
      </c>
      <c r="F274" s="259" t="s">
        <v>182</v>
      </c>
      <c r="G274" s="257"/>
      <c r="H274" s="260">
        <v>2.8799999999999999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176</v>
      </c>
      <c r="AU274" s="266" t="s">
        <v>172</v>
      </c>
      <c r="AV274" s="15" t="s">
        <v>172</v>
      </c>
      <c r="AW274" s="15" t="s">
        <v>32</v>
      </c>
      <c r="AX274" s="15" t="s">
        <v>70</v>
      </c>
      <c r="AY274" s="266" t="s">
        <v>162</v>
      </c>
    </row>
    <row r="275" s="13" customFormat="1">
      <c r="A275" s="13"/>
      <c r="B275" s="234"/>
      <c r="C275" s="235"/>
      <c r="D275" s="236" t="s">
        <v>176</v>
      </c>
      <c r="E275" s="237" t="s">
        <v>19</v>
      </c>
      <c r="F275" s="238" t="s">
        <v>178</v>
      </c>
      <c r="G275" s="235"/>
      <c r="H275" s="237" t="s">
        <v>19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176</v>
      </c>
      <c r="AU275" s="244" t="s">
        <v>172</v>
      </c>
      <c r="AV275" s="13" t="s">
        <v>77</v>
      </c>
      <c r="AW275" s="13" t="s">
        <v>32</v>
      </c>
      <c r="AX275" s="13" t="s">
        <v>70</v>
      </c>
      <c r="AY275" s="244" t="s">
        <v>162</v>
      </c>
    </row>
    <row r="276" s="13" customFormat="1">
      <c r="A276" s="13"/>
      <c r="B276" s="234"/>
      <c r="C276" s="235"/>
      <c r="D276" s="236" t="s">
        <v>176</v>
      </c>
      <c r="E276" s="237" t="s">
        <v>19</v>
      </c>
      <c r="F276" s="238" t="s">
        <v>289</v>
      </c>
      <c r="G276" s="235"/>
      <c r="H276" s="237" t="s">
        <v>19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176</v>
      </c>
      <c r="AU276" s="244" t="s">
        <v>172</v>
      </c>
      <c r="AV276" s="13" t="s">
        <v>77</v>
      </c>
      <c r="AW276" s="13" t="s">
        <v>32</v>
      </c>
      <c r="AX276" s="13" t="s">
        <v>70</v>
      </c>
      <c r="AY276" s="244" t="s">
        <v>162</v>
      </c>
    </row>
    <row r="277" s="14" customFormat="1">
      <c r="A277" s="14"/>
      <c r="B277" s="245"/>
      <c r="C277" s="246"/>
      <c r="D277" s="236" t="s">
        <v>176</v>
      </c>
      <c r="E277" s="247" t="s">
        <v>19</v>
      </c>
      <c r="F277" s="248" t="s">
        <v>290</v>
      </c>
      <c r="G277" s="246"/>
      <c r="H277" s="249">
        <v>-0.57599999999999996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176</v>
      </c>
      <c r="AU277" s="255" t="s">
        <v>172</v>
      </c>
      <c r="AV277" s="14" t="s">
        <v>79</v>
      </c>
      <c r="AW277" s="14" t="s">
        <v>32</v>
      </c>
      <c r="AX277" s="14" t="s">
        <v>70</v>
      </c>
      <c r="AY277" s="255" t="s">
        <v>162</v>
      </c>
    </row>
    <row r="278" s="15" customFormat="1">
      <c r="A278" s="15"/>
      <c r="B278" s="256"/>
      <c r="C278" s="257"/>
      <c r="D278" s="236" t="s">
        <v>176</v>
      </c>
      <c r="E278" s="258" t="s">
        <v>19</v>
      </c>
      <c r="F278" s="259" t="s">
        <v>182</v>
      </c>
      <c r="G278" s="257"/>
      <c r="H278" s="260">
        <v>-0.57599999999999996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176</v>
      </c>
      <c r="AU278" s="266" t="s">
        <v>172</v>
      </c>
      <c r="AV278" s="15" t="s">
        <v>172</v>
      </c>
      <c r="AW278" s="15" t="s">
        <v>32</v>
      </c>
      <c r="AX278" s="15" t="s">
        <v>70</v>
      </c>
      <c r="AY278" s="266" t="s">
        <v>162</v>
      </c>
    </row>
    <row r="279" s="16" customFormat="1">
      <c r="A279" s="16"/>
      <c r="B279" s="267"/>
      <c r="C279" s="268"/>
      <c r="D279" s="236" t="s">
        <v>176</v>
      </c>
      <c r="E279" s="269" t="s">
        <v>116</v>
      </c>
      <c r="F279" s="270" t="s">
        <v>183</v>
      </c>
      <c r="G279" s="268"/>
      <c r="H279" s="271">
        <v>169.631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176</v>
      </c>
      <c r="AU279" s="277" t="s">
        <v>172</v>
      </c>
      <c r="AV279" s="16" t="s">
        <v>171</v>
      </c>
      <c r="AW279" s="16" t="s">
        <v>32</v>
      </c>
      <c r="AX279" s="16" t="s">
        <v>77</v>
      </c>
      <c r="AY279" s="277" t="s">
        <v>162</v>
      </c>
    </row>
    <row r="280" s="2" customFormat="1" ht="37.8" customHeight="1">
      <c r="A280" s="41"/>
      <c r="B280" s="42"/>
      <c r="C280" s="216" t="s">
        <v>291</v>
      </c>
      <c r="D280" s="216" t="s">
        <v>166</v>
      </c>
      <c r="E280" s="217" t="s">
        <v>292</v>
      </c>
      <c r="F280" s="218" t="s">
        <v>293</v>
      </c>
      <c r="G280" s="219" t="s">
        <v>226</v>
      </c>
      <c r="H280" s="220">
        <v>1696.31</v>
      </c>
      <c r="I280" s="221"/>
      <c r="J280" s="222">
        <f>ROUND(I280*H280,2)</f>
        <v>0</v>
      </c>
      <c r="K280" s="218" t="s">
        <v>170</v>
      </c>
      <c r="L280" s="47"/>
      <c r="M280" s="223" t="s">
        <v>19</v>
      </c>
      <c r="N280" s="224" t="s">
        <v>41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171</v>
      </c>
      <c r="AT280" s="227" t="s">
        <v>166</v>
      </c>
      <c r="AU280" s="227" t="s">
        <v>172</v>
      </c>
      <c r="AY280" s="20" t="s">
        <v>162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77</v>
      </c>
      <c r="BK280" s="228">
        <f>ROUND(I280*H280,2)</f>
        <v>0</v>
      </c>
      <c r="BL280" s="20" t="s">
        <v>171</v>
      </c>
      <c r="BM280" s="227" t="s">
        <v>294</v>
      </c>
    </row>
    <row r="281" s="2" customFormat="1">
      <c r="A281" s="41"/>
      <c r="B281" s="42"/>
      <c r="C281" s="43"/>
      <c r="D281" s="229" t="s">
        <v>174</v>
      </c>
      <c r="E281" s="43"/>
      <c r="F281" s="230" t="s">
        <v>295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174</v>
      </c>
      <c r="AU281" s="20" t="s">
        <v>172</v>
      </c>
    </row>
    <row r="282" s="13" customFormat="1">
      <c r="A282" s="13"/>
      <c r="B282" s="234"/>
      <c r="C282" s="235"/>
      <c r="D282" s="236" t="s">
        <v>176</v>
      </c>
      <c r="E282" s="237" t="s">
        <v>19</v>
      </c>
      <c r="F282" s="238" t="s">
        <v>296</v>
      </c>
      <c r="G282" s="235"/>
      <c r="H282" s="237" t="s">
        <v>19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176</v>
      </c>
      <c r="AU282" s="244" t="s">
        <v>172</v>
      </c>
      <c r="AV282" s="13" t="s">
        <v>77</v>
      </c>
      <c r="AW282" s="13" t="s">
        <v>32</v>
      </c>
      <c r="AX282" s="13" t="s">
        <v>70</v>
      </c>
      <c r="AY282" s="244" t="s">
        <v>162</v>
      </c>
    </row>
    <row r="283" s="13" customFormat="1">
      <c r="A283" s="13"/>
      <c r="B283" s="234"/>
      <c r="C283" s="235"/>
      <c r="D283" s="236" t="s">
        <v>176</v>
      </c>
      <c r="E283" s="237" t="s">
        <v>19</v>
      </c>
      <c r="F283" s="238" t="s">
        <v>297</v>
      </c>
      <c r="G283" s="235"/>
      <c r="H283" s="237" t="s">
        <v>19</v>
      </c>
      <c r="I283" s="239"/>
      <c r="J283" s="235"/>
      <c r="K283" s="235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176</v>
      </c>
      <c r="AU283" s="244" t="s">
        <v>172</v>
      </c>
      <c r="AV283" s="13" t="s">
        <v>77</v>
      </c>
      <c r="AW283" s="13" t="s">
        <v>32</v>
      </c>
      <c r="AX283" s="13" t="s">
        <v>70</v>
      </c>
      <c r="AY283" s="244" t="s">
        <v>162</v>
      </c>
    </row>
    <row r="284" s="13" customFormat="1">
      <c r="A284" s="13"/>
      <c r="B284" s="234"/>
      <c r="C284" s="235"/>
      <c r="D284" s="236" t="s">
        <v>176</v>
      </c>
      <c r="E284" s="237" t="s">
        <v>19</v>
      </c>
      <c r="F284" s="238" t="s">
        <v>178</v>
      </c>
      <c r="G284" s="235"/>
      <c r="H284" s="237" t="s">
        <v>19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176</v>
      </c>
      <c r="AU284" s="244" t="s">
        <v>172</v>
      </c>
      <c r="AV284" s="13" t="s">
        <v>77</v>
      </c>
      <c r="AW284" s="13" t="s">
        <v>32</v>
      </c>
      <c r="AX284" s="13" t="s">
        <v>70</v>
      </c>
      <c r="AY284" s="244" t="s">
        <v>162</v>
      </c>
    </row>
    <row r="285" s="13" customFormat="1">
      <c r="A285" s="13"/>
      <c r="B285" s="234"/>
      <c r="C285" s="235"/>
      <c r="D285" s="236" t="s">
        <v>176</v>
      </c>
      <c r="E285" s="237" t="s">
        <v>19</v>
      </c>
      <c r="F285" s="238" t="s">
        <v>288</v>
      </c>
      <c r="G285" s="235"/>
      <c r="H285" s="237" t="s">
        <v>19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176</v>
      </c>
      <c r="AU285" s="244" t="s">
        <v>172</v>
      </c>
      <c r="AV285" s="13" t="s">
        <v>77</v>
      </c>
      <c r="AW285" s="13" t="s">
        <v>32</v>
      </c>
      <c r="AX285" s="13" t="s">
        <v>70</v>
      </c>
      <c r="AY285" s="244" t="s">
        <v>162</v>
      </c>
    </row>
    <row r="286" s="14" customFormat="1">
      <c r="A286" s="14"/>
      <c r="B286" s="245"/>
      <c r="C286" s="246"/>
      <c r="D286" s="236" t="s">
        <v>176</v>
      </c>
      <c r="E286" s="247" t="s">
        <v>19</v>
      </c>
      <c r="F286" s="248" t="s">
        <v>298</v>
      </c>
      <c r="G286" s="246"/>
      <c r="H286" s="249">
        <v>1696.31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176</v>
      </c>
      <c r="AU286" s="255" t="s">
        <v>172</v>
      </c>
      <c r="AV286" s="14" t="s">
        <v>79</v>
      </c>
      <c r="AW286" s="14" t="s">
        <v>32</v>
      </c>
      <c r="AX286" s="14" t="s">
        <v>70</v>
      </c>
      <c r="AY286" s="255" t="s">
        <v>162</v>
      </c>
    </row>
    <row r="287" s="15" customFormat="1">
      <c r="A287" s="15"/>
      <c r="B287" s="256"/>
      <c r="C287" s="257"/>
      <c r="D287" s="236" t="s">
        <v>176</v>
      </c>
      <c r="E287" s="258" t="s">
        <v>19</v>
      </c>
      <c r="F287" s="259" t="s">
        <v>182</v>
      </c>
      <c r="G287" s="257"/>
      <c r="H287" s="260">
        <v>1696.31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176</v>
      </c>
      <c r="AU287" s="266" t="s">
        <v>172</v>
      </c>
      <c r="AV287" s="15" t="s">
        <v>172</v>
      </c>
      <c r="AW287" s="15" t="s">
        <v>32</v>
      </c>
      <c r="AX287" s="15" t="s">
        <v>70</v>
      </c>
      <c r="AY287" s="266" t="s">
        <v>162</v>
      </c>
    </row>
    <row r="288" s="16" customFormat="1">
      <c r="A288" s="16"/>
      <c r="B288" s="267"/>
      <c r="C288" s="268"/>
      <c r="D288" s="236" t="s">
        <v>176</v>
      </c>
      <c r="E288" s="269" t="s">
        <v>19</v>
      </c>
      <c r="F288" s="270" t="s">
        <v>183</v>
      </c>
      <c r="G288" s="268"/>
      <c r="H288" s="271">
        <v>1696.31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176</v>
      </c>
      <c r="AU288" s="277" t="s">
        <v>172</v>
      </c>
      <c r="AV288" s="16" t="s">
        <v>171</v>
      </c>
      <c r="AW288" s="16" t="s">
        <v>32</v>
      </c>
      <c r="AX288" s="16" t="s">
        <v>77</v>
      </c>
      <c r="AY288" s="277" t="s">
        <v>162</v>
      </c>
    </row>
    <row r="289" s="2" customFormat="1" ht="24.15" customHeight="1">
      <c r="A289" s="41"/>
      <c r="B289" s="42"/>
      <c r="C289" s="216" t="s">
        <v>299</v>
      </c>
      <c r="D289" s="216" t="s">
        <v>166</v>
      </c>
      <c r="E289" s="217" t="s">
        <v>300</v>
      </c>
      <c r="F289" s="218" t="s">
        <v>301</v>
      </c>
      <c r="G289" s="219" t="s">
        <v>226</v>
      </c>
      <c r="H289" s="220">
        <v>170.20699999999999</v>
      </c>
      <c r="I289" s="221"/>
      <c r="J289" s="222">
        <f>ROUND(I289*H289,2)</f>
        <v>0</v>
      </c>
      <c r="K289" s="218" t="s">
        <v>170</v>
      </c>
      <c r="L289" s="47"/>
      <c r="M289" s="223" t="s">
        <v>19</v>
      </c>
      <c r="N289" s="224" t="s">
        <v>41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171</v>
      </c>
      <c r="AT289" s="227" t="s">
        <v>166</v>
      </c>
      <c r="AU289" s="227" t="s">
        <v>172</v>
      </c>
      <c r="AY289" s="20" t="s">
        <v>162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77</v>
      </c>
      <c r="BK289" s="228">
        <f>ROUND(I289*H289,2)</f>
        <v>0</v>
      </c>
      <c r="BL289" s="20" t="s">
        <v>171</v>
      </c>
      <c r="BM289" s="227" t="s">
        <v>302</v>
      </c>
    </row>
    <row r="290" s="2" customFormat="1">
      <c r="A290" s="41"/>
      <c r="B290" s="42"/>
      <c r="C290" s="43"/>
      <c r="D290" s="229" t="s">
        <v>174</v>
      </c>
      <c r="E290" s="43"/>
      <c r="F290" s="230" t="s">
        <v>303</v>
      </c>
      <c r="G290" s="43"/>
      <c r="H290" s="43"/>
      <c r="I290" s="231"/>
      <c r="J290" s="43"/>
      <c r="K290" s="43"/>
      <c r="L290" s="47"/>
      <c r="M290" s="232"/>
      <c r="N290" s="233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174</v>
      </c>
      <c r="AU290" s="20" t="s">
        <v>172</v>
      </c>
    </row>
    <row r="291" s="13" customFormat="1">
      <c r="A291" s="13"/>
      <c r="B291" s="234"/>
      <c r="C291" s="235"/>
      <c r="D291" s="236" t="s">
        <v>176</v>
      </c>
      <c r="E291" s="237" t="s">
        <v>19</v>
      </c>
      <c r="F291" s="238" t="s">
        <v>304</v>
      </c>
      <c r="G291" s="235"/>
      <c r="H291" s="237" t="s">
        <v>19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176</v>
      </c>
      <c r="AU291" s="244" t="s">
        <v>172</v>
      </c>
      <c r="AV291" s="13" t="s">
        <v>77</v>
      </c>
      <c r="AW291" s="13" t="s">
        <v>32</v>
      </c>
      <c r="AX291" s="13" t="s">
        <v>70</v>
      </c>
      <c r="AY291" s="244" t="s">
        <v>162</v>
      </c>
    </row>
    <row r="292" s="13" customFormat="1">
      <c r="A292" s="13"/>
      <c r="B292" s="234"/>
      <c r="C292" s="235"/>
      <c r="D292" s="236" t="s">
        <v>176</v>
      </c>
      <c r="E292" s="237" t="s">
        <v>19</v>
      </c>
      <c r="F292" s="238" t="s">
        <v>178</v>
      </c>
      <c r="G292" s="235"/>
      <c r="H292" s="237" t="s">
        <v>19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176</v>
      </c>
      <c r="AU292" s="244" t="s">
        <v>172</v>
      </c>
      <c r="AV292" s="13" t="s">
        <v>77</v>
      </c>
      <c r="AW292" s="13" t="s">
        <v>32</v>
      </c>
      <c r="AX292" s="13" t="s">
        <v>70</v>
      </c>
      <c r="AY292" s="244" t="s">
        <v>162</v>
      </c>
    </row>
    <row r="293" s="13" customFormat="1">
      <c r="A293" s="13"/>
      <c r="B293" s="234"/>
      <c r="C293" s="235"/>
      <c r="D293" s="236" t="s">
        <v>176</v>
      </c>
      <c r="E293" s="237" t="s">
        <v>19</v>
      </c>
      <c r="F293" s="238" t="s">
        <v>237</v>
      </c>
      <c r="G293" s="235"/>
      <c r="H293" s="237" t="s">
        <v>19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176</v>
      </c>
      <c r="AU293" s="244" t="s">
        <v>172</v>
      </c>
      <c r="AV293" s="13" t="s">
        <v>77</v>
      </c>
      <c r="AW293" s="13" t="s">
        <v>32</v>
      </c>
      <c r="AX293" s="13" t="s">
        <v>70</v>
      </c>
      <c r="AY293" s="244" t="s">
        <v>162</v>
      </c>
    </row>
    <row r="294" s="14" customFormat="1">
      <c r="A294" s="14"/>
      <c r="B294" s="245"/>
      <c r="C294" s="246"/>
      <c r="D294" s="236" t="s">
        <v>176</v>
      </c>
      <c r="E294" s="247" t="s">
        <v>19</v>
      </c>
      <c r="F294" s="248" t="s">
        <v>112</v>
      </c>
      <c r="G294" s="246"/>
      <c r="H294" s="249">
        <v>167.327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176</v>
      </c>
      <c r="AU294" s="255" t="s">
        <v>172</v>
      </c>
      <c r="AV294" s="14" t="s">
        <v>79</v>
      </c>
      <c r="AW294" s="14" t="s">
        <v>32</v>
      </c>
      <c r="AX294" s="14" t="s">
        <v>70</v>
      </c>
      <c r="AY294" s="255" t="s">
        <v>162</v>
      </c>
    </row>
    <row r="295" s="15" customFormat="1">
      <c r="A295" s="15"/>
      <c r="B295" s="256"/>
      <c r="C295" s="257"/>
      <c r="D295" s="236" t="s">
        <v>176</v>
      </c>
      <c r="E295" s="258" t="s">
        <v>19</v>
      </c>
      <c r="F295" s="259" t="s">
        <v>182</v>
      </c>
      <c r="G295" s="257"/>
      <c r="H295" s="260">
        <v>167.327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176</v>
      </c>
      <c r="AU295" s="266" t="s">
        <v>172</v>
      </c>
      <c r="AV295" s="15" t="s">
        <v>172</v>
      </c>
      <c r="AW295" s="15" t="s">
        <v>32</v>
      </c>
      <c r="AX295" s="15" t="s">
        <v>70</v>
      </c>
      <c r="AY295" s="266" t="s">
        <v>162</v>
      </c>
    </row>
    <row r="296" s="13" customFormat="1">
      <c r="A296" s="13"/>
      <c r="B296" s="234"/>
      <c r="C296" s="235"/>
      <c r="D296" s="236" t="s">
        <v>176</v>
      </c>
      <c r="E296" s="237" t="s">
        <v>19</v>
      </c>
      <c r="F296" s="238" t="s">
        <v>178</v>
      </c>
      <c r="G296" s="235"/>
      <c r="H296" s="237" t="s">
        <v>19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176</v>
      </c>
      <c r="AU296" s="244" t="s">
        <v>172</v>
      </c>
      <c r="AV296" s="13" t="s">
        <v>77</v>
      </c>
      <c r="AW296" s="13" t="s">
        <v>32</v>
      </c>
      <c r="AX296" s="13" t="s">
        <v>70</v>
      </c>
      <c r="AY296" s="244" t="s">
        <v>162</v>
      </c>
    </row>
    <row r="297" s="13" customFormat="1">
      <c r="A297" s="13"/>
      <c r="B297" s="234"/>
      <c r="C297" s="235"/>
      <c r="D297" s="236" t="s">
        <v>176</v>
      </c>
      <c r="E297" s="237" t="s">
        <v>19</v>
      </c>
      <c r="F297" s="238" t="s">
        <v>261</v>
      </c>
      <c r="G297" s="235"/>
      <c r="H297" s="237" t="s">
        <v>19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176</v>
      </c>
      <c r="AU297" s="244" t="s">
        <v>172</v>
      </c>
      <c r="AV297" s="13" t="s">
        <v>77</v>
      </c>
      <c r="AW297" s="13" t="s">
        <v>32</v>
      </c>
      <c r="AX297" s="13" t="s">
        <v>70</v>
      </c>
      <c r="AY297" s="244" t="s">
        <v>162</v>
      </c>
    </row>
    <row r="298" s="14" customFormat="1">
      <c r="A298" s="14"/>
      <c r="B298" s="245"/>
      <c r="C298" s="246"/>
      <c r="D298" s="236" t="s">
        <v>176</v>
      </c>
      <c r="E298" s="247" t="s">
        <v>19</v>
      </c>
      <c r="F298" s="248" t="s">
        <v>91</v>
      </c>
      <c r="G298" s="246"/>
      <c r="H298" s="249">
        <v>2.8799999999999999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176</v>
      </c>
      <c r="AU298" s="255" t="s">
        <v>172</v>
      </c>
      <c r="AV298" s="14" t="s">
        <v>79</v>
      </c>
      <c r="AW298" s="14" t="s">
        <v>32</v>
      </c>
      <c r="AX298" s="14" t="s">
        <v>70</v>
      </c>
      <c r="AY298" s="255" t="s">
        <v>162</v>
      </c>
    </row>
    <row r="299" s="15" customFormat="1">
      <c r="A299" s="15"/>
      <c r="B299" s="256"/>
      <c r="C299" s="257"/>
      <c r="D299" s="236" t="s">
        <v>176</v>
      </c>
      <c r="E299" s="258" t="s">
        <v>19</v>
      </c>
      <c r="F299" s="259" t="s">
        <v>182</v>
      </c>
      <c r="G299" s="257"/>
      <c r="H299" s="260">
        <v>2.8799999999999999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176</v>
      </c>
      <c r="AU299" s="266" t="s">
        <v>172</v>
      </c>
      <c r="AV299" s="15" t="s">
        <v>172</v>
      </c>
      <c r="AW299" s="15" t="s">
        <v>32</v>
      </c>
      <c r="AX299" s="15" t="s">
        <v>70</v>
      </c>
      <c r="AY299" s="266" t="s">
        <v>162</v>
      </c>
    </row>
    <row r="300" s="16" customFormat="1">
      <c r="A300" s="16"/>
      <c r="B300" s="267"/>
      <c r="C300" s="268"/>
      <c r="D300" s="236" t="s">
        <v>176</v>
      </c>
      <c r="E300" s="269" t="s">
        <v>19</v>
      </c>
      <c r="F300" s="270" t="s">
        <v>183</v>
      </c>
      <c r="G300" s="268"/>
      <c r="H300" s="271">
        <v>170.20699999999999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77" t="s">
        <v>176</v>
      </c>
      <c r="AU300" s="277" t="s">
        <v>172</v>
      </c>
      <c r="AV300" s="16" t="s">
        <v>171</v>
      </c>
      <c r="AW300" s="16" t="s">
        <v>32</v>
      </c>
      <c r="AX300" s="16" t="s">
        <v>77</v>
      </c>
      <c r="AY300" s="277" t="s">
        <v>162</v>
      </c>
    </row>
    <row r="301" s="2" customFormat="1" ht="24.15" customHeight="1">
      <c r="A301" s="41"/>
      <c r="B301" s="42"/>
      <c r="C301" s="216" t="s">
        <v>305</v>
      </c>
      <c r="D301" s="216" t="s">
        <v>166</v>
      </c>
      <c r="E301" s="217" t="s">
        <v>300</v>
      </c>
      <c r="F301" s="218" t="s">
        <v>301</v>
      </c>
      <c r="G301" s="219" t="s">
        <v>226</v>
      </c>
      <c r="H301" s="220">
        <v>0.57599999999999996</v>
      </c>
      <c r="I301" s="221"/>
      <c r="J301" s="222">
        <f>ROUND(I301*H301,2)</f>
        <v>0</v>
      </c>
      <c r="K301" s="218" t="s">
        <v>170</v>
      </c>
      <c r="L301" s="47"/>
      <c r="M301" s="223" t="s">
        <v>19</v>
      </c>
      <c r="N301" s="224" t="s">
        <v>41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171</v>
      </c>
      <c r="AT301" s="227" t="s">
        <v>166</v>
      </c>
      <c r="AU301" s="227" t="s">
        <v>172</v>
      </c>
      <c r="AY301" s="20" t="s">
        <v>162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77</v>
      </c>
      <c r="BK301" s="228">
        <f>ROUND(I301*H301,2)</f>
        <v>0</v>
      </c>
      <c r="BL301" s="20" t="s">
        <v>171</v>
      </c>
      <c r="BM301" s="227" t="s">
        <v>306</v>
      </c>
    </row>
    <row r="302" s="2" customFormat="1">
      <c r="A302" s="41"/>
      <c r="B302" s="42"/>
      <c r="C302" s="43"/>
      <c r="D302" s="229" t="s">
        <v>174</v>
      </c>
      <c r="E302" s="43"/>
      <c r="F302" s="230" t="s">
        <v>303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174</v>
      </c>
      <c r="AU302" s="20" t="s">
        <v>172</v>
      </c>
    </row>
    <row r="303" s="13" customFormat="1">
      <c r="A303" s="13"/>
      <c r="B303" s="234"/>
      <c r="C303" s="235"/>
      <c r="D303" s="236" t="s">
        <v>176</v>
      </c>
      <c r="E303" s="237" t="s">
        <v>19</v>
      </c>
      <c r="F303" s="238" t="s">
        <v>304</v>
      </c>
      <c r="G303" s="235"/>
      <c r="H303" s="237" t="s">
        <v>19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176</v>
      </c>
      <c r="AU303" s="244" t="s">
        <v>172</v>
      </c>
      <c r="AV303" s="13" t="s">
        <v>77</v>
      </c>
      <c r="AW303" s="13" t="s">
        <v>32</v>
      </c>
      <c r="AX303" s="13" t="s">
        <v>70</v>
      </c>
      <c r="AY303" s="244" t="s">
        <v>162</v>
      </c>
    </row>
    <row r="304" s="13" customFormat="1">
      <c r="A304" s="13"/>
      <c r="B304" s="234"/>
      <c r="C304" s="235"/>
      <c r="D304" s="236" t="s">
        <v>176</v>
      </c>
      <c r="E304" s="237" t="s">
        <v>19</v>
      </c>
      <c r="F304" s="238" t="s">
        <v>178</v>
      </c>
      <c r="G304" s="235"/>
      <c r="H304" s="237" t="s">
        <v>19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176</v>
      </c>
      <c r="AU304" s="244" t="s">
        <v>172</v>
      </c>
      <c r="AV304" s="13" t="s">
        <v>77</v>
      </c>
      <c r="AW304" s="13" t="s">
        <v>32</v>
      </c>
      <c r="AX304" s="13" t="s">
        <v>70</v>
      </c>
      <c r="AY304" s="244" t="s">
        <v>162</v>
      </c>
    </row>
    <row r="305" s="13" customFormat="1">
      <c r="A305" s="13"/>
      <c r="B305" s="234"/>
      <c r="C305" s="235"/>
      <c r="D305" s="236" t="s">
        <v>176</v>
      </c>
      <c r="E305" s="237" t="s">
        <v>19</v>
      </c>
      <c r="F305" s="238" t="s">
        <v>277</v>
      </c>
      <c r="G305" s="235"/>
      <c r="H305" s="237" t="s">
        <v>19</v>
      </c>
      <c r="I305" s="239"/>
      <c r="J305" s="235"/>
      <c r="K305" s="235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176</v>
      </c>
      <c r="AU305" s="244" t="s">
        <v>172</v>
      </c>
      <c r="AV305" s="13" t="s">
        <v>77</v>
      </c>
      <c r="AW305" s="13" t="s">
        <v>32</v>
      </c>
      <c r="AX305" s="13" t="s">
        <v>70</v>
      </c>
      <c r="AY305" s="244" t="s">
        <v>162</v>
      </c>
    </row>
    <row r="306" s="14" customFormat="1">
      <c r="A306" s="14"/>
      <c r="B306" s="245"/>
      <c r="C306" s="246"/>
      <c r="D306" s="236" t="s">
        <v>176</v>
      </c>
      <c r="E306" s="247" t="s">
        <v>19</v>
      </c>
      <c r="F306" s="248" t="s">
        <v>119</v>
      </c>
      <c r="G306" s="246"/>
      <c r="H306" s="249">
        <v>0.57599999999999996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176</v>
      </c>
      <c r="AU306" s="255" t="s">
        <v>172</v>
      </c>
      <c r="AV306" s="14" t="s">
        <v>79</v>
      </c>
      <c r="AW306" s="14" t="s">
        <v>32</v>
      </c>
      <c r="AX306" s="14" t="s">
        <v>70</v>
      </c>
      <c r="AY306" s="255" t="s">
        <v>162</v>
      </c>
    </row>
    <row r="307" s="15" customFormat="1">
      <c r="A307" s="15"/>
      <c r="B307" s="256"/>
      <c r="C307" s="257"/>
      <c r="D307" s="236" t="s">
        <v>176</v>
      </c>
      <c r="E307" s="258" t="s">
        <v>19</v>
      </c>
      <c r="F307" s="259" t="s">
        <v>182</v>
      </c>
      <c r="G307" s="257"/>
      <c r="H307" s="260">
        <v>0.57599999999999996</v>
      </c>
      <c r="I307" s="261"/>
      <c r="J307" s="257"/>
      <c r="K307" s="257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176</v>
      </c>
      <c r="AU307" s="266" t="s">
        <v>172</v>
      </c>
      <c r="AV307" s="15" t="s">
        <v>172</v>
      </c>
      <c r="AW307" s="15" t="s">
        <v>32</v>
      </c>
      <c r="AX307" s="15" t="s">
        <v>70</v>
      </c>
      <c r="AY307" s="266" t="s">
        <v>162</v>
      </c>
    </row>
    <row r="308" s="16" customFormat="1">
      <c r="A308" s="16"/>
      <c r="B308" s="267"/>
      <c r="C308" s="268"/>
      <c r="D308" s="236" t="s">
        <v>176</v>
      </c>
      <c r="E308" s="269" t="s">
        <v>19</v>
      </c>
      <c r="F308" s="270" t="s">
        <v>183</v>
      </c>
      <c r="G308" s="268"/>
      <c r="H308" s="271">
        <v>0.57599999999999996</v>
      </c>
      <c r="I308" s="272"/>
      <c r="J308" s="268"/>
      <c r="K308" s="268"/>
      <c r="L308" s="273"/>
      <c r="M308" s="274"/>
      <c r="N308" s="275"/>
      <c r="O308" s="275"/>
      <c r="P308" s="275"/>
      <c r="Q308" s="275"/>
      <c r="R308" s="275"/>
      <c r="S308" s="275"/>
      <c r="T308" s="27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77" t="s">
        <v>176</v>
      </c>
      <c r="AU308" s="277" t="s">
        <v>172</v>
      </c>
      <c r="AV308" s="16" t="s">
        <v>171</v>
      </c>
      <c r="AW308" s="16" t="s">
        <v>32</v>
      </c>
      <c r="AX308" s="16" t="s">
        <v>77</v>
      </c>
      <c r="AY308" s="277" t="s">
        <v>162</v>
      </c>
    </row>
    <row r="309" s="12" customFormat="1" ht="20.88" customHeight="1">
      <c r="A309" s="12"/>
      <c r="B309" s="200"/>
      <c r="C309" s="201"/>
      <c r="D309" s="202" t="s">
        <v>69</v>
      </c>
      <c r="E309" s="214" t="s">
        <v>291</v>
      </c>
      <c r="F309" s="214" t="s">
        <v>307</v>
      </c>
      <c r="G309" s="201"/>
      <c r="H309" s="201"/>
      <c r="I309" s="204"/>
      <c r="J309" s="215">
        <f>BK309</f>
        <v>0</v>
      </c>
      <c r="K309" s="201"/>
      <c r="L309" s="206"/>
      <c r="M309" s="207"/>
      <c r="N309" s="208"/>
      <c r="O309" s="208"/>
      <c r="P309" s="209">
        <f>SUM(P310:P339)</f>
        <v>0</v>
      </c>
      <c r="Q309" s="208"/>
      <c r="R309" s="209">
        <f>SUM(R310:R339)</f>
        <v>0</v>
      </c>
      <c r="S309" s="208"/>
      <c r="T309" s="210">
        <f>SUM(T310:T339)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1" t="s">
        <v>77</v>
      </c>
      <c r="AT309" s="212" t="s">
        <v>69</v>
      </c>
      <c r="AU309" s="212" t="s">
        <v>79</v>
      </c>
      <c r="AY309" s="211" t="s">
        <v>162</v>
      </c>
      <c r="BK309" s="213">
        <f>SUM(BK310:BK339)</f>
        <v>0</v>
      </c>
    </row>
    <row r="310" s="2" customFormat="1" ht="16.5" customHeight="1">
      <c r="A310" s="41"/>
      <c r="B310" s="42"/>
      <c r="C310" s="216" t="s">
        <v>308</v>
      </c>
      <c r="D310" s="216" t="s">
        <v>166</v>
      </c>
      <c r="E310" s="217" t="s">
        <v>309</v>
      </c>
      <c r="F310" s="218" t="s">
        <v>310</v>
      </c>
      <c r="G310" s="219" t="s">
        <v>226</v>
      </c>
      <c r="H310" s="220">
        <v>170.20699999999999</v>
      </c>
      <c r="I310" s="221"/>
      <c r="J310" s="222">
        <f>ROUND(I310*H310,2)</f>
        <v>0</v>
      </c>
      <c r="K310" s="218" t="s">
        <v>170</v>
      </c>
      <c r="L310" s="47"/>
      <c r="M310" s="223" t="s">
        <v>19</v>
      </c>
      <c r="N310" s="224" t="s">
        <v>41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171</v>
      </c>
      <c r="AT310" s="227" t="s">
        <v>166</v>
      </c>
      <c r="AU310" s="227" t="s">
        <v>172</v>
      </c>
      <c r="AY310" s="20" t="s">
        <v>162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77</v>
      </c>
      <c r="BK310" s="228">
        <f>ROUND(I310*H310,2)</f>
        <v>0</v>
      </c>
      <c r="BL310" s="20" t="s">
        <v>171</v>
      </c>
      <c r="BM310" s="227" t="s">
        <v>311</v>
      </c>
    </row>
    <row r="311" s="2" customFormat="1">
      <c r="A311" s="41"/>
      <c r="B311" s="42"/>
      <c r="C311" s="43"/>
      <c r="D311" s="229" t="s">
        <v>174</v>
      </c>
      <c r="E311" s="43"/>
      <c r="F311" s="230" t="s">
        <v>312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174</v>
      </c>
      <c r="AU311" s="20" t="s">
        <v>172</v>
      </c>
    </row>
    <row r="312" s="13" customFormat="1">
      <c r="A312" s="13"/>
      <c r="B312" s="234"/>
      <c r="C312" s="235"/>
      <c r="D312" s="236" t="s">
        <v>176</v>
      </c>
      <c r="E312" s="237" t="s">
        <v>19</v>
      </c>
      <c r="F312" s="238" t="s">
        <v>313</v>
      </c>
      <c r="G312" s="235"/>
      <c r="H312" s="237" t="s">
        <v>19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176</v>
      </c>
      <c r="AU312" s="244" t="s">
        <v>172</v>
      </c>
      <c r="AV312" s="13" t="s">
        <v>77</v>
      </c>
      <c r="AW312" s="13" t="s">
        <v>32</v>
      </c>
      <c r="AX312" s="13" t="s">
        <v>70</v>
      </c>
      <c r="AY312" s="244" t="s">
        <v>162</v>
      </c>
    </row>
    <row r="313" s="13" customFormat="1">
      <c r="A313" s="13"/>
      <c r="B313" s="234"/>
      <c r="C313" s="235"/>
      <c r="D313" s="236" t="s">
        <v>176</v>
      </c>
      <c r="E313" s="237" t="s">
        <v>19</v>
      </c>
      <c r="F313" s="238" t="s">
        <v>178</v>
      </c>
      <c r="G313" s="235"/>
      <c r="H313" s="237" t="s">
        <v>19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176</v>
      </c>
      <c r="AU313" s="244" t="s">
        <v>172</v>
      </c>
      <c r="AV313" s="13" t="s">
        <v>77</v>
      </c>
      <c r="AW313" s="13" t="s">
        <v>32</v>
      </c>
      <c r="AX313" s="13" t="s">
        <v>70</v>
      </c>
      <c r="AY313" s="244" t="s">
        <v>162</v>
      </c>
    </row>
    <row r="314" s="13" customFormat="1">
      <c r="A314" s="13"/>
      <c r="B314" s="234"/>
      <c r="C314" s="235"/>
      <c r="D314" s="236" t="s">
        <v>176</v>
      </c>
      <c r="E314" s="237" t="s">
        <v>19</v>
      </c>
      <c r="F314" s="238" t="s">
        <v>274</v>
      </c>
      <c r="G314" s="235"/>
      <c r="H314" s="237" t="s">
        <v>19</v>
      </c>
      <c r="I314" s="239"/>
      <c r="J314" s="235"/>
      <c r="K314" s="235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176</v>
      </c>
      <c r="AU314" s="244" t="s">
        <v>172</v>
      </c>
      <c r="AV314" s="13" t="s">
        <v>77</v>
      </c>
      <c r="AW314" s="13" t="s">
        <v>32</v>
      </c>
      <c r="AX314" s="13" t="s">
        <v>70</v>
      </c>
      <c r="AY314" s="244" t="s">
        <v>162</v>
      </c>
    </row>
    <row r="315" s="14" customFormat="1">
      <c r="A315" s="14"/>
      <c r="B315" s="245"/>
      <c r="C315" s="246"/>
      <c r="D315" s="236" t="s">
        <v>176</v>
      </c>
      <c r="E315" s="247" t="s">
        <v>19</v>
      </c>
      <c r="F315" s="248" t="s">
        <v>89</v>
      </c>
      <c r="G315" s="246"/>
      <c r="H315" s="249">
        <v>0.57599999999999996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176</v>
      </c>
      <c r="AU315" s="255" t="s">
        <v>172</v>
      </c>
      <c r="AV315" s="14" t="s">
        <v>79</v>
      </c>
      <c r="AW315" s="14" t="s">
        <v>32</v>
      </c>
      <c r="AX315" s="14" t="s">
        <v>70</v>
      </c>
      <c r="AY315" s="255" t="s">
        <v>162</v>
      </c>
    </row>
    <row r="316" s="15" customFormat="1">
      <c r="A316" s="15"/>
      <c r="B316" s="256"/>
      <c r="C316" s="257"/>
      <c r="D316" s="236" t="s">
        <v>176</v>
      </c>
      <c r="E316" s="258" t="s">
        <v>19</v>
      </c>
      <c r="F316" s="259" t="s">
        <v>182</v>
      </c>
      <c r="G316" s="257"/>
      <c r="H316" s="260">
        <v>0.57599999999999996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176</v>
      </c>
      <c r="AU316" s="266" t="s">
        <v>172</v>
      </c>
      <c r="AV316" s="15" t="s">
        <v>172</v>
      </c>
      <c r="AW316" s="15" t="s">
        <v>32</v>
      </c>
      <c r="AX316" s="15" t="s">
        <v>70</v>
      </c>
      <c r="AY316" s="266" t="s">
        <v>162</v>
      </c>
    </row>
    <row r="317" s="13" customFormat="1">
      <c r="A317" s="13"/>
      <c r="B317" s="234"/>
      <c r="C317" s="235"/>
      <c r="D317" s="236" t="s">
        <v>176</v>
      </c>
      <c r="E317" s="237" t="s">
        <v>19</v>
      </c>
      <c r="F317" s="238" t="s">
        <v>178</v>
      </c>
      <c r="G317" s="235"/>
      <c r="H317" s="237" t="s">
        <v>19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176</v>
      </c>
      <c r="AU317" s="244" t="s">
        <v>172</v>
      </c>
      <c r="AV317" s="13" t="s">
        <v>77</v>
      </c>
      <c r="AW317" s="13" t="s">
        <v>32</v>
      </c>
      <c r="AX317" s="13" t="s">
        <v>70</v>
      </c>
      <c r="AY317" s="244" t="s">
        <v>162</v>
      </c>
    </row>
    <row r="318" s="13" customFormat="1">
      <c r="A318" s="13"/>
      <c r="B318" s="234"/>
      <c r="C318" s="235"/>
      <c r="D318" s="236" t="s">
        <v>176</v>
      </c>
      <c r="E318" s="237" t="s">
        <v>19</v>
      </c>
      <c r="F318" s="238" t="s">
        <v>288</v>
      </c>
      <c r="G318" s="235"/>
      <c r="H318" s="237" t="s">
        <v>19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176</v>
      </c>
      <c r="AU318" s="244" t="s">
        <v>172</v>
      </c>
      <c r="AV318" s="13" t="s">
        <v>77</v>
      </c>
      <c r="AW318" s="13" t="s">
        <v>32</v>
      </c>
      <c r="AX318" s="13" t="s">
        <v>70</v>
      </c>
      <c r="AY318" s="244" t="s">
        <v>162</v>
      </c>
    </row>
    <row r="319" s="14" customFormat="1">
      <c r="A319" s="14"/>
      <c r="B319" s="245"/>
      <c r="C319" s="246"/>
      <c r="D319" s="236" t="s">
        <v>176</v>
      </c>
      <c r="E319" s="247" t="s">
        <v>19</v>
      </c>
      <c r="F319" s="248" t="s">
        <v>116</v>
      </c>
      <c r="G319" s="246"/>
      <c r="H319" s="249">
        <v>169.631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176</v>
      </c>
      <c r="AU319" s="255" t="s">
        <v>172</v>
      </c>
      <c r="AV319" s="14" t="s">
        <v>79</v>
      </c>
      <c r="AW319" s="14" t="s">
        <v>32</v>
      </c>
      <c r="AX319" s="14" t="s">
        <v>70</v>
      </c>
      <c r="AY319" s="255" t="s">
        <v>162</v>
      </c>
    </row>
    <row r="320" s="15" customFormat="1">
      <c r="A320" s="15"/>
      <c r="B320" s="256"/>
      <c r="C320" s="257"/>
      <c r="D320" s="236" t="s">
        <v>176</v>
      </c>
      <c r="E320" s="258" t="s">
        <v>19</v>
      </c>
      <c r="F320" s="259" t="s">
        <v>182</v>
      </c>
      <c r="G320" s="257"/>
      <c r="H320" s="260">
        <v>169.631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6" t="s">
        <v>176</v>
      </c>
      <c r="AU320" s="266" t="s">
        <v>172</v>
      </c>
      <c r="AV320" s="15" t="s">
        <v>172</v>
      </c>
      <c r="AW320" s="15" t="s">
        <v>32</v>
      </c>
      <c r="AX320" s="15" t="s">
        <v>70</v>
      </c>
      <c r="AY320" s="266" t="s">
        <v>162</v>
      </c>
    </row>
    <row r="321" s="16" customFormat="1">
      <c r="A321" s="16"/>
      <c r="B321" s="267"/>
      <c r="C321" s="268"/>
      <c r="D321" s="236" t="s">
        <v>176</v>
      </c>
      <c r="E321" s="269" t="s">
        <v>19</v>
      </c>
      <c r="F321" s="270" t="s">
        <v>183</v>
      </c>
      <c r="G321" s="268"/>
      <c r="H321" s="271">
        <v>170.20699999999999</v>
      </c>
      <c r="I321" s="272"/>
      <c r="J321" s="268"/>
      <c r="K321" s="268"/>
      <c r="L321" s="273"/>
      <c r="M321" s="274"/>
      <c r="N321" s="275"/>
      <c r="O321" s="275"/>
      <c r="P321" s="275"/>
      <c r="Q321" s="275"/>
      <c r="R321" s="275"/>
      <c r="S321" s="275"/>
      <c r="T321" s="27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7" t="s">
        <v>176</v>
      </c>
      <c r="AU321" s="277" t="s">
        <v>172</v>
      </c>
      <c r="AV321" s="16" t="s">
        <v>171</v>
      </c>
      <c r="AW321" s="16" t="s">
        <v>32</v>
      </c>
      <c r="AX321" s="16" t="s">
        <v>77</v>
      </c>
      <c r="AY321" s="277" t="s">
        <v>162</v>
      </c>
    </row>
    <row r="322" s="2" customFormat="1" ht="24.15" customHeight="1">
      <c r="A322" s="41"/>
      <c r="B322" s="42"/>
      <c r="C322" s="216" t="s">
        <v>7</v>
      </c>
      <c r="D322" s="216" t="s">
        <v>166</v>
      </c>
      <c r="E322" s="217" t="s">
        <v>314</v>
      </c>
      <c r="F322" s="218" t="s">
        <v>315</v>
      </c>
      <c r="G322" s="219" t="s">
        <v>316</v>
      </c>
      <c r="H322" s="220">
        <v>339.262</v>
      </c>
      <c r="I322" s="221"/>
      <c r="J322" s="222">
        <f>ROUND(I322*H322,2)</f>
        <v>0</v>
      </c>
      <c r="K322" s="218" t="s">
        <v>170</v>
      </c>
      <c r="L322" s="47"/>
      <c r="M322" s="223" t="s">
        <v>19</v>
      </c>
      <c r="N322" s="224" t="s">
        <v>41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171</v>
      </c>
      <c r="AT322" s="227" t="s">
        <v>166</v>
      </c>
      <c r="AU322" s="227" t="s">
        <v>172</v>
      </c>
      <c r="AY322" s="20" t="s">
        <v>162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77</v>
      </c>
      <c r="BK322" s="228">
        <f>ROUND(I322*H322,2)</f>
        <v>0</v>
      </c>
      <c r="BL322" s="20" t="s">
        <v>171</v>
      </c>
      <c r="BM322" s="227" t="s">
        <v>317</v>
      </c>
    </row>
    <row r="323" s="2" customFormat="1">
      <c r="A323" s="41"/>
      <c r="B323" s="42"/>
      <c r="C323" s="43"/>
      <c r="D323" s="229" t="s">
        <v>174</v>
      </c>
      <c r="E323" s="43"/>
      <c r="F323" s="230" t="s">
        <v>318</v>
      </c>
      <c r="G323" s="43"/>
      <c r="H323" s="43"/>
      <c r="I323" s="231"/>
      <c r="J323" s="43"/>
      <c r="K323" s="43"/>
      <c r="L323" s="47"/>
      <c r="M323" s="232"/>
      <c r="N323" s="233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174</v>
      </c>
      <c r="AU323" s="20" t="s">
        <v>172</v>
      </c>
    </row>
    <row r="324" s="13" customFormat="1">
      <c r="A324" s="13"/>
      <c r="B324" s="234"/>
      <c r="C324" s="235"/>
      <c r="D324" s="236" t="s">
        <v>176</v>
      </c>
      <c r="E324" s="237" t="s">
        <v>19</v>
      </c>
      <c r="F324" s="238" t="s">
        <v>319</v>
      </c>
      <c r="G324" s="235"/>
      <c r="H324" s="237" t="s">
        <v>19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176</v>
      </c>
      <c r="AU324" s="244" t="s">
        <v>172</v>
      </c>
      <c r="AV324" s="13" t="s">
        <v>77</v>
      </c>
      <c r="AW324" s="13" t="s">
        <v>32</v>
      </c>
      <c r="AX324" s="13" t="s">
        <v>70</v>
      </c>
      <c r="AY324" s="244" t="s">
        <v>162</v>
      </c>
    </row>
    <row r="325" s="13" customFormat="1">
      <c r="A325" s="13"/>
      <c r="B325" s="234"/>
      <c r="C325" s="235"/>
      <c r="D325" s="236" t="s">
        <v>176</v>
      </c>
      <c r="E325" s="237" t="s">
        <v>19</v>
      </c>
      <c r="F325" s="238" t="s">
        <v>320</v>
      </c>
      <c r="G325" s="235"/>
      <c r="H325" s="237" t="s">
        <v>19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176</v>
      </c>
      <c r="AU325" s="244" t="s">
        <v>172</v>
      </c>
      <c r="AV325" s="13" t="s">
        <v>77</v>
      </c>
      <c r="AW325" s="13" t="s">
        <v>32</v>
      </c>
      <c r="AX325" s="13" t="s">
        <v>70</v>
      </c>
      <c r="AY325" s="244" t="s">
        <v>162</v>
      </c>
    </row>
    <row r="326" s="13" customFormat="1">
      <c r="A326" s="13"/>
      <c r="B326" s="234"/>
      <c r="C326" s="235"/>
      <c r="D326" s="236" t="s">
        <v>176</v>
      </c>
      <c r="E326" s="237" t="s">
        <v>19</v>
      </c>
      <c r="F326" s="238" t="s">
        <v>178</v>
      </c>
      <c r="G326" s="235"/>
      <c r="H326" s="237" t="s">
        <v>19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176</v>
      </c>
      <c r="AU326" s="244" t="s">
        <v>172</v>
      </c>
      <c r="AV326" s="13" t="s">
        <v>77</v>
      </c>
      <c r="AW326" s="13" t="s">
        <v>32</v>
      </c>
      <c r="AX326" s="13" t="s">
        <v>70</v>
      </c>
      <c r="AY326" s="244" t="s">
        <v>162</v>
      </c>
    </row>
    <row r="327" s="13" customFormat="1">
      <c r="A327" s="13"/>
      <c r="B327" s="234"/>
      <c r="C327" s="235"/>
      <c r="D327" s="236" t="s">
        <v>176</v>
      </c>
      <c r="E327" s="237" t="s">
        <v>19</v>
      </c>
      <c r="F327" s="238" t="s">
        <v>288</v>
      </c>
      <c r="G327" s="235"/>
      <c r="H327" s="237" t="s">
        <v>19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176</v>
      </c>
      <c r="AU327" s="244" t="s">
        <v>172</v>
      </c>
      <c r="AV327" s="13" t="s">
        <v>77</v>
      </c>
      <c r="AW327" s="13" t="s">
        <v>32</v>
      </c>
      <c r="AX327" s="13" t="s">
        <v>70</v>
      </c>
      <c r="AY327" s="244" t="s">
        <v>162</v>
      </c>
    </row>
    <row r="328" s="14" customFormat="1">
      <c r="A328" s="14"/>
      <c r="B328" s="245"/>
      <c r="C328" s="246"/>
      <c r="D328" s="236" t="s">
        <v>176</v>
      </c>
      <c r="E328" s="247" t="s">
        <v>19</v>
      </c>
      <c r="F328" s="248" t="s">
        <v>321</v>
      </c>
      <c r="G328" s="246"/>
      <c r="H328" s="249">
        <v>339.262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176</v>
      </c>
      <c r="AU328" s="255" t="s">
        <v>172</v>
      </c>
      <c r="AV328" s="14" t="s">
        <v>79</v>
      </c>
      <c r="AW328" s="14" t="s">
        <v>32</v>
      </c>
      <c r="AX328" s="14" t="s">
        <v>70</v>
      </c>
      <c r="AY328" s="255" t="s">
        <v>162</v>
      </c>
    </row>
    <row r="329" s="15" customFormat="1">
      <c r="A329" s="15"/>
      <c r="B329" s="256"/>
      <c r="C329" s="257"/>
      <c r="D329" s="236" t="s">
        <v>176</v>
      </c>
      <c r="E329" s="258" t="s">
        <v>19</v>
      </c>
      <c r="F329" s="259" t="s">
        <v>182</v>
      </c>
      <c r="G329" s="257"/>
      <c r="H329" s="260">
        <v>339.262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6" t="s">
        <v>176</v>
      </c>
      <c r="AU329" s="266" t="s">
        <v>172</v>
      </c>
      <c r="AV329" s="15" t="s">
        <v>172</v>
      </c>
      <c r="AW329" s="15" t="s">
        <v>32</v>
      </c>
      <c r="AX329" s="15" t="s">
        <v>70</v>
      </c>
      <c r="AY329" s="266" t="s">
        <v>162</v>
      </c>
    </row>
    <row r="330" s="16" customFormat="1">
      <c r="A330" s="16"/>
      <c r="B330" s="267"/>
      <c r="C330" s="268"/>
      <c r="D330" s="236" t="s">
        <v>176</v>
      </c>
      <c r="E330" s="269" t="s">
        <v>19</v>
      </c>
      <c r="F330" s="270" t="s">
        <v>183</v>
      </c>
      <c r="G330" s="268"/>
      <c r="H330" s="271">
        <v>339.262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7" t="s">
        <v>176</v>
      </c>
      <c r="AU330" s="277" t="s">
        <v>172</v>
      </c>
      <c r="AV330" s="16" t="s">
        <v>171</v>
      </c>
      <c r="AW330" s="16" t="s">
        <v>32</v>
      </c>
      <c r="AX330" s="16" t="s">
        <v>77</v>
      </c>
      <c r="AY330" s="277" t="s">
        <v>162</v>
      </c>
    </row>
    <row r="331" s="2" customFormat="1" ht="24.15" customHeight="1">
      <c r="A331" s="41"/>
      <c r="B331" s="42"/>
      <c r="C331" s="216" t="s">
        <v>322</v>
      </c>
      <c r="D331" s="216" t="s">
        <v>166</v>
      </c>
      <c r="E331" s="217" t="s">
        <v>323</v>
      </c>
      <c r="F331" s="218" t="s">
        <v>324</v>
      </c>
      <c r="G331" s="219" t="s">
        <v>226</v>
      </c>
      <c r="H331" s="220">
        <v>0.57599999999999996</v>
      </c>
      <c r="I331" s="221"/>
      <c r="J331" s="222">
        <f>ROUND(I331*H331,2)</f>
        <v>0</v>
      </c>
      <c r="K331" s="218" t="s">
        <v>170</v>
      </c>
      <c r="L331" s="47"/>
      <c r="M331" s="223" t="s">
        <v>19</v>
      </c>
      <c r="N331" s="224" t="s">
        <v>41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171</v>
      </c>
      <c r="AT331" s="227" t="s">
        <v>166</v>
      </c>
      <c r="AU331" s="227" t="s">
        <v>172</v>
      </c>
      <c r="AY331" s="20" t="s">
        <v>162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77</v>
      </c>
      <c r="BK331" s="228">
        <f>ROUND(I331*H331,2)</f>
        <v>0</v>
      </c>
      <c r="BL331" s="20" t="s">
        <v>171</v>
      </c>
      <c r="BM331" s="227" t="s">
        <v>325</v>
      </c>
    </row>
    <row r="332" s="2" customFormat="1">
      <c r="A332" s="41"/>
      <c r="B332" s="42"/>
      <c r="C332" s="43"/>
      <c r="D332" s="229" t="s">
        <v>174</v>
      </c>
      <c r="E332" s="43"/>
      <c r="F332" s="230" t="s">
        <v>326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174</v>
      </c>
      <c r="AU332" s="20" t="s">
        <v>172</v>
      </c>
    </row>
    <row r="333" s="13" customFormat="1">
      <c r="A333" s="13"/>
      <c r="B333" s="234"/>
      <c r="C333" s="235"/>
      <c r="D333" s="236" t="s">
        <v>176</v>
      </c>
      <c r="E333" s="237" t="s">
        <v>19</v>
      </c>
      <c r="F333" s="238" t="s">
        <v>289</v>
      </c>
      <c r="G333" s="235"/>
      <c r="H333" s="237" t="s">
        <v>19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176</v>
      </c>
      <c r="AU333" s="244" t="s">
        <v>172</v>
      </c>
      <c r="AV333" s="13" t="s">
        <v>77</v>
      </c>
      <c r="AW333" s="13" t="s">
        <v>32</v>
      </c>
      <c r="AX333" s="13" t="s">
        <v>70</v>
      </c>
      <c r="AY333" s="244" t="s">
        <v>162</v>
      </c>
    </row>
    <row r="334" s="13" customFormat="1">
      <c r="A334" s="13"/>
      <c r="B334" s="234"/>
      <c r="C334" s="235"/>
      <c r="D334" s="236" t="s">
        <v>176</v>
      </c>
      <c r="E334" s="237" t="s">
        <v>19</v>
      </c>
      <c r="F334" s="238" t="s">
        <v>178</v>
      </c>
      <c r="G334" s="235"/>
      <c r="H334" s="237" t="s">
        <v>19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176</v>
      </c>
      <c r="AU334" s="244" t="s">
        <v>172</v>
      </c>
      <c r="AV334" s="13" t="s">
        <v>77</v>
      </c>
      <c r="AW334" s="13" t="s">
        <v>32</v>
      </c>
      <c r="AX334" s="13" t="s">
        <v>70</v>
      </c>
      <c r="AY334" s="244" t="s">
        <v>162</v>
      </c>
    </row>
    <row r="335" s="13" customFormat="1">
      <c r="A335" s="13"/>
      <c r="B335" s="234"/>
      <c r="C335" s="235"/>
      <c r="D335" s="236" t="s">
        <v>176</v>
      </c>
      <c r="E335" s="237" t="s">
        <v>19</v>
      </c>
      <c r="F335" s="238" t="s">
        <v>179</v>
      </c>
      <c r="G335" s="235"/>
      <c r="H335" s="237" t="s">
        <v>19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176</v>
      </c>
      <c r="AU335" s="244" t="s">
        <v>172</v>
      </c>
      <c r="AV335" s="13" t="s">
        <v>77</v>
      </c>
      <c r="AW335" s="13" t="s">
        <v>32</v>
      </c>
      <c r="AX335" s="13" t="s">
        <v>70</v>
      </c>
      <c r="AY335" s="244" t="s">
        <v>162</v>
      </c>
    </row>
    <row r="336" s="13" customFormat="1">
      <c r="A336" s="13"/>
      <c r="B336" s="234"/>
      <c r="C336" s="235"/>
      <c r="D336" s="236" t="s">
        <v>176</v>
      </c>
      <c r="E336" s="237" t="s">
        <v>19</v>
      </c>
      <c r="F336" s="238" t="s">
        <v>262</v>
      </c>
      <c r="G336" s="235"/>
      <c r="H336" s="237" t="s">
        <v>19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176</v>
      </c>
      <c r="AU336" s="244" t="s">
        <v>172</v>
      </c>
      <c r="AV336" s="13" t="s">
        <v>77</v>
      </c>
      <c r="AW336" s="13" t="s">
        <v>32</v>
      </c>
      <c r="AX336" s="13" t="s">
        <v>70</v>
      </c>
      <c r="AY336" s="244" t="s">
        <v>162</v>
      </c>
    </row>
    <row r="337" s="14" customFormat="1">
      <c r="A337" s="14"/>
      <c r="B337" s="245"/>
      <c r="C337" s="246"/>
      <c r="D337" s="236" t="s">
        <v>176</v>
      </c>
      <c r="E337" s="247" t="s">
        <v>19</v>
      </c>
      <c r="F337" s="248" t="s">
        <v>327</v>
      </c>
      <c r="G337" s="246"/>
      <c r="H337" s="249">
        <v>0.57599999999999996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176</v>
      </c>
      <c r="AU337" s="255" t="s">
        <v>172</v>
      </c>
      <c r="AV337" s="14" t="s">
        <v>79</v>
      </c>
      <c r="AW337" s="14" t="s">
        <v>32</v>
      </c>
      <c r="AX337" s="14" t="s">
        <v>70</v>
      </c>
      <c r="AY337" s="255" t="s">
        <v>162</v>
      </c>
    </row>
    <row r="338" s="15" customFormat="1">
      <c r="A338" s="15"/>
      <c r="B338" s="256"/>
      <c r="C338" s="257"/>
      <c r="D338" s="236" t="s">
        <v>176</v>
      </c>
      <c r="E338" s="258" t="s">
        <v>19</v>
      </c>
      <c r="F338" s="259" t="s">
        <v>182</v>
      </c>
      <c r="G338" s="257"/>
      <c r="H338" s="260">
        <v>0.57599999999999996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6" t="s">
        <v>176</v>
      </c>
      <c r="AU338" s="266" t="s">
        <v>172</v>
      </c>
      <c r="AV338" s="15" t="s">
        <v>172</v>
      </c>
      <c r="AW338" s="15" t="s">
        <v>32</v>
      </c>
      <c r="AX338" s="15" t="s">
        <v>70</v>
      </c>
      <c r="AY338" s="266" t="s">
        <v>162</v>
      </c>
    </row>
    <row r="339" s="16" customFormat="1">
      <c r="A339" s="16"/>
      <c r="B339" s="267"/>
      <c r="C339" s="268"/>
      <c r="D339" s="236" t="s">
        <v>176</v>
      </c>
      <c r="E339" s="269" t="s">
        <v>119</v>
      </c>
      <c r="F339" s="270" t="s">
        <v>183</v>
      </c>
      <c r="G339" s="268"/>
      <c r="H339" s="271">
        <v>0.57599999999999996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77" t="s">
        <v>176</v>
      </c>
      <c r="AU339" s="277" t="s">
        <v>172</v>
      </c>
      <c r="AV339" s="16" t="s">
        <v>171</v>
      </c>
      <c r="AW339" s="16" t="s">
        <v>32</v>
      </c>
      <c r="AX339" s="16" t="s">
        <v>77</v>
      </c>
      <c r="AY339" s="277" t="s">
        <v>162</v>
      </c>
    </row>
    <row r="340" s="12" customFormat="1" ht="20.88" customHeight="1">
      <c r="A340" s="12"/>
      <c r="B340" s="200"/>
      <c r="C340" s="201"/>
      <c r="D340" s="202" t="s">
        <v>69</v>
      </c>
      <c r="E340" s="214" t="s">
        <v>299</v>
      </c>
      <c r="F340" s="214" t="s">
        <v>328</v>
      </c>
      <c r="G340" s="201"/>
      <c r="H340" s="201"/>
      <c r="I340" s="204"/>
      <c r="J340" s="215">
        <f>BK340</f>
        <v>0</v>
      </c>
      <c r="K340" s="201"/>
      <c r="L340" s="206"/>
      <c r="M340" s="207"/>
      <c r="N340" s="208"/>
      <c r="O340" s="208"/>
      <c r="P340" s="209">
        <f>SUM(P341:P385)</f>
        <v>0</v>
      </c>
      <c r="Q340" s="208"/>
      <c r="R340" s="209">
        <f>SUM(R341:R385)</f>
        <v>9.838044</v>
      </c>
      <c r="S340" s="208"/>
      <c r="T340" s="210">
        <f>SUM(T341:T385)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1" t="s">
        <v>77</v>
      </c>
      <c r="AT340" s="212" t="s">
        <v>69</v>
      </c>
      <c r="AU340" s="212" t="s">
        <v>79</v>
      </c>
      <c r="AY340" s="211" t="s">
        <v>162</v>
      </c>
      <c r="BK340" s="213">
        <f>SUM(BK341:BK385)</f>
        <v>0</v>
      </c>
    </row>
    <row r="341" s="2" customFormat="1" ht="24.15" customHeight="1">
      <c r="A341" s="41"/>
      <c r="B341" s="42"/>
      <c r="C341" s="216" t="s">
        <v>329</v>
      </c>
      <c r="D341" s="216" t="s">
        <v>166</v>
      </c>
      <c r="E341" s="217" t="s">
        <v>330</v>
      </c>
      <c r="F341" s="218" t="s">
        <v>331</v>
      </c>
      <c r="G341" s="219" t="s">
        <v>169</v>
      </c>
      <c r="H341" s="220">
        <v>89</v>
      </c>
      <c r="I341" s="221"/>
      <c r="J341" s="222">
        <f>ROUND(I341*H341,2)</f>
        <v>0</v>
      </c>
      <c r="K341" s="218" t="s">
        <v>170</v>
      </c>
      <c r="L341" s="47"/>
      <c r="M341" s="223" t="s">
        <v>19</v>
      </c>
      <c r="N341" s="224" t="s">
        <v>41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171</v>
      </c>
      <c r="AT341" s="227" t="s">
        <v>166</v>
      </c>
      <c r="AU341" s="227" t="s">
        <v>172</v>
      </c>
      <c r="AY341" s="20" t="s">
        <v>162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77</v>
      </c>
      <c r="BK341" s="228">
        <f>ROUND(I341*H341,2)</f>
        <v>0</v>
      </c>
      <c r="BL341" s="20" t="s">
        <v>171</v>
      </c>
      <c r="BM341" s="227" t="s">
        <v>332</v>
      </c>
    </row>
    <row r="342" s="2" customFormat="1">
      <c r="A342" s="41"/>
      <c r="B342" s="42"/>
      <c r="C342" s="43"/>
      <c r="D342" s="229" t="s">
        <v>174</v>
      </c>
      <c r="E342" s="43"/>
      <c r="F342" s="230" t="s">
        <v>333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174</v>
      </c>
      <c r="AU342" s="20" t="s">
        <v>172</v>
      </c>
    </row>
    <row r="343" s="13" customFormat="1">
      <c r="A343" s="13"/>
      <c r="B343" s="234"/>
      <c r="C343" s="235"/>
      <c r="D343" s="236" t="s">
        <v>176</v>
      </c>
      <c r="E343" s="237" t="s">
        <v>19</v>
      </c>
      <c r="F343" s="238" t="s">
        <v>334</v>
      </c>
      <c r="G343" s="235"/>
      <c r="H343" s="237" t="s">
        <v>19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176</v>
      </c>
      <c r="AU343" s="244" t="s">
        <v>172</v>
      </c>
      <c r="AV343" s="13" t="s">
        <v>77</v>
      </c>
      <c r="AW343" s="13" t="s">
        <v>32</v>
      </c>
      <c r="AX343" s="13" t="s">
        <v>70</v>
      </c>
      <c r="AY343" s="244" t="s">
        <v>162</v>
      </c>
    </row>
    <row r="344" s="13" customFormat="1">
      <c r="A344" s="13"/>
      <c r="B344" s="234"/>
      <c r="C344" s="235"/>
      <c r="D344" s="236" t="s">
        <v>176</v>
      </c>
      <c r="E344" s="237" t="s">
        <v>19</v>
      </c>
      <c r="F344" s="238" t="s">
        <v>178</v>
      </c>
      <c r="G344" s="235"/>
      <c r="H344" s="237" t="s">
        <v>19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176</v>
      </c>
      <c r="AU344" s="244" t="s">
        <v>172</v>
      </c>
      <c r="AV344" s="13" t="s">
        <v>77</v>
      </c>
      <c r="AW344" s="13" t="s">
        <v>32</v>
      </c>
      <c r="AX344" s="13" t="s">
        <v>70</v>
      </c>
      <c r="AY344" s="244" t="s">
        <v>162</v>
      </c>
    </row>
    <row r="345" s="13" customFormat="1">
      <c r="A345" s="13"/>
      <c r="B345" s="234"/>
      <c r="C345" s="235"/>
      <c r="D345" s="236" t="s">
        <v>176</v>
      </c>
      <c r="E345" s="237" t="s">
        <v>19</v>
      </c>
      <c r="F345" s="238" t="s">
        <v>179</v>
      </c>
      <c r="G345" s="235"/>
      <c r="H345" s="237" t="s">
        <v>19</v>
      </c>
      <c r="I345" s="239"/>
      <c r="J345" s="235"/>
      <c r="K345" s="235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176</v>
      </c>
      <c r="AU345" s="244" t="s">
        <v>172</v>
      </c>
      <c r="AV345" s="13" t="s">
        <v>77</v>
      </c>
      <c r="AW345" s="13" t="s">
        <v>32</v>
      </c>
      <c r="AX345" s="13" t="s">
        <v>70</v>
      </c>
      <c r="AY345" s="244" t="s">
        <v>162</v>
      </c>
    </row>
    <row r="346" s="13" customFormat="1">
      <c r="A346" s="13"/>
      <c r="B346" s="234"/>
      <c r="C346" s="235"/>
      <c r="D346" s="236" t="s">
        <v>176</v>
      </c>
      <c r="E346" s="237" t="s">
        <v>19</v>
      </c>
      <c r="F346" s="238" t="s">
        <v>335</v>
      </c>
      <c r="G346" s="235"/>
      <c r="H346" s="237" t="s">
        <v>19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176</v>
      </c>
      <c r="AU346" s="244" t="s">
        <v>172</v>
      </c>
      <c r="AV346" s="13" t="s">
        <v>77</v>
      </c>
      <c r="AW346" s="13" t="s">
        <v>32</v>
      </c>
      <c r="AX346" s="13" t="s">
        <v>70</v>
      </c>
      <c r="AY346" s="244" t="s">
        <v>162</v>
      </c>
    </row>
    <row r="347" s="14" customFormat="1">
      <c r="A347" s="14"/>
      <c r="B347" s="245"/>
      <c r="C347" s="246"/>
      <c r="D347" s="236" t="s">
        <v>176</v>
      </c>
      <c r="E347" s="247" t="s">
        <v>19</v>
      </c>
      <c r="F347" s="248" t="s">
        <v>336</v>
      </c>
      <c r="G347" s="246"/>
      <c r="H347" s="249">
        <v>89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176</v>
      </c>
      <c r="AU347" s="255" t="s">
        <v>172</v>
      </c>
      <c r="AV347" s="14" t="s">
        <v>79</v>
      </c>
      <c r="AW347" s="14" t="s">
        <v>32</v>
      </c>
      <c r="AX347" s="14" t="s">
        <v>70</v>
      </c>
      <c r="AY347" s="255" t="s">
        <v>162</v>
      </c>
    </row>
    <row r="348" s="15" customFormat="1">
      <c r="A348" s="15"/>
      <c r="B348" s="256"/>
      <c r="C348" s="257"/>
      <c r="D348" s="236" t="s">
        <v>176</v>
      </c>
      <c r="E348" s="258" t="s">
        <v>19</v>
      </c>
      <c r="F348" s="259" t="s">
        <v>182</v>
      </c>
      <c r="G348" s="257"/>
      <c r="H348" s="260">
        <v>89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6" t="s">
        <v>176</v>
      </c>
      <c r="AU348" s="266" t="s">
        <v>172</v>
      </c>
      <c r="AV348" s="15" t="s">
        <v>172</v>
      </c>
      <c r="AW348" s="15" t="s">
        <v>32</v>
      </c>
      <c r="AX348" s="15" t="s">
        <v>70</v>
      </c>
      <c r="AY348" s="266" t="s">
        <v>162</v>
      </c>
    </row>
    <row r="349" s="16" customFormat="1">
      <c r="A349" s="16"/>
      <c r="B349" s="267"/>
      <c r="C349" s="268"/>
      <c r="D349" s="236" t="s">
        <v>176</v>
      </c>
      <c r="E349" s="269" t="s">
        <v>114</v>
      </c>
      <c r="F349" s="270" t="s">
        <v>183</v>
      </c>
      <c r="G349" s="268"/>
      <c r="H349" s="271">
        <v>89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176</v>
      </c>
      <c r="AU349" s="277" t="s">
        <v>172</v>
      </c>
      <c r="AV349" s="16" t="s">
        <v>171</v>
      </c>
      <c r="AW349" s="16" t="s">
        <v>32</v>
      </c>
      <c r="AX349" s="16" t="s">
        <v>77</v>
      </c>
      <c r="AY349" s="277" t="s">
        <v>162</v>
      </c>
    </row>
    <row r="350" s="2" customFormat="1" ht="16.5" customHeight="1">
      <c r="A350" s="41"/>
      <c r="B350" s="42"/>
      <c r="C350" s="278" t="s">
        <v>337</v>
      </c>
      <c r="D350" s="278" t="s">
        <v>338</v>
      </c>
      <c r="E350" s="279" t="s">
        <v>339</v>
      </c>
      <c r="F350" s="280" t="s">
        <v>340</v>
      </c>
      <c r="G350" s="281" t="s">
        <v>226</v>
      </c>
      <c r="H350" s="282">
        <v>9.7899999999999991</v>
      </c>
      <c r="I350" s="283"/>
      <c r="J350" s="284">
        <f>ROUND(I350*H350,2)</f>
        <v>0</v>
      </c>
      <c r="K350" s="280" t="s">
        <v>19</v>
      </c>
      <c r="L350" s="285"/>
      <c r="M350" s="286" t="s">
        <v>19</v>
      </c>
      <c r="N350" s="287" t="s">
        <v>41</v>
      </c>
      <c r="O350" s="87"/>
      <c r="P350" s="225">
        <f>O350*H350</f>
        <v>0</v>
      </c>
      <c r="Q350" s="225">
        <v>1</v>
      </c>
      <c r="R350" s="225">
        <f>Q350*H350</f>
        <v>9.7899999999999991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223</v>
      </c>
      <c r="AT350" s="227" t="s">
        <v>338</v>
      </c>
      <c r="AU350" s="227" t="s">
        <v>172</v>
      </c>
      <c r="AY350" s="20" t="s">
        <v>162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77</v>
      </c>
      <c r="BK350" s="228">
        <f>ROUND(I350*H350,2)</f>
        <v>0</v>
      </c>
      <c r="BL350" s="20" t="s">
        <v>171</v>
      </c>
      <c r="BM350" s="227" t="s">
        <v>341</v>
      </c>
    </row>
    <row r="351" s="13" customFormat="1">
      <c r="A351" s="13"/>
      <c r="B351" s="234"/>
      <c r="C351" s="235"/>
      <c r="D351" s="236" t="s">
        <v>176</v>
      </c>
      <c r="E351" s="237" t="s">
        <v>19</v>
      </c>
      <c r="F351" s="238" t="s">
        <v>342</v>
      </c>
      <c r="G351" s="235"/>
      <c r="H351" s="237" t="s">
        <v>19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176</v>
      </c>
      <c r="AU351" s="244" t="s">
        <v>172</v>
      </c>
      <c r="AV351" s="13" t="s">
        <v>77</v>
      </c>
      <c r="AW351" s="13" t="s">
        <v>32</v>
      </c>
      <c r="AX351" s="13" t="s">
        <v>70</v>
      </c>
      <c r="AY351" s="244" t="s">
        <v>162</v>
      </c>
    </row>
    <row r="352" s="13" customFormat="1">
      <c r="A352" s="13"/>
      <c r="B352" s="234"/>
      <c r="C352" s="235"/>
      <c r="D352" s="236" t="s">
        <v>176</v>
      </c>
      <c r="E352" s="237" t="s">
        <v>19</v>
      </c>
      <c r="F352" s="238" t="s">
        <v>343</v>
      </c>
      <c r="G352" s="235"/>
      <c r="H352" s="237" t="s">
        <v>19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176</v>
      </c>
      <c r="AU352" s="244" t="s">
        <v>172</v>
      </c>
      <c r="AV352" s="13" t="s">
        <v>77</v>
      </c>
      <c r="AW352" s="13" t="s">
        <v>32</v>
      </c>
      <c r="AX352" s="13" t="s">
        <v>70</v>
      </c>
      <c r="AY352" s="244" t="s">
        <v>162</v>
      </c>
    </row>
    <row r="353" s="13" customFormat="1">
      <c r="A353" s="13"/>
      <c r="B353" s="234"/>
      <c r="C353" s="235"/>
      <c r="D353" s="236" t="s">
        <v>176</v>
      </c>
      <c r="E353" s="237" t="s">
        <v>19</v>
      </c>
      <c r="F353" s="238" t="s">
        <v>178</v>
      </c>
      <c r="G353" s="235"/>
      <c r="H353" s="237" t="s">
        <v>19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176</v>
      </c>
      <c r="AU353" s="244" t="s">
        <v>172</v>
      </c>
      <c r="AV353" s="13" t="s">
        <v>77</v>
      </c>
      <c r="AW353" s="13" t="s">
        <v>32</v>
      </c>
      <c r="AX353" s="13" t="s">
        <v>70</v>
      </c>
      <c r="AY353" s="244" t="s">
        <v>162</v>
      </c>
    </row>
    <row r="354" s="13" customFormat="1">
      <c r="A354" s="13"/>
      <c r="B354" s="234"/>
      <c r="C354" s="235"/>
      <c r="D354" s="236" t="s">
        <v>176</v>
      </c>
      <c r="E354" s="237" t="s">
        <v>19</v>
      </c>
      <c r="F354" s="238" t="s">
        <v>334</v>
      </c>
      <c r="G354" s="235"/>
      <c r="H354" s="237" t="s">
        <v>19</v>
      </c>
      <c r="I354" s="239"/>
      <c r="J354" s="235"/>
      <c r="K354" s="235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176</v>
      </c>
      <c r="AU354" s="244" t="s">
        <v>172</v>
      </c>
      <c r="AV354" s="13" t="s">
        <v>77</v>
      </c>
      <c r="AW354" s="13" t="s">
        <v>32</v>
      </c>
      <c r="AX354" s="13" t="s">
        <v>70</v>
      </c>
      <c r="AY354" s="244" t="s">
        <v>162</v>
      </c>
    </row>
    <row r="355" s="14" customFormat="1">
      <c r="A355" s="14"/>
      <c r="B355" s="245"/>
      <c r="C355" s="246"/>
      <c r="D355" s="236" t="s">
        <v>176</v>
      </c>
      <c r="E355" s="247" t="s">
        <v>19</v>
      </c>
      <c r="F355" s="248" t="s">
        <v>344</v>
      </c>
      <c r="G355" s="246"/>
      <c r="H355" s="249">
        <v>9.7899999999999991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176</v>
      </c>
      <c r="AU355" s="255" t="s">
        <v>172</v>
      </c>
      <c r="AV355" s="14" t="s">
        <v>79</v>
      </c>
      <c r="AW355" s="14" t="s">
        <v>32</v>
      </c>
      <c r="AX355" s="14" t="s">
        <v>70</v>
      </c>
      <c r="AY355" s="255" t="s">
        <v>162</v>
      </c>
    </row>
    <row r="356" s="15" customFormat="1">
      <c r="A356" s="15"/>
      <c r="B356" s="256"/>
      <c r="C356" s="257"/>
      <c r="D356" s="236" t="s">
        <v>176</v>
      </c>
      <c r="E356" s="258" t="s">
        <v>19</v>
      </c>
      <c r="F356" s="259" t="s">
        <v>182</v>
      </c>
      <c r="G356" s="257"/>
      <c r="H356" s="260">
        <v>9.7899999999999991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6" t="s">
        <v>176</v>
      </c>
      <c r="AU356" s="266" t="s">
        <v>172</v>
      </c>
      <c r="AV356" s="15" t="s">
        <v>172</v>
      </c>
      <c r="AW356" s="15" t="s">
        <v>32</v>
      </c>
      <c r="AX356" s="15" t="s">
        <v>70</v>
      </c>
      <c r="AY356" s="266" t="s">
        <v>162</v>
      </c>
    </row>
    <row r="357" s="16" customFormat="1">
      <c r="A357" s="16"/>
      <c r="B357" s="267"/>
      <c r="C357" s="268"/>
      <c r="D357" s="236" t="s">
        <v>176</v>
      </c>
      <c r="E357" s="269" t="s">
        <v>19</v>
      </c>
      <c r="F357" s="270" t="s">
        <v>183</v>
      </c>
      <c r="G357" s="268"/>
      <c r="H357" s="271">
        <v>9.7899999999999991</v>
      </c>
      <c r="I357" s="272"/>
      <c r="J357" s="268"/>
      <c r="K357" s="268"/>
      <c r="L357" s="273"/>
      <c r="M357" s="274"/>
      <c r="N357" s="275"/>
      <c r="O357" s="275"/>
      <c r="P357" s="275"/>
      <c r="Q357" s="275"/>
      <c r="R357" s="275"/>
      <c r="S357" s="275"/>
      <c r="T357" s="27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77" t="s">
        <v>176</v>
      </c>
      <c r="AU357" s="277" t="s">
        <v>172</v>
      </c>
      <c r="AV357" s="16" t="s">
        <v>171</v>
      </c>
      <c r="AW357" s="16" t="s">
        <v>32</v>
      </c>
      <c r="AX357" s="16" t="s">
        <v>77</v>
      </c>
      <c r="AY357" s="277" t="s">
        <v>162</v>
      </c>
    </row>
    <row r="358" s="2" customFormat="1" ht="24.15" customHeight="1">
      <c r="A358" s="41"/>
      <c r="B358" s="42"/>
      <c r="C358" s="216" t="s">
        <v>345</v>
      </c>
      <c r="D358" s="216" t="s">
        <v>166</v>
      </c>
      <c r="E358" s="217" t="s">
        <v>346</v>
      </c>
      <c r="F358" s="218" t="s">
        <v>347</v>
      </c>
      <c r="G358" s="219" t="s">
        <v>169</v>
      </c>
      <c r="H358" s="220">
        <v>89</v>
      </c>
      <c r="I358" s="221"/>
      <c r="J358" s="222">
        <f>ROUND(I358*H358,2)</f>
        <v>0</v>
      </c>
      <c r="K358" s="218" t="s">
        <v>170</v>
      </c>
      <c r="L358" s="47"/>
      <c r="M358" s="223" t="s">
        <v>19</v>
      </c>
      <c r="N358" s="224" t="s">
        <v>41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171</v>
      </c>
      <c r="AT358" s="227" t="s">
        <v>166</v>
      </c>
      <c r="AU358" s="227" t="s">
        <v>172</v>
      </c>
      <c r="AY358" s="20" t="s">
        <v>162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77</v>
      </c>
      <c r="BK358" s="228">
        <f>ROUND(I358*H358,2)</f>
        <v>0</v>
      </c>
      <c r="BL358" s="20" t="s">
        <v>171</v>
      </c>
      <c r="BM358" s="227" t="s">
        <v>348</v>
      </c>
    </row>
    <row r="359" s="2" customFormat="1">
      <c r="A359" s="41"/>
      <c r="B359" s="42"/>
      <c r="C359" s="43"/>
      <c r="D359" s="229" t="s">
        <v>174</v>
      </c>
      <c r="E359" s="43"/>
      <c r="F359" s="230" t="s">
        <v>349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174</v>
      </c>
      <c r="AU359" s="20" t="s">
        <v>172</v>
      </c>
    </row>
    <row r="360" s="13" customFormat="1">
      <c r="A360" s="13"/>
      <c r="B360" s="234"/>
      <c r="C360" s="235"/>
      <c r="D360" s="236" t="s">
        <v>176</v>
      </c>
      <c r="E360" s="237" t="s">
        <v>19</v>
      </c>
      <c r="F360" s="238" t="s">
        <v>350</v>
      </c>
      <c r="G360" s="235"/>
      <c r="H360" s="237" t="s">
        <v>19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176</v>
      </c>
      <c r="AU360" s="244" t="s">
        <v>172</v>
      </c>
      <c r="AV360" s="13" t="s">
        <v>77</v>
      </c>
      <c r="AW360" s="13" t="s">
        <v>32</v>
      </c>
      <c r="AX360" s="13" t="s">
        <v>70</v>
      </c>
      <c r="AY360" s="244" t="s">
        <v>162</v>
      </c>
    </row>
    <row r="361" s="13" customFormat="1">
      <c r="A361" s="13"/>
      <c r="B361" s="234"/>
      <c r="C361" s="235"/>
      <c r="D361" s="236" t="s">
        <v>176</v>
      </c>
      <c r="E361" s="237" t="s">
        <v>19</v>
      </c>
      <c r="F361" s="238" t="s">
        <v>178</v>
      </c>
      <c r="G361" s="235"/>
      <c r="H361" s="237" t="s">
        <v>19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176</v>
      </c>
      <c r="AU361" s="244" t="s">
        <v>172</v>
      </c>
      <c r="AV361" s="13" t="s">
        <v>77</v>
      </c>
      <c r="AW361" s="13" t="s">
        <v>32</v>
      </c>
      <c r="AX361" s="13" t="s">
        <v>70</v>
      </c>
      <c r="AY361" s="244" t="s">
        <v>162</v>
      </c>
    </row>
    <row r="362" s="13" customFormat="1">
      <c r="A362" s="13"/>
      <c r="B362" s="234"/>
      <c r="C362" s="235"/>
      <c r="D362" s="236" t="s">
        <v>176</v>
      </c>
      <c r="E362" s="237" t="s">
        <v>19</v>
      </c>
      <c r="F362" s="238" t="s">
        <v>179</v>
      </c>
      <c r="G362" s="235"/>
      <c r="H362" s="237" t="s">
        <v>19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176</v>
      </c>
      <c r="AU362" s="244" t="s">
        <v>172</v>
      </c>
      <c r="AV362" s="13" t="s">
        <v>77</v>
      </c>
      <c r="AW362" s="13" t="s">
        <v>32</v>
      </c>
      <c r="AX362" s="13" t="s">
        <v>70</v>
      </c>
      <c r="AY362" s="244" t="s">
        <v>162</v>
      </c>
    </row>
    <row r="363" s="13" customFormat="1">
      <c r="A363" s="13"/>
      <c r="B363" s="234"/>
      <c r="C363" s="235"/>
      <c r="D363" s="236" t="s">
        <v>176</v>
      </c>
      <c r="E363" s="237" t="s">
        <v>19</v>
      </c>
      <c r="F363" s="238" t="s">
        <v>335</v>
      </c>
      <c r="G363" s="235"/>
      <c r="H363" s="237" t="s">
        <v>19</v>
      </c>
      <c r="I363" s="239"/>
      <c r="J363" s="235"/>
      <c r="K363" s="235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176</v>
      </c>
      <c r="AU363" s="244" t="s">
        <v>172</v>
      </c>
      <c r="AV363" s="13" t="s">
        <v>77</v>
      </c>
      <c r="AW363" s="13" t="s">
        <v>32</v>
      </c>
      <c r="AX363" s="13" t="s">
        <v>70</v>
      </c>
      <c r="AY363" s="244" t="s">
        <v>162</v>
      </c>
    </row>
    <row r="364" s="14" customFormat="1">
      <c r="A364" s="14"/>
      <c r="B364" s="245"/>
      <c r="C364" s="246"/>
      <c r="D364" s="236" t="s">
        <v>176</v>
      </c>
      <c r="E364" s="247" t="s">
        <v>19</v>
      </c>
      <c r="F364" s="248" t="s">
        <v>336</v>
      </c>
      <c r="G364" s="246"/>
      <c r="H364" s="249">
        <v>89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176</v>
      </c>
      <c r="AU364" s="255" t="s">
        <v>172</v>
      </c>
      <c r="AV364" s="14" t="s">
        <v>79</v>
      </c>
      <c r="AW364" s="14" t="s">
        <v>32</v>
      </c>
      <c r="AX364" s="14" t="s">
        <v>70</v>
      </c>
      <c r="AY364" s="255" t="s">
        <v>162</v>
      </c>
    </row>
    <row r="365" s="15" customFormat="1">
      <c r="A365" s="15"/>
      <c r="B365" s="256"/>
      <c r="C365" s="257"/>
      <c r="D365" s="236" t="s">
        <v>176</v>
      </c>
      <c r="E365" s="258" t="s">
        <v>19</v>
      </c>
      <c r="F365" s="259" t="s">
        <v>182</v>
      </c>
      <c r="G365" s="257"/>
      <c r="H365" s="260">
        <v>89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176</v>
      </c>
      <c r="AU365" s="266" t="s">
        <v>172</v>
      </c>
      <c r="AV365" s="15" t="s">
        <v>172</v>
      </c>
      <c r="AW365" s="15" t="s">
        <v>32</v>
      </c>
      <c r="AX365" s="15" t="s">
        <v>70</v>
      </c>
      <c r="AY365" s="266" t="s">
        <v>162</v>
      </c>
    </row>
    <row r="366" s="16" customFormat="1">
      <c r="A366" s="16"/>
      <c r="B366" s="267"/>
      <c r="C366" s="268"/>
      <c r="D366" s="236" t="s">
        <v>176</v>
      </c>
      <c r="E366" s="269" t="s">
        <v>118</v>
      </c>
      <c r="F366" s="270" t="s">
        <v>183</v>
      </c>
      <c r="G366" s="268"/>
      <c r="H366" s="271">
        <v>89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77" t="s">
        <v>176</v>
      </c>
      <c r="AU366" s="277" t="s">
        <v>172</v>
      </c>
      <c r="AV366" s="16" t="s">
        <v>171</v>
      </c>
      <c r="AW366" s="16" t="s">
        <v>32</v>
      </c>
      <c r="AX366" s="16" t="s">
        <v>77</v>
      </c>
      <c r="AY366" s="277" t="s">
        <v>162</v>
      </c>
    </row>
    <row r="367" s="2" customFormat="1" ht="16.5" customHeight="1">
      <c r="A367" s="41"/>
      <c r="B367" s="42"/>
      <c r="C367" s="278" t="s">
        <v>351</v>
      </c>
      <c r="D367" s="278" t="s">
        <v>338</v>
      </c>
      <c r="E367" s="279" t="s">
        <v>352</v>
      </c>
      <c r="F367" s="280" t="s">
        <v>353</v>
      </c>
      <c r="G367" s="281" t="s">
        <v>354</v>
      </c>
      <c r="H367" s="282">
        <v>5.3399999999999999</v>
      </c>
      <c r="I367" s="283"/>
      <c r="J367" s="284">
        <f>ROUND(I367*H367,2)</f>
        <v>0</v>
      </c>
      <c r="K367" s="280" t="s">
        <v>19</v>
      </c>
      <c r="L367" s="285"/>
      <c r="M367" s="286" t="s">
        <v>19</v>
      </c>
      <c r="N367" s="287" t="s">
        <v>41</v>
      </c>
      <c r="O367" s="87"/>
      <c r="P367" s="225">
        <f>O367*H367</f>
        <v>0</v>
      </c>
      <c r="Q367" s="225">
        <v>0.001</v>
      </c>
      <c r="R367" s="225">
        <f>Q367*H367</f>
        <v>0.0053400000000000001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223</v>
      </c>
      <c r="AT367" s="227" t="s">
        <v>338</v>
      </c>
      <c r="AU367" s="227" t="s">
        <v>172</v>
      </c>
      <c r="AY367" s="20" t="s">
        <v>162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77</v>
      </c>
      <c r="BK367" s="228">
        <f>ROUND(I367*H367,2)</f>
        <v>0</v>
      </c>
      <c r="BL367" s="20" t="s">
        <v>171</v>
      </c>
      <c r="BM367" s="227" t="s">
        <v>355</v>
      </c>
    </row>
    <row r="368" s="13" customFormat="1">
      <c r="A368" s="13"/>
      <c r="B368" s="234"/>
      <c r="C368" s="235"/>
      <c r="D368" s="236" t="s">
        <v>176</v>
      </c>
      <c r="E368" s="237" t="s">
        <v>19</v>
      </c>
      <c r="F368" s="238" t="s">
        <v>356</v>
      </c>
      <c r="G368" s="235"/>
      <c r="H368" s="237" t="s">
        <v>19</v>
      </c>
      <c r="I368" s="239"/>
      <c r="J368" s="235"/>
      <c r="K368" s="235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176</v>
      </c>
      <c r="AU368" s="244" t="s">
        <v>172</v>
      </c>
      <c r="AV368" s="13" t="s">
        <v>77</v>
      </c>
      <c r="AW368" s="13" t="s">
        <v>32</v>
      </c>
      <c r="AX368" s="13" t="s">
        <v>70</v>
      </c>
      <c r="AY368" s="244" t="s">
        <v>162</v>
      </c>
    </row>
    <row r="369" s="13" customFormat="1">
      <c r="A369" s="13"/>
      <c r="B369" s="234"/>
      <c r="C369" s="235"/>
      <c r="D369" s="236" t="s">
        <v>176</v>
      </c>
      <c r="E369" s="237" t="s">
        <v>19</v>
      </c>
      <c r="F369" s="238" t="s">
        <v>357</v>
      </c>
      <c r="G369" s="235"/>
      <c r="H369" s="237" t="s">
        <v>19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176</v>
      </c>
      <c r="AU369" s="244" t="s">
        <v>172</v>
      </c>
      <c r="AV369" s="13" t="s">
        <v>77</v>
      </c>
      <c r="AW369" s="13" t="s">
        <v>32</v>
      </c>
      <c r="AX369" s="13" t="s">
        <v>70</v>
      </c>
      <c r="AY369" s="244" t="s">
        <v>162</v>
      </c>
    </row>
    <row r="370" s="13" customFormat="1">
      <c r="A370" s="13"/>
      <c r="B370" s="234"/>
      <c r="C370" s="235"/>
      <c r="D370" s="236" t="s">
        <v>176</v>
      </c>
      <c r="E370" s="237" t="s">
        <v>19</v>
      </c>
      <c r="F370" s="238" t="s">
        <v>178</v>
      </c>
      <c r="G370" s="235"/>
      <c r="H370" s="237" t="s">
        <v>19</v>
      </c>
      <c r="I370" s="239"/>
      <c r="J370" s="235"/>
      <c r="K370" s="235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176</v>
      </c>
      <c r="AU370" s="244" t="s">
        <v>172</v>
      </c>
      <c r="AV370" s="13" t="s">
        <v>77</v>
      </c>
      <c r="AW370" s="13" t="s">
        <v>32</v>
      </c>
      <c r="AX370" s="13" t="s">
        <v>70</v>
      </c>
      <c r="AY370" s="244" t="s">
        <v>162</v>
      </c>
    </row>
    <row r="371" s="13" customFormat="1">
      <c r="A371" s="13"/>
      <c r="B371" s="234"/>
      <c r="C371" s="235"/>
      <c r="D371" s="236" t="s">
        <v>176</v>
      </c>
      <c r="E371" s="237" t="s">
        <v>19</v>
      </c>
      <c r="F371" s="238" t="s">
        <v>350</v>
      </c>
      <c r="G371" s="235"/>
      <c r="H371" s="237" t="s">
        <v>19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176</v>
      </c>
      <c r="AU371" s="244" t="s">
        <v>172</v>
      </c>
      <c r="AV371" s="13" t="s">
        <v>77</v>
      </c>
      <c r="AW371" s="13" t="s">
        <v>32</v>
      </c>
      <c r="AX371" s="13" t="s">
        <v>70</v>
      </c>
      <c r="AY371" s="244" t="s">
        <v>162</v>
      </c>
    </row>
    <row r="372" s="14" customFormat="1">
      <c r="A372" s="14"/>
      <c r="B372" s="245"/>
      <c r="C372" s="246"/>
      <c r="D372" s="236" t="s">
        <v>176</v>
      </c>
      <c r="E372" s="247" t="s">
        <v>19</v>
      </c>
      <c r="F372" s="248" t="s">
        <v>358</v>
      </c>
      <c r="G372" s="246"/>
      <c r="H372" s="249">
        <v>5.3399999999999999</v>
      </c>
      <c r="I372" s="250"/>
      <c r="J372" s="246"/>
      <c r="K372" s="246"/>
      <c r="L372" s="251"/>
      <c r="M372" s="252"/>
      <c r="N372" s="253"/>
      <c r="O372" s="253"/>
      <c r="P372" s="253"/>
      <c r="Q372" s="253"/>
      <c r="R372" s="253"/>
      <c r="S372" s="253"/>
      <c r="T372" s="25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5" t="s">
        <v>176</v>
      </c>
      <c r="AU372" s="255" t="s">
        <v>172</v>
      </c>
      <c r="AV372" s="14" t="s">
        <v>79</v>
      </c>
      <c r="AW372" s="14" t="s">
        <v>32</v>
      </c>
      <c r="AX372" s="14" t="s">
        <v>70</v>
      </c>
      <c r="AY372" s="255" t="s">
        <v>162</v>
      </c>
    </row>
    <row r="373" s="15" customFormat="1">
      <c r="A373" s="15"/>
      <c r="B373" s="256"/>
      <c r="C373" s="257"/>
      <c r="D373" s="236" t="s">
        <v>176</v>
      </c>
      <c r="E373" s="258" t="s">
        <v>19</v>
      </c>
      <c r="F373" s="259" t="s">
        <v>182</v>
      </c>
      <c r="G373" s="257"/>
      <c r="H373" s="260">
        <v>5.3399999999999999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6" t="s">
        <v>176</v>
      </c>
      <c r="AU373" s="266" t="s">
        <v>172</v>
      </c>
      <c r="AV373" s="15" t="s">
        <v>172</v>
      </c>
      <c r="AW373" s="15" t="s">
        <v>32</v>
      </c>
      <c r="AX373" s="15" t="s">
        <v>70</v>
      </c>
      <c r="AY373" s="266" t="s">
        <v>162</v>
      </c>
    </row>
    <row r="374" s="16" customFormat="1">
      <c r="A374" s="16"/>
      <c r="B374" s="267"/>
      <c r="C374" s="268"/>
      <c r="D374" s="236" t="s">
        <v>176</v>
      </c>
      <c r="E374" s="269" t="s">
        <v>19</v>
      </c>
      <c r="F374" s="270" t="s">
        <v>183</v>
      </c>
      <c r="G374" s="268"/>
      <c r="H374" s="271">
        <v>5.3399999999999999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77" t="s">
        <v>176</v>
      </c>
      <c r="AU374" s="277" t="s">
        <v>172</v>
      </c>
      <c r="AV374" s="16" t="s">
        <v>171</v>
      </c>
      <c r="AW374" s="16" t="s">
        <v>32</v>
      </c>
      <c r="AX374" s="16" t="s">
        <v>77</v>
      </c>
      <c r="AY374" s="277" t="s">
        <v>162</v>
      </c>
    </row>
    <row r="375" s="2" customFormat="1" ht="16.5" customHeight="1">
      <c r="A375" s="41"/>
      <c r="B375" s="42"/>
      <c r="C375" s="216" t="s">
        <v>359</v>
      </c>
      <c r="D375" s="216" t="s">
        <v>166</v>
      </c>
      <c r="E375" s="217" t="s">
        <v>360</v>
      </c>
      <c r="F375" s="218" t="s">
        <v>361</v>
      </c>
      <c r="G375" s="219" t="s">
        <v>169</v>
      </c>
      <c r="H375" s="220">
        <v>1100</v>
      </c>
      <c r="I375" s="221"/>
      <c r="J375" s="222">
        <f>ROUND(I375*H375,2)</f>
        <v>0</v>
      </c>
      <c r="K375" s="218" t="s">
        <v>170</v>
      </c>
      <c r="L375" s="47"/>
      <c r="M375" s="223" t="s">
        <v>19</v>
      </c>
      <c r="N375" s="224" t="s">
        <v>41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171</v>
      </c>
      <c r="AT375" s="227" t="s">
        <v>166</v>
      </c>
      <c r="AU375" s="227" t="s">
        <v>172</v>
      </c>
      <c r="AY375" s="20" t="s">
        <v>162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77</v>
      </c>
      <c r="BK375" s="228">
        <f>ROUND(I375*H375,2)</f>
        <v>0</v>
      </c>
      <c r="BL375" s="20" t="s">
        <v>171</v>
      </c>
      <c r="BM375" s="227" t="s">
        <v>362</v>
      </c>
    </row>
    <row r="376" s="2" customFormat="1">
      <c r="A376" s="41"/>
      <c r="B376" s="42"/>
      <c r="C376" s="43"/>
      <c r="D376" s="229" t="s">
        <v>174</v>
      </c>
      <c r="E376" s="43"/>
      <c r="F376" s="230" t="s">
        <v>363</v>
      </c>
      <c r="G376" s="43"/>
      <c r="H376" s="43"/>
      <c r="I376" s="231"/>
      <c r="J376" s="43"/>
      <c r="K376" s="43"/>
      <c r="L376" s="47"/>
      <c r="M376" s="232"/>
      <c r="N376" s="233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174</v>
      </c>
      <c r="AU376" s="20" t="s">
        <v>172</v>
      </c>
    </row>
    <row r="377" s="13" customFormat="1">
      <c r="A377" s="13"/>
      <c r="B377" s="234"/>
      <c r="C377" s="235"/>
      <c r="D377" s="236" t="s">
        <v>176</v>
      </c>
      <c r="E377" s="237" t="s">
        <v>19</v>
      </c>
      <c r="F377" s="238" t="s">
        <v>364</v>
      </c>
      <c r="G377" s="235"/>
      <c r="H377" s="237" t="s">
        <v>19</v>
      </c>
      <c r="I377" s="239"/>
      <c r="J377" s="235"/>
      <c r="K377" s="235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176</v>
      </c>
      <c r="AU377" s="244" t="s">
        <v>172</v>
      </c>
      <c r="AV377" s="13" t="s">
        <v>77</v>
      </c>
      <c r="AW377" s="13" t="s">
        <v>32</v>
      </c>
      <c r="AX377" s="13" t="s">
        <v>70</v>
      </c>
      <c r="AY377" s="244" t="s">
        <v>162</v>
      </c>
    </row>
    <row r="378" s="13" customFormat="1">
      <c r="A378" s="13"/>
      <c r="B378" s="234"/>
      <c r="C378" s="235"/>
      <c r="D378" s="236" t="s">
        <v>176</v>
      </c>
      <c r="E378" s="237" t="s">
        <v>19</v>
      </c>
      <c r="F378" s="238" t="s">
        <v>178</v>
      </c>
      <c r="G378" s="235"/>
      <c r="H378" s="237" t="s">
        <v>19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176</v>
      </c>
      <c r="AU378" s="244" t="s">
        <v>172</v>
      </c>
      <c r="AV378" s="13" t="s">
        <v>77</v>
      </c>
      <c r="AW378" s="13" t="s">
        <v>32</v>
      </c>
      <c r="AX378" s="13" t="s">
        <v>70</v>
      </c>
      <c r="AY378" s="244" t="s">
        <v>162</v>
      </c>
    </row>
    <row r="379" s="13" customFormat="1">
      <c r="A379" s="13"/>
      <c r="B379" s="234"/>
      <c r="C379" s="235"/>
      <c r="D379" s="236" t="s">
        <v>176</v>
      </c>
      <c r="E379" s="237" t="s">
        <v>19</v>
      </c>
      <c r="F379" s="238" t="s">
        <v>179</v>
      </c>
      <c r="G379" s="235"/>
      <c r="H379" s="237" t="s">
        <v>19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176</v>
      </c>
      <c r="AU379" s="244" t="s">
        <v>172</v>
      </c>
      <c r="AV379" s="13" t="s">
        <v>77</v>
      </c>
      <c r="AW379" s="13" t="s">
        <v>32</v>
      </c>
      <c r="AX379" s="13" t="s">
        <v>70</v>
      </c>
      <c r="AY379" s="244" t="s">
        <v>162</v>
      </c>
    </row>
    <row r="380" s="13" customFormat="1">
      <c r="A380" s="13"/>
      <c r="B380" s="234"/>
      <c r="C380" s="235"/>
      <c r="D380" s="236" t="s">
        <v>176</v>
      </c>
      <c r="E380" s="237" t="s">
        <v>19</v>
      </c>
      <c r="F380" s="238" t="s">
        <v>365</v>
      </c>
      <c r="G380" s="235"/>
      <c r="H380" s="237" t="s">
        <v>19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176</v>
      </c>
      <c r="AU380" s="244" t="s">
        <v>172</v>
      </c>
      <c r="AV380" s="13" t="s">
        <v>77</v>
      </c>
      <c r="AW380" s="13" t="s">
        <v>32</v>
      </c>
      <c r="AX380" s="13" t="s">
        <v>70</v>
      </c>
      <c r="AY380" s="244" t="s">
        <v>162</v>
      </c>
    </row>
    <row r="381" s="14" customFormat="1">
      <c r="A381" s="14"/>
      <c r="B381" s="245"/>
      <c r="C381" s="246"/>
      <c r="D381" s="236" t="s">
        <v>176</v>
      </c>
      <c r="E381" s="247" t="s">
        <v>19</v>
      </c>
      <c r="F381" s="248" t="s">
        <v>366</v>
      </c>
      <c r="G381" s="246"/>
      <c r="H381" s="249">
        <v>1100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176</v>
      </c>
      <c r="AU381" s="255" t="s">
        <v>172</v>
      </c>
      <c r="AV381" s="14" t="s">
        <v>79</v>
      </c>
      <c r="AW381" s="14" t="s">
        <v>32</v>
      </c>
      <c r="AX381" s="14" t="s">
        <v>70</v>
      </c>
      <c r="AY381" s="255" t="s">
        <v>162</v>
      </c>
    </row>
    <row r="382" s="15" customFormat="1">
      <c r="A382" s="15"/>
      <c r="B382" s="256"/>
      <c r="C382" s="257"/>
      <c r="D382" s="236" t="s">
        <v>176</v>
      </c>
      <c r="E382" s="258" t="s">
        <v>19</v>
      </c>
      <c r="F382" s="259" t="s">
        <v>182</v>
      </c>
      <c r="G382" s="257"/>
      <c r="H382" s="260">
        <v>1100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176</v>
      </c>
      <c r="AU382" s="266" t="s">
        <v>172</v>
      </c>
      <c r="AV382" s="15" t="s">
        <v>172</v>
      </c>
      <c r="AW382" s="15" t="s">
        <v>32</v>
      </c>
      <c r="AX382" s="15" t="s">
        <v>70</v>
      </c>
      <c r="AY382" s="266" t="s">
        <v>162</v>
      </c>
    </row>
    <row r="383" s="16" customFormat="1">
      <c r="A383" s="16"/>
      <c r="B383" s="267"/>
      <c r="C383" s="268"/>
      <c r="D383" s="236" t="s">
        <v>176</v>
      </c>
      <c r="E383" s="269" t="s">
        <v>19</v>
      </c>
      <c r="F383" s="270" t="s">
        <v>183</v>
      </c>
      <c r="G383" s="268"/>
      <c r="H383" s="271">
        <v>1100</v>
      </c>
      <c r="I383" s="272"/>
      <c r="J383" s="268"/>
      <c r="K383" s="268"/>
      <c r="L383" s="273"/>
      <c r="M383" s="274"/>
      <c r="N383" s="275"/>
      <c r="O383" s="275"/>
      <c r="P383" s="275"/>
      <c r="Q383" s="275"/>
      <c r="R383" s="275"/>
      <c r="S383" s="275"/>
      <c r="T383" s="27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77" t="s">
        <v>176</v>
      </c>
      <c r="AU383" s="277" t="s">
        <v>172</v>
      </c>
      <c r="AV383" s="16" t="s">
        <v>171</v>
      </c>
      <c r="AW383" s="16" t="s">
        <v>32</v>
      </c>
      <c r="AX383" s="16" t="s">
        <v>77</v>
      </c>
      <c r="AY383" s="277" t="s">
        <v>162</v>
      </c>
    </row>
    <row r="384" s="2" customFormat="1" ht="24.15" customHeight="1">
      <c r="A384" s="41"/>
      <c r="B384" s="42"/>
      <c r="C384" s="216" t="s">
        <v>367</v>
      </c>
      <c r="D384" s="216" t="s">
        <v>166</v>
      </c>
      <c r="E384" s="217" t="s">
        <v>368</v>
      </c>
      <c r="F384" s="218" t="s">
        <v>369</v>
      </c>
      <c r="G384" s="219" t="s">
        <v>370</v>
      </c>
      <c r="H384" s="220">
        <v>2</v>
      </c>
      <c r="I384" s="221"/>
      <c r="J384" s="222">
        <f>ROUND(I384*H384,2)</f>
        <v>0</v>
      </c>
      <c r="K384" s="218" t="s">
        <v>170</v>
      </c>
      <c r="L384" s="47"/>
      <c r="M384" s="223" t="s">
        <v>19</v>
      </c>
      <c r="N384" s="224" t="s">
        <v>41</v>
      </c>
      <c r="O384" s="87"/>
      <c r="P384" s="225">
        <f>O384*H384</f>
        <v>0</v>
      </c>
      <c r="Q384" s="225">
        <v>0.021351999999999999</v>
      </c>
      <c r="R384" s="225">
        <f>Q384*H384</f>
        <v>0.042703999999999999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171</v>
      </c>
      <c r="AT384" s="227" t="s">
        <v>166</v>
      </c>
      <c r="AU384" s="227" t="s">
        <v>172</v>
      </c>
      <c r="AY384" s="20" t="s">
        <v>162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77</v>
      </c>
      <c r="BK384" s="228">
        <f>ROUND(I384*H384,2)</f>
        <v>0</v>
      </c>
      <c r="BL384" s="20" t="s">
        <v>171</v>
      </c>
      <c r="BM384" s="227" t="s">
        <v>371</v>
      </c>
    </row>
    <row r="385" s="2" customFormat="1">
      <c r="A385" s="41"/>
      <c r="B385" s="42"/>
      <c r="C385" s="43"/>
      <c r="D385" s="229" t="s">
        <v>174</v>
      </c>
      <c r="E385" s="43"/>
      <c r="F385" s="230" t="s">
        <v>372</v>
      </c>
      <c r="G385" s="43"/>
      <c r="H385" s="43"/>
      <c r="I385" s="231"/>
      <c r="J385" s="43"/>
      <c r="K385" s="43"/>
      <c r="L385" s="47"/>
      <c r="M385" s="232"/>
      <c r="N385" s="233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174</v>
      </c>
      <c r="AU385" s="20" t="s">
        <v>172</v>
      </c>
    </row>
    <row r="386" s="12" customFormat="1" ht="22.8" customHeight="1">
      <c r="A386" s="12"/>
      <c r="B386" s="200"/>
      <c r="C386" s="201"/>
      <c r="D386" s="202" t="s">
        <v>69</v>
      </c>
      <c r="E386" s="214" t="s">
        <v>79</v>
      </c>
      <c r="F386" s="214" t="s">
        <v>373</v>
      </c>
      <c r="G386" s="201"/>
      <c r="H386" s="201"/>
      <c r="I386" s="204"/>
      <c r="J386" s="215">
        <f>BK386</f>
        <v>0</v>
      </c>
      <c r="K386" s="201"/>
      <c r="L386" s="206"/>
      <c r="M386" s="207"/>
      <c r="N386" s="208"/>
      <c r="O386" s="208"/>
      <c r="P386" s="209">
        <f>P387</f>
        <v>0</v>
      </c>
      <c r="Q386" s="208"/>
      <c r="R386" s="209">
        <f>R387</f>
        <v>5.7643135580160001</v>
      </c>
      <c r="S386" s="208"/>
      <c r="T386" s="210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1" t="s">
        <v>77</v>
      </c>
      <c r="AT386" s="212" t="s">
        <v>69</v>
      </c>
      <c r="AU386" s="212" t="s">
        <v>77</v>
      </c>
      <c r="AY386" s="211" t="s">
        <v>162</v>
      </c>
      <c r="BK386" s="213">
        <f>BK387</f>
        <v>0</v>
      </c>
    </row>
    <row r="387" s="12" customFormat="1" ht="20.88" customHeight="1">
      <c r="A387" s="12"/>
      <c r="B387" s="200"/>
      <c r="C387" s="201"/>
      <c r="D387" s="202" t="s">
        <v>69</v>
      </c>
      <c r="E387" s="214" t="s">
        <v>359</v>
      </c>
      <c r="F387" s="214" t="s">
        <v>374</v>
      </c>
      <c r="G387" s="201"/>
      <c r="H387" s="201"/>
      <c r="I387" s="204"/>
      <c r="J387" s="215">
        <f>BK387</f>
        <v>0</v>
      </c>
      <c r="K387" s="201"/>
      <c r="L387" s="206"/>
      <c r="M387" s="207"/>
      <c r="N387" s="208"/>
      <c r="O387" s="208"/>
      <c r="P387" s="209">
        <f>SUM(P388:P396)</f>
        <v>0</v>
      </c>
      <c r="Q387" s="208"/>
      <c r="R387" s="209">
        <f>SUM(R388:R396)</f>
        <v>5.7643135580160001</v>
      </c>
      <c r="S387" s="208"/>
      <c r="T387" s="210">
        <f>SUM(T388:T396)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1" t="s">
        <v>77</v>
      </c>
      <c r="AT387" s="212" t="s">
        <v>69</v>
      </c>
      <c r="AU387" s="212" t="s">
        <v>79</v>
      </c>
      <c r="AY387" s="211" t="s">
        <v>162</v>
      </c>
      <c r="BK387" s="213">
        <f>SUM(BK388:BK396)</f>
        <v>0</v>
      </c>
    </row>
    <row r="388" s="2" customFormat="1" ht="16.5" customHeight="1">
      <c r="A388" s="41"/>
      <c r="B388" s="42"/>
      <c r="C388" s="216" t="s">
        <v>375</v>
      </c>
      <c r="D388" s="216" t="s">
        <v>166</v>
      </c>
      <c r="E388" s="217" t="s">
        <v>376</v>
      </c>
      <c r="F388" s="218" t="s">
        <v>377</v>
      </c>
      <c r="G388" s="219" t="s">
        <v>226</v>
      </c>
      <c r="H388" s="220">
        <v>2.3039999999999998</v>
      </c>
      <c r="I388" s="221"/>
      <c r="J388" s="222">
        <f>ROUND(I388*H388,2)</f>
        <v>0</v>
      </c>
      <c r="K388" s="218" t="s">
        <v>170</v>
      </c>
      <c r="L388" s="47"/>
      <c r="M388" s="223" t="s">
        <v>19</v>
      </c>
      <c r="N388" s="224" t="s">
        <v>41</v>
      </c>
      <c r="O388" s="87"/>
      <c r="P388" s="225">
        <f>O388*H388</f>
        <v>0</v>
      </c>
      <c r="Q388" s="225">
        <v>2.5018722040000001</v>
      </c>
      <c r="R388" s="225">
        <f>Q388*H388</f>
        <v>5.7643135580160001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171</v>
      </c>
      <c r="AT388" s="227" t="s">
        <v>166</v>
      </c>
      <c r="AU388" s="227" t="s">
        <v>172</v>
      </c>
      <c r="AY388" s="20" t="s">
        <v>162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77</v>
      </c>
      <c r="BK388" s="228">
        <f>ROUND(I388*H388,2)</f>
        <v>0</v>
      </c>
      <c r="BL388" s="20" t="s">
        <v>171</v>
      </c>
      <c r="BM388" s="227" t="s">
        <v>378</v>
      </c>
    </row>
    <row r="389" s="2" customFormat="1">
      <c r="A389" s="41"/>
      <c r="B389" s="42"/>
      <c r="C389" s="43"/>
      <c r="D389" s="229" t="s">
        <v>174</v>
      </c>
      <c r="E389" s="43"/>
      <c r="F389" s="230" t="s">
        <v>379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174</v>
      </c>
      <c r="AU389" s="20" t="s">
        <v>172</v>
      </c>
    </row>
    <row r="390" s="13" customFormat="1">
      <c r="A390" s="13"/>
      <c r="B390" s="234"/>
      <c r="C390" s="235"/>
      <c r="D390" s="236" t="s">
        <v>176</v>
      </c>
      <c r="E390" s="237" t="s">
        <v>19</v>
      </c>
      <c r="F390" s="238" t="s">
        <v>380</v>
      </c>
      <c r="G390" s="235"/>
      <c r="H390" s="237" t="s">
        <v>19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176</v>
      </c>
      <c r="AU390" s="244" t="s">
        <v>172</v>
      </c>
      <c r="AV390" s="13" t="s">
        <v>77</v>
      </c>
      <c r="AW390" s="13" t="s">
        <v>32</v>
      </c>
      <c r="AX390" s="13" t="s">
        <v>70</v>
      </c>
      <c r="AY390" s="244" t="s">
        <v>162</v>
      </c>
    </row>
    <row r="391" s="13" customFormat="1">
      <c r="A391" s="13"/>
      <c r="B391" s="234"/>
      <c r="C391" s="235"/>
      <c r="D391" s="236" t="s">
        <v>176</v>
      </c>
      <c r="E391" s="237" t="s">
        <v>19</v>
      </c>
      <c r="F391" s="238" t="s">
        <v>178</v>
      </c>
      <c r="G391" s="235"/>
      <c r="H391" s="237" t="s">
        <v>19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176</v>
      </c>
      <c r="AU391" s="244" t="s">
        <v>172</v>
      </c>
      <c r="AV391" s="13" t="s">
        <v>77</v>
      </c>
      <c r="AW391" s="13" t="s">
        <v>32</v>
      </c>
      <c r="AX391" s="13" t="s">
        <v>70</v>
      </c>
      <c r="AY391" s="244" t="s">
        <v>162</v>
      </c>
    </row>
    <row r="392" s="13" customFormat="1">
      <c r="A392" s="13"/>
      <c r="B392" s="234"/>
      <c r="C392" s="235"/>
      <c r="D392" s="236" t="s">
        <v>176</v>
      </c>
      <c r="E392" s="237" t="s">
        <v>19</v>
      </c>
      <c r="F392" s="238" t="s">
        <v>179</v>
      </c>
      <c r="G392" s="235"/>
      <c r="H392" s="237" t="s">
        <v>19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176</v>
      </c>
      <c r="AU392" s="244" t="s">
        <v>172</v>
      </c>
      <c r="AV392" s="13" t="s">
        <v>77</v>
      </c>
      <c r="AW392" s="13" t="s">
        <v>32</v>
      </c>
      <c r="AX392" s="13" t="s">
        <v>70</v>
      </c>
      <c r="AY392" s="244" t="s">
        <v>162</v>
      </c>
    </row>
    <row r="393" s="13" customFormat="1">
      <c r="A393" s="13"/>
      <c r="B393" s="234"/>
      <c r="C393" s="235"/>
      <c r="D393" s="236" t="s">
        <v>176</v>
      </c>
      <c r="E393" s="237" t="s">
        <v>19</v>
      </c>
      <c r="F393" s="238" t="s">
        <v>262</v>
      </c>
      <c r="G393" s="235"/>
      <c r="H393" s="237" t="s">
        <v>19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176</v>
      </c>
      <c r="AU393" s="244" t="s">
        <v>172</v>
      </c>
      <c r="AV393" s="13" t="s">
        <v>77</v>
      </c>
      <c r="AW393" s="13" t="s">
        <v>32</v>
      </c>
      <c r="AX393" s="13" t="s">
        <v>70</v>
      </c>
      <c r="AY393" s="244" t="s">
        <v>162</v>
      </c>
    </row>
    <row r="394" s="14" customFormat="1">
      <c r="A394" s="14"/>
      <c r="B394" s="245"/>
      <c r="C394" s="246"/>
      <c r="D394" s="236" t="s">
        <v>176</v>
      </c>
      <c r="E394" s="247" t="s">
        <v>19</v>
      </c>
      <c r="F394" s="248" t="s">
        <v>381</v>
      </c>
      <c r="G394" s="246"/>
      <c r="H394" s="249">
        <v>2.3039999999999998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176</v>
      </c>
      <c r="AU394" s="255" t="s">
        <v>172</v>
      </c>
      <c r="AV394" s="14" t="s">
        <v>79</v>
      </c>
      <c r="AW394" s="14" t="s">
        <v>32</v>
      </c>
      <c r="AX394" s="14" t="s">
        <v>70</v>
      </c>
      <c r="AY394" s="255" t="s">
        <v>162</v>
      </c>
    </row>
    <row r="395" s="15" customFormat="1">
      <c r="A395" s="15"/>
      <c r="B395" s="256"/>
      <c r="C395" s="257"/>
      <c r="D395" s="236" t="s">
        <v>176</v>
      </c>
      <c r="E395" s="258" t="s">
        <v>19</v>
      </c>
      <c r="F395" s="259" t="s">
        <v>182</v>
      </c>
      <c r="G395" s="257"/>
      <c r="H395" s="260">
        <v>2.3039999999999998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176</v>
      </c>
      <c r="AU395" s="266" t="s">
        <v>172</v>
      </c>
      <c r="AV395" s="15" t="s">
        <v>172</v>
      </c>
      <c r="AW395" s="15" t="s">
        <v>32</v>
      </c>
      <c r="AX395" s="15" t="s">
        <v>70</v>
      </c>
      <c r="AY395" s="266" t="s">
        <v>162</v>
      </c>
    </row>
    <row r="396" s="16" customFormat="1">
      <c r="A396" s="16"/>
      <c r="B396" s="267"/>
      <c r="C396" s="268"/>
      <c r="D396" s="236" t="s">
        <v>176</v>
      </c>
      <c r="E396" s="269" t="s">
        <v>19</v>
      </c>
      <c r="F396" s="270" t="s">
        <v>183</v>
      </c>
      <c r="G396" s="268"/>
      <c r="H396" s="271">
        <v>2.3039999999999998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77" t="s">
        <v>176</v>
      </c>
      <c r="AU396" s="277" t="s">
        <v>172</v>
      </c>
      <c r="AV396" s="16" t="s">
        <v>171</v>
      </c>
      <c r="AW396" s="16" t="s">
        <v>32</v>
      </c>
      <c r="AX396" s="16" t="s">
        <v>77</v>
      </c>
      <c r="AY396" s="277" t="s">
        <v>162</v>
      </c>
    </row>
    <row r="397" s="12" customFormat="1" ht="22.8" customHeight="1">
      <c r="A397" s="12"/>
      <c r="B397" s="200"/>
      <c r="C397" s="201"/>
      <c r="D397" s="202" t="s">
        <v>69</v>
      </c>
      <c r="E397" s="214" t="s">
        <v>171</v>
      </c>
      <c r="F397" s="214" t="s">
        <v>382</v>
      </c>
      <c r="G397" s="201"/>
      <c r="H397" s="201"/>
      <c r="I397" s="204"/>
      <c r="J397" s="215">
        <f>BK397</f>
        <v>0</v>
      </c>
      <c r="K397" s="201"/>
      <c r="L397" s="206"/>
      <c r="M397" s="207"/>
      <c r="N397" s="208"/>
      <c r="O397" s="208"/>
      <c r="P397" s="209">
        <f>P398</f>
        <v>0</v>
      </c>
      <c r="Q397" s="208"/>
      <c r="R397" s="209">
        <f>R398</f>
        <v>7.0759040000000004</v>
      </c>
      <c r="S397" s="208"/>
      <c r="T397" s="210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11" t="s">
        <v>77</v>
      </c>
      <c r="AT397" s="212" t="s">
        <v>69</v>
      </c>
      <c r="AU397" s="212" t="s">
        <v>77</v>
      </c>
      <c r="AY397" s="211" t="s">
        <v>162</v>
      </c>
      <c r="BK397" s="213">
        <f>BK398</f>
        <v>0</v>
      </c>
    </row>
    <row r="398" s="12" customFormat="1" ht="20.88" customHeight="1">
      <c r="A398" s="12"/>
      <c r="B398" s="200"/>
      <c r="C398" s="201"/>
      <c r="D398" s="202" t="s">
        <v>69</v>
      </c>
      <c r="E398" s="214" t="s">
        <v>383</v>
      </c>
      <c r="F398" s="214" t="s">
        <v>384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SUM(P399:P406)</f>
        <v>0</v>
      </c>
      <c r="Q398" s="208"/>
      <c r="R398" s="209">
        <f>SUM(R399:R406)</f>
        <v>7.0759040000000004</v>
      </c>
      <c r="S398" s="208"/>
      <c r="T398" s="210">
        <f>SUM(T399:T406)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11" t="s">
        <v>77</v>
      </c>
      <c r="AT398" s="212" t="s">
        <v>69</v>
      </c>
      <c r="AU398" s="212" t="s">
        <v>79</v>
      </c>
      <c r="AY398" s="211" t="s">
        <v>162</v>
      </c>
      <c r="BK398" s="213">
        <f>SUM(BK399:BK406)</f>
        <v>0</v>
      </c>
    </row>
    <row r="399" s="2" customFormat="1" ht="24.15" customHeight="1">
      <c r="A399" s="41"/>
      <c r="B399" s="42"/>
      <c r="C399" s="216" t="s">
        <v>385</v>
      </c>
      <c r="D399" s="216" t="s">
        <v>166</v>
      </c>
      <c r="E399" s="217" t="s">
        <v>386</v>
      </c>
      <c r="F399" s="218" t="s">
        <v>387</v>
      </c>
      <c r="G399" s="219" t="s">
        <v>169</v>
      </c>
      <c r="H399" s="220">
        <v>349.60000000000002</v>
      </c>
      <c r="I399" s="221"/>
      <c r="J399" s="222">
        <f>ROUND(I399*H399,2)</f>
        <v>0</v>
      </c>
      <c r="K399" s="218" t="s">
        <v>170</v>
      </c>
      <c r="L399" s="47"/>
      <c r="M399" s="223" t="s">
        <v>19</v>
      </c>
      <c r="N399" s="224" t="s">
        <v>41</v>
      </c>
      <c r="O399" s="87"/>
      <c r="P399" s="225">
        <f>O399*H399</f>
        <v>0</v>
      </c>
      <c r="Q399" s="225">
        <v>0.020240000000000001</v>
      </c>
      <c r="R399" s="225">
        <f>Q399*H399</f>
        <v>7.0759040000000004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171</v>
      </c>
      <c r="AT399" s="227" t="s">
        <v>166</v>
      </c>
      <c r="AU399" s="227" t="s">
        <v>172</v>
      </c>
      <c r="AY399" s="20" t="s">
        <v>162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77</v>
      </c>
      <c r="BK399" s="228">
        <f>ROUND(I399*H399,2)</f>
        <v>0</v>
      </c>
      <c r="BL399" s="20" t="s">
        <v>171</v>
      </c>
      <c r="BM399" s="227" t="s">
        <v>388</v>
      </c>
    </row>
    <row r="400" s="2" customFormat="1">
      <c r="A400" s="41"/>
      <c r="B400" s="42"/>
      <c r="C400" s="43"/>
      <c r="D400" s="229" t="s">
        <v>174</v>
      </c>
      <c r="E400" s="43"/>
      <c r="F400" s="230" t="s">
        <v>389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174</v>
      </c>
      <c r="AU400" s="20" t="s">
        <v>172</v>
      </c>
    </row>
    <row r="401" s="13" customFormat="1">
      <c r="A401" s="13"/>
      <c r="B401" s="234"/>
      <c r="C401" s="235"/>
      <c r="D401" s="236" t="s">
        <v>176</v>
      </c>
      <c r="E401" s="237" t="s">
        <v>19</v>
      </c>
      <c r="F401" s="238" t="s">
        <v>390</v>
      </c>
      <c r="G401" s="235"/>
      <c r="H401" s="237" t="s">
        <v>19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176</v>
      </c>
      <c r="AU401" s="244" t="s">
        <v>172</v>
      </c>
      <c r="AV401" s="13" t="s">
        <v>77</v>
      </c>
      <c r="AW401" s="13" t="s">
        <v>32</v>
      </c>
      <c r="AX401" s="13" t="s">
        <v>70</v>
      </c>
      <c r="AY401" s="244" t="s">
        <v>162</v>
      </c>
    </row>
    <row r="402" s="13" customFormat="1">
      <c r="A402" s="13"/>
      <c r="B402" s="234"/>
      <c r="C402" s="235"/>
      <c r="D402" s="236" t="s">
        <v>176</v>
      </c>
      <c r="E402" s="237" t="s">
        <v>19</v>
      </c>
      <c r="F402" s="238" t="s">
        <v>178</v>
      </c>
      <c r="G402" s="235"/>
      <c r="H402" s="237" t="s">
        <v>19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176</v>
      </c>
      <c r="AU402" s="244" t="s">
        <v>172</v>
      </c>
      <c r="AV402" s="13" t="s">
        <v>77</v>
      </c>
      <c r="AW402" s="13" t="s">
        <v>32</v>
      </c>
      <c r="AX402" s="13" t="s">
        <v>70</v>
      </c>
      <c r="AY402" s="244" t="s">
        <v>162</v>
      </c>
    </row>
    <row r="403" s="13" customFormat="1">
      <c r="A403" s="13"/>
      <c r="B403" s="234"/>
      <c r="C403" s="235"/>
      <c r="D403" s="236" t="s">
        <v>176</v>
      </c>
      <c r="E403" s="237" t="s">
        <v>19</v>
      </c>
      <c r="F403" s="238" t="s">
        <v>391</v>
      </c>
      <c r="G403" s="235"/>
      <c r="H403" s="237" t="s">
        <v>19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176</v>
      </c>
      <c r="AU403" s="244" t="s">
        <v>172</v>
      </c>
      <c r="AV403" s="13" t="s">
        <v>77</v>
      </c>
      <c r="AW403" s="13" t="s">
        <v>32</v>
      </c>
      <c r="AX403" s="13" t="s">
        <v>70</v>
      </c>
      <c r="AY403" s="244" t="s">
        <v>162</v>
      </c>
    </row>
    <row r="404" s="14" customFormat="1">
      <c r="A404" s="14"/>
      <c r="B404" s="245"/>
      <c r="C404" s="246"/>
      <c r="D404" s="236" t="s">
        <v>176</v>
      </c>
      <c r="E404" s="247" t="s">
        <v>19</v>
      </c>
      <c r="F404" s="248" t="s">
        <v>96</v>
      </c>
      <c r="G404" s="246"/>
      <c r="H404" s="249">
        <v>349.60000000000002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176</v>
      </c>
      <c r="AU404" s="255" t="s">
        <v>172</v>
      </c>
      <c r="AV404" s="14" t="s">
        <v>79</v>
      </c>
      <c r="AW404" s="14" t="s">
        <v>32</v>
      </c>
      <c r="AX404" s="14" t="s">
        <v>70</v>
      </c>
      <c r="AY404" s="255" t="s">
        <v>162</v>
      </c>
    </row>
    <row r="405" s="15" customFormat="1">
      <c r="A405" s="15"/>
      <c r="B405" s="256"/>
      <c r="C405" s="257"/>
      <c r="D405" s="236" t="s">
        <v>176</v>
      </c>
      <c r="E405" s="258" t="s">
        <v>19</v>
      </c>
      <c r="F405" s="259" t="s">
        <v>182</v>
      </c>
      <c r="G405" s="257"/>
      <c r="H405" s="260">
        <v>349.60000000000002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176</v>
      </c>
      <c r="AU405" s="266" t="s">
        <v>172</v>
      </c>
      <c r="AV405" s="15" t="s">
        <v>172</v>
      </c>
      <c r="AW405" s="15" t="s">
        <v>32</v>
      </c>
      <c r="AX405" s="15" t="s">
        <v>70</v>
      </c>
      <c r="AY405" s="266" t="s">
        <v>162</v>
      </c>
    </row>
    <row r="406" s="16" customFormat="1">
      <c r="A406" s="16"/>
      <c r="B406" s="267"/>
      <c r="C406" s="268"/>
      <c r="D406" s="236" t="s">
        <v>176</v>
      </c>
      <c r="E406" s="269" t="s">
        <v>19</v>
      </c>
      <c r="F406" s="270" t="s">
        <v>183</v>
      </c>
      <c r="G406" s="268"/>
      <c r="H406" s="271">
        <v>349.60000000000002</v>
      </c>
      <c r="I406" s="272"/>
      <c r="J406" s="268"/>
      <c r="K406" s="268"/>
      <c r="L406" s="273"/>
      <c r="M406" s="274"/>
      <c r="N406" s="275"/>
      <c r="O406" s="275"/>
      <c r="P406" s="275"/>
      <c r="Q406" s="275"/>
      <c r="R406" s="275"/>
      <c r="S406" s="275"/>
      <c r="T406" s="27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7" t="s">
        <v>176</v>
      </c>
      <c r="AU406" s="277" t="s">
        <v>172</v>
      </c>
      <c r="AV406" s="16" t="s">
        <v>171</v>
      </c>
      <c r="AW406" s="16" t="s">
        <v>32</v>
      </c>
      <c r="AX406" s="16" t="s">
        <v>77</v>
      </c>
      <c r="AY406" s="277" t="s">
        <v>162</v>
      </c>
    </row>
    <row r="407" s="12" customFormat="1" ht="22.8" customHeight="1">
      <c r="A407" s="12"/>
      <c r="B407" s="200"/>
      <c r="C407" s="201"/>
      <c r="D407" s="202" t="s">
        <v>69</v>
      </c>
      <c r="E407" s="214" t="s">
        <v>201</v>
      </c>
      <c r="F407" s="214" t="s">
        <v>392</v>
      </c>
      <c r="G407" s="201"/>
      <c r="H407" s="201"/>
      <c r="I407" s="204"/>
      <c r="J407" s="215">
        <f>BK407</f>
        <v>0</v>
      </c>
      <c r="K407" s="201"/>
      <c r="L407" s="206"/>
      <c r="M407" s="207"/>
      <c r="N407" s="208"/>
      <c r="O407" s="208"/>
      <c r="P407" s="209">
        <f>P408+P470+P523</f>
        <v>0</v>
      </c>
      <c r="Q407" s="208"/>
      <c r="R407" s="209">
        <f>R408+R470+R523</f>
        <v>586.34924799999999</v>
      </c>
      <c r="S407" s="208"/>
      <c r="T407" s="210">
        <f>T408+T470+T523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1" t="s">
        <v>77</v>
      </c>
      <c r="AT407" s="212" t="s">
        <v>69</v>
      </c>
      <c r="AU407" s="212" t="s">
        <v>77</v>
      </c>
      <c r="AY407" s="211" t="s">
        <v>162</v>
      </c>
      <c r="BK407" s="213">
        <f>BK408+BK470+BK523</f>
        <v>0</v>
      </c>
    </row>
    <row r="408" s="12" customFormat="1" ht="20.88" customHeight="1">
      <c r="A408" s="12"/>
      <c r="B408" s="200"/>
      <c r="C408" s="201"/>
      <c r="D408" s="202" t="s">
        <v>69</v>
      </c>
      <c r="E408" s="214" t="s">
        <v>393</v>
      </c>
      <c r="F408" s="214" t="s">
        <v>394</v>
      </c>
      <c r="G408" s="201"/>
      <c r="H408" s="201"/>
      <c r="I408" s="204"/>
      <c r="J408" s="215">
        <f>BK408</f>
        <v>0</v>
      </c>
      <c r="K408" s="201"/>
      <c r="L408" s="206"/>
      <c r="M408" s="207"/>
      <c r="N408" s="208"/>
      <c r="O408" s="208"/>
      <c r="P408" s="209">
        <f>SUM(P409:P469)</f>
        <v>0</v>
      </c>
      <c r="Q408" s="208"/>
      <c r="R408" s="209">
        <f>SUM(R409:R469)</f>
        <v>349.83551599999998</v>
      </c>
      <c r="S408" s="208"/>
      <c r="T408" s="210">
        <f>SUM(T409:T469)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1" t="s">
        <v>77</v>
      </c>
      <c r="AT408" s="212" t="s">
        <v>69</v>
      </c>
      <c r="AU408" s="212" t="s">
        <v>79</v>
      </c>
      <c r="AY408" s="211" t="s">
        <v>162</v>
      </c>
      <c r="BK408" s="213">
        <f>SUM(BK409:BK469)</f>
        <v>0</v>
      </c>
    </row>
    <row r="409" s="2" customFormat="1" ht="16.5" customHeight="1">
      <c r="A409" s="41"/>
      <c r="B409" s="42"/>
      <c r="C409" s="216" t="s">
        <v>395</v>
      </c>
      <c r="D409" s="216" t="s">
        <v>166</v>
      </c>
      <c r="E409" s="217" t="s">
        <v>396</v>
      </c>
      <c r="F409" s="218" t="s">
        <v>397</v>
      </c>
      <c r="G409" s="219" t="s">
        <v>169</v>
      </c>
      <c r="H409" s="220">
        <v>8.5999999999999996</v>
      </c>
      <c r="I409" s="221"/>
      <c r="J409" s="222">
        <f>ROUND(I409*H409,2)</f>
        <v>0</v>
      </c>
      <c r="K409" s="218" t="s">
        <v>170</v>
      </c>
      <c r="L409" s="47"/>
      <c r="M409" s="223" t="s">
        <v>19</v>
      </c>
      <c r="N409" s="224" t="s">
        <v>41</v>
      </c>
      <c r="O409" s="87"/>
      <c r="P409" s="225">
        <f>O409*H409</f>
        <v>0</v>
      </c>
      <c r="Q409" s="225">
        <v>0.091999999999999998</v>
      </c>
      <c r="R409" s="225">
        <f>Q409*H409</f>
        <v>0.7911999999999999</v>
      </c>
      <c r="S409" s="225">
        <v>0</v>
      </c>
      <c r="T409" s="226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7" t="s">
        <v>171</v>
      </c>
      <c r="AT409" s="227" t="s">
        <v>166</v>
      </c>
      <c r="AU409" s="227" t="s">
        <v>172</v>
      </c>
      <c r="AY409" s="20" t="s">
        <v>162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20" t="s">
        <v>77</v>
      </c>
      <c r="BK409" s="228">
        <f>ROUND(I409*H409,2)</f>
        <v>0</v>
      </c>
      <c r="BL409" s="20" t="s">
        <v>171</v>
      </c>
      <c r="BM409" s="227" t="s">
        <v>398</v>
      </c>
    </row>
    <row r="410" s="2" customFormat="1">
      <c r="A410" s="41"/>
      <c r="B410" s="42"/>
      <c r="C410" s="43"/>
      <c r="D410" s="229" t="s">
        <v>174</v>
      </c>
      <c r="E410" s="43"/>
      <c r="F410" s="230" t="s">
        <v>399</v>
      </c>
      <c r="G410" s="43"/>
      <c r="H410" s="43"/>
      <c r="I410" s="231"/>
      <c r="J410" s="43"/>
      <c r="K410" s="43"/>
      <c r="L410" s="47"/>
      <c r="M410" s="232"/>
      <c r="N410" s="233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174</v>
      </c>
      <c r="AU410" s="20" t="s">
        <v>172</v>
      </c>
    </row>
    <row r="411" s="13" customFormat="1">
      <c r="A411" s="13"/>
      <c r="B411" s="234"/>
      <c r="C411" s="235"/>
      <c r="D411" s="236" t="s">
        <v>176</v>
      </c>
      <c r="E411" s="237" t="s">
        <v>19</v>
      </c>
      <c r="F411" s="238" t="s">
        <v>400</v>
      </c>
      <c r="G411" s="235"/>
      <c r="H411" s="237" t="s">
        <v>19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176</v>
      </c>
      <c r="AU411" s="244" t="s">
        <v>172</v>
      </c>
      <c r="AV411" s="13" t="s">
        <v>77</v>
      </c>
      <c r="AW411" s="13" t="s">
        <v>32</v>
      </c>
      <c r="AX411" s="13" t="s">
        <v>70</v>
      </c>
      <c r="AY411" s="244" t="s">
        <v>162</v>
      </c>
    </row>
    <row r="412" s="13" customFormat="1">
      <c r="A412" s="13"/>
      <c r="B412" s="234"/>
      <c r="C412" s="235"/>
      <c r="D412" s="236" t="s">
        <v>176</v>
      </c>
      <c r="E412" s="237" t="s">
        <v>19</v>
      </c>
      <c r="F412" s="238" t="s">
        <v>178</v>
      </c>
      <c r="G412" s="235"/>
      <c r="H412" s="237" t="s">
        <v>19</v>
      </c>
      <c r="I412" s="239"/>
      <c r="J412" s="235"/>
      <c r="K412" s="235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176</v>
      </c>
      <c r="AU412" s="244" t="s">
        <v>172</v>
      </c>
      <c r="AV412" s="13" t="s">
        <v>77</v>
      </c>
      <c r="AW412" s="13" t="s">
        <v>32</v>
      </c>
      <c r="AX412" s="13" t="s">
        <v>70</v>
      </c>
      <c r="AY412" s="244" t="s">
        <v>162</v>
      </c>
    </row>
    <row r="413" s="13" customFormat="1">
      <c r="A413" s="13"/>
      <c r="B413" s="234"/>
      <c r="C413" s="235"/>
      <c r="D413" s="236" t="s">
        <v>176</v>
      </c>
      <c r="E413" s="237" t="s">
        <v>19</v>
      </c>
      <c r="F413" s="238" t="s">
        <v>179</v>
      </c>
      <c r="G413" s="235"/>
      <c r="H413" s="237" t="s">
        <v>19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176</v>
      </c>
      <c r="AU413" s="244" t="s">
        <v>172</v>
      </c>
      <c r="AV413" s="13" t="s">
        <v>77</v>
      </c>
      <c r="AW413" s="13" t="s">
        <v>32</v>
      </c>
      <c r="AX413" s="13" t="s">
        <v>70</v>
      </c>
      <c r="AY413" s="244" t="s">
        <v>162</v>
      </c>
    </row>
    <row r="414" s="13" customFormat="1">
      <c r="A414" s="13"/>
      <c r="B414" s="234"/>
      <c r="C414" s="235"/>
      <c r="D414" s="236" t="s">
        <v>176</v>
      </c>
      <c r="E414" s="237" t="s">
        <v>19</v>
      </c>
      <c r="F414" s="238" t="s">
        <v>240</v>
      </c>
      <c r="G414" s="235"/>
      <c r="H414" s="237" t="s">
        <v>19</v>
      </c>
      <c r="I414" s="239"/>
      <c r="J414" s="235"/>
      <c r="K414" s="235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176</v>
      </c>
      <c r="AU414" s="244" t="s">
        <v>172</v>
      </c>
      <c r="AV414" s="13" t="s">
        <v>77</v>
      </c>
      <c r="AW414" s="13" t="s">
        <v>32</v>
      </c>
      <c r="AX414" s="13" t="s">
        <v>70</v>
      </c>
      <c r="AY414" s="244" t="s">
        <v>162</v>
      </c>
    </row>
    <row r="415" s="14" customFormat="1">
      <c r="A415" s="14"/>
      <c r="B415" s="245"/>
      <c r="C415" s="246"/>
      <c r="D415" s="236" t="s">
        <v>176</v>
      </c>
      <c r="E415" s="247" t="s">
        <v>19</v>
      </c>
      <c r="F415" s="248" t="s">
        <v>401</v>
      </c>
      <c r="G415" s="246"/>
      <c r="H415" s="249">
        <v>8.5999999999999996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176</v>
      </c>
      <c r="AU415" s="255" t="s">
        <v>172</v>
      </c>
      <c r="AV415" s="14" t="s">
        <v>79</v>
      </c>
      <c r="AW415" s="14" t="s">
        <v>32</v>
      </c>
      <c r="AX415" s="14" t="s">
        <v>70</v>
      </c>
      <c r="AY415" s="255" t="s">
        <v>162</v>
      </c>
    </row>
    <row r="416" s="15" customFormat="1">
      <c r="A416" s="15"/>
      <c r="B416" s="256"/>
      <c r="C416" s="257"/>
      <c r="D416" s="236" t="s">
        <v>176</v>
      </c>
      <c r="E416" s="258" t="s">
        <v>19</v>
      </c>
      <c r="F416" s="259" t="s">
        <v>182</v>
      </c>
      <c r="G416" s="257"/>
      <c r="H416" s="260">
        <v>8.5999999999999996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6" t="s">
        <v>176</v>
      </c>
      <c r="AU416" s="266" t="s">
        <v>172</v>
      </c>
      <c r="AV416" s="15" t="s">
        <v>172</v>
      </c>
      <c r="AW416" s="15" t="s">
        <v>32</v>
      </c>
      <c r="AX416" s="15" t="s">
        <v>70</v>
      </c>
      <c r="AY416" s="266" t="s">
        <v>162</v>
      </c>
    </row>
    <row r="417" s="16" customFormat="1">
      <c r="A417" s="16"/>
      <c r="B417" s="267"/>
      <c r="C417" s="268"/>
      <c r="D417" s="236" t="s">
        <v>176</v>
      </c>
      <c r="E417" s="269" t="s">
        <v>19</v>
      </c>
      <c r="F417" s="270" t="s">
        <v>183</v>
      </c>
      <c r="G417" s="268"/>
      <c r="H417" s="271">
        <v>8.5999999999999996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77" t="s">
        <v>176</v>
      </c>
      <c r="AU417" s="277" t="s">
        <v>172</v>
      </c>
      <c r="AV417" s="16" t="s">
        <v>171</v>
      </c>
      <c r="AW417" s="16" t="s">
        <v>32</v>
      </c>
      <c r="AX417" s="16" t="s">
        <v>77</v>
      </c>
      <c r="AY417" s="277" t="s">
        <v>162</v>
      </c>
    </row>
    <row r="418" s="2" customFormat="1" ht="16.5" customHeight="1">
      <c r="A418" s="41"/>
      <c r="B418" s="42"/>
      <c r="C418" s="216" t="s">
        <v>402</v>
      </c>
      <c r="D418" s="216" t="s">
        <v>166</v>
      </c>
      <c r="E418" s="217" t="s">
        <v>403</v>
      </c>
      <c r="F418" s="218" t="s">
        <v>404</v>
      </c>
      <c r="G418" s="219" t="s">
        <v>169</v>
      </c>
      <c r="H418" s="220">
        <v>59.899999999999999</v>
      </c>
      <c r="I418" s="221"/>
      <c r="J418" s="222">
        <f>ROUND(I418*H418,2)</f>
        <v>0</v>
      </c>
      <c r="K418" s="218" t="s">
        <v>170</v>
      </c>
      <c r="L418" s="47"/>
      <c r="M418" s="223" t="s">
        <v>19</v>
      </c>
      <c r="N418" s="224" t="s">
        <v>41</v>
      </c>
      <c r="O418" s="87"/>
      <c r="P418" s="225">
        <f>O418*H418</f>
        <v>0</v>
      </c>
      <c r="Q418" s="225">
        <v>0.46000000000000002</v>
      </c>
      <c r="R418" s="225">
        <f>Q418*H418</f>
        <v>27.554000000000002</v>
      </c>
      <c r="S418" s="225">
        <v>0</v>
      </c>
      <c r="T418" s="226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7" t="s">
        <v>171</v>
      </c>
      <c r="AT418" s="227" t="s">
        <v>166</v>
      </c>
      <c r="AU418" s="227" t="s">
        <v>172</v>
      </c>
      <c r="AY418" s="20" t="s">
        <v>162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20" t="s">
        <v>77</v>
      </c>
      <c r="BK418" s="228">
        <f>ROUND(I418*H418,2)</f>
        <v>0</v>
      </c>
      <c r="BL418" s="20" t="s">
        <v>171</v>
      </c>
      <c r="BM418" s="227" t="s">
        <v>405</v>
      </c>
    </row>
    <row r="419" s="2" customFormat="1">
      <c r="A419" s="41"/>
      <c r="B419" s="42"/>
      <c r="C419" s="43"/>
      <c r="D419" s="229" t="s">
        <v>174</v>
      </c>
      <c r="E419" s="43"/>
      <c r="F419" s="230" t="s">
        <v>406</v>
      </c>
      <c r="G419" s="43"/>
      <c r="H419" s="43"/>
      <c r="I419" s="231"/>
      <c r="J419" s="43"/>
      <c r="K419" s="43"/>
      <c r="L419" s="47"/>
      <c r="M419" s="232"/>
      <c r="N419" s="233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174</v>
      </c>
      <c r="AU419" s="20" t="s">
        <v>172</v>
      </c>
    </row>
    <row r="420" s="13" customFormat="1">
      <c r="A420" s="13"/>
      <c r="B420" s="234"/>
      <c r="C420" s="235"/>
      <c r="D420" s="236" t="s">
        <v>176</v>
      </c>
      <c r="E420" s="237" t="s">
        <v>19</v>
      </c>
      <c r="F420" s="238" t="s">
        <v>407</v>
      </c>
      <c r="G420" s="235"/>
      <c r="H420" s="237" t="s">
        <v>19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176</v>
      </c>
      <c r="AU420" s="244" t="s">
        <v>172</v>
      </c>
      <c r="AV420" s="13" t="s">
        <v>77</v>
      </c>
      <c r="AW420" s="13" t="s">
        <v>32</v>
      </c>
      <c r="AX420" s="13" t="s">
        <v>70</v>
      </c>
      <c r="AY420" s="244" t="s">
        <v>162</v>
      </c>
    </row>
    <row r="421" s="13" customFormat="1">
      <c r="A421" s="13"/>
      <c r="B421" s="234"/>
      <c r="C421" s="235"/>
      <c r="D421" s="236" t="s">
        <v>176</v>
      </c>
      <c r="E421" s="237" t="s">
        <v>19</v>
      </c>
      <c r="F421" s="238" t="s">
        <v>178</v>
      </c>
      <c r="G421" s="235"/>
      <c r="H421" s="237" t="s">
        <v>19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176</v>
      </c>
      <c r="AU421" s="244" t="s">
        <v>172</v>
      </c>
      <c r="AV421" s="13" t="s">
        <v>77</v>
      </c>
      <c r="AW421" s="13" t="s">
        <v>32</v>
      </c>
      <c r="AX421" s="13" t="s">
        <v>70</v>
      </c>
      <c r="AY421" s="244" t="s">
        <v>162</v>
      </c>
    </row>
    <row r="422" s="13" customFormat="1">
      <c r="A422" s="13"/>
      <c r="B422" s="234"/>
      <c r="C422" s="235"/>
      <c r="D422" s="236" t="s">
        <v>176</v>
      </c>
      <c r="E422" s="237" t="s">
        <v>19</v>
      </c>
      <c r="F422" s="238" t="s">
        <v>179</v>
      </c>
      <c r="G422" s="235"/>
      <c r="H422" s="237" t="s">
        <v>19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176</v>
      </c>
      <c r="AU422" s="244" t="s">
        <v>172</v>
      </c>
      <c r="AV422" s="13" t="s">
        <v>77</v>
      </c>
      <c r="AW422" s="13" t="s">
        <v>32</v>
      </c>
      <c r="AX422" s="13" t="s">
        <v>70</v>
      </c>
      <c r="AY422" s="244" t="s">
        <v>162</v>
      </c>
    </row>
    <row r="423" s="13" customFormat="1">
      <c r="A423" s="13"/>
      <c r="B423" s="234"/>
      <c r="C423" s="235"/>
      <c r="D423" s="236" t="s">
        <v>176</v>
      </c>
      <c r="E423" s="237" t="s">
        <v>19</v>
      </c>
      <c r="F423" s="238" t="s">
        <v>238</v>
      </c>
      <c r="G423" s="235"/>
      <c r="H423" s="237" t="s">
        <v>19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4" t="s">
        <v>176</v>
      </c>
      <c r="AU423" s="244" t="s">
        <v>172</v>
      </c>
      <c r="AV423" s="13" t="s">
        <v>77</v>
      </c>
      <c r="AW423" s="13" t="s">
        <v>32</v>
      </c>
      <c r="AX423" s="13" t="s">
        <v>70</v>
      </c>
      <c r="AY423" s="244" t="s">
        <v>162</v>
      </c>
    </row>
    <row r="424" s="14" customFormat="1">
      <c r="A424" s="14"/>
      <c r="B424" s="245"/>
      <c r="C424" s="246"/>
      <c r="D424" s="236" t="s">
        <v>176</v>
      </c>
      <c r="E424" s="247" t="s">
        <v>19</v>
      </c>
      <c r="F424" s="248" t="s">
        <v>408</v>
      </c>
      <c r="G424" s="246"/>
      <c r="H424" s="249">
        <v>51.299999999999997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176</v>
      </c>
      <c r="AU424" s="255" t="s">
        <v>172</v>
      </c>
      <c r="AV424" s="14" t="s">
        <v>79</v>
      </c>
      <c r="AW424" s="14" t="s">
        <v>32</v>
      </c>
      <c r="AX424" s="14" t="s">
        <v>70</v>
      </c>
      <c r="AY424" s="255" t="s">
        <v>162</v>
      </c>
    </row>
    <row r="425" s="15" customFormat="1">
      <c r="A425" s="15"/>
      <c r="B425" s="256"/>
      <c r="C425" s="257"/>
      <c r="D425" s="236" t="s">
        <v>176</v>
      </c>
      <c r="E425" s="258" t="s">
        <v>19</v>
      </c>
      <c r="F425" s="259" t="s">
        <v>182</v>
      </c>
      <c r="G425" s="257"/>
      <c r="H425" s="260">
        <v>51.299999999999997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6" t="s">
        <v>176</v>
      </c>
      <c r="AU425" s="266" t="s">
        <v>172</v>
      </c>
      <c r="AV425" s="15" t="s">
        <v>172</v>
      </c>
      <c r="AW425" s="15" t="s">
        <v>32</v>
      </c>
      <c r="AX425" s="15" t="s">
        <v>70</v>
      </c>
      <c r="AY425" s="266" t="s">
        <v>162</v>
      </c>
    </row>
    <row r="426" s="13" customFormat="1">
      <c r="A426" s="13"/>
      <c r="B426" s="234"/>
      <c r="C426" s="235"/>
      <c r="D426" s="236" t="s">
        <v>176</v>
      </c>
      <c r="E426" s="237" t="s">
        <v>19</v>
      </c>
      <c r="F426" s="238" t="s">
        <v>178</v>
      </c>
      <c r="G426" s="235"/>
      <c r="H426" s="237" t="s">
        <v>19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176</v>
      </c>
      <c r="AU426" s="244" t="s">
        <v>172</v>
      </c>
      <c r="AV426" s="13" t="s">
        <v>77</v>
      </c>
      <c r="AW426" s="13" t="s">
        <v>32</v>
      </c>
      <c r="AX426" s="13" t="s">
        <v>70</v>
      </c>
      <c r="AY426" s="244" t="s">
        <v>162</v>
      </c>
    </row>
    <row r="427" s="13" customFormat="1">
      <c r="A427" s="13"/>
      <c r="B427" s="234"/>
      <c r="C427" s="235"/>
      <c r="D427" s="236" t="s">
        <v>176</v>
      </c>
      <c r="E427" s="237" t="s">
        <v>19</v>
      </c>
      <c r="F427" s="238" t="s">
        <v>240</v>
      </c>
      <c r="G427" s="235"/>
      <c r="H427" s="237" t="s">
        <v>19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4" t="s">
        <v>176</v>
      </c>
      <c r="AU427" s="244" t="s">
        <v>172</v>
      </c>
      <c r="AV427" s="13" t="s">
        <v>77</v>
      </c>
      <c r="AW427" s="13" t="s">
        <v>32</v>
      </c>
      <c r="AX427" s="13" t="s">
        <v>70</v>
      </c>
      <c r="AY427" s="244" t="s">
        <v>162</v>
      </c>
    </row>
    <row r="428" s="14" customFormat="1">
      <c r="A428" s="14"/>
      <c r="B428" s="245"/>
      <c r="C428" s="246"/>
      <c r="D428" s="236" t="s">
        <v>176</v>
      </c>
      <c r="E428" s="247" t="s">
        <v>19</v>
      </c>
      <c r="F428" s="248" t="s">
        <v>401</v>
      </c>
      <c r="G428" s="246"/>
      <c r="H428" s="249">
        <v>8.5999999999999996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176</v>
      </c>
      <c r="AU428" s="255" t="s">
        <v>172</v>
      </c>
      <c r="AV428" s="14" t="s">
        <v>79</v>
      </c>
      <c r="AW428" s="14" t="s">
        <v>32</v>
      </c>
      <c r="AX428" s="14" t="s">
        <v>70</v>
      </c>
      <c r="AY428" s="255" t="s">
        <v>162</v>
      </c>
    </row>
    <row r="429" s="15" customFormat="1">
      <c r="A429" s="15"/>
      <c r="B429" s="256"/>
      <c r="C429" s="257"/>
      <c r="D429" s="236" t="s">
        <v>176</v>
      </c>
      <c r="E429" s="258" t="s">
        <v>19</v>
      </c>
      <c r="F429" s="259" t="s">
        <v>182</v>
      </c>
      <c r="G429" s="257"/>
      <c r="H429" s="260">
        <v>8.5999999999999996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176</v>
      </c>
      <c r="AU429" s="266" t="s">
        <v>172</v>
      </c>
      <c r="AV429" s="15" t="s">
        <v>172</v>
      </c>
      <c r="AW429" s="15" t="s">
        <v>32</v>
      </c>
      <c r="AX429" s="15" t="s">
        <v>70</v>
      </c>
      <c r="AY429" s="266" t="s">
        <v>162</v>
      </c>
    </row>
    <row r="430" s="16" customFormat="1">
      <c r="A430" s="16"/>
      <c r="B430" s="267"/>
      <c r="C430" s="268"/>
      <c r="D430" s="236" t="s">
        <v>176</v>
      </c>
      <c r="E430" s="269" t="s">
        <v>19</v>
      </c>
      <c r="F430" s="270" t="s">
        <v>183</v>
      </c>
      <c r="G430" s="268"/>
      <c r="H430" s="271">
        <v>59.899999999999999</v>
      </c>
      <c r="I430" s="272"/>
      <c r="J430" s="268"/>
      <c r="K430" s="268"/>
      <c r="L430" s="273"/>
      <c r="M430" s="274"/>
      <c r="N430" s="275"/>
      <c r="O430" s="275"/>
      <c r="P430" s="275"/>
      <c r="Q430" s="275"/>
      <c r="R430" s="275"/>
      <c r="S430" s="275"/>
      <c r="T430" s="27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7" t="s">
        <v>176</v>
      </c>
      <c r="AU430" s="277" t="s">
        <v>172</v>
      </c>
      <c r="AV430" s="16" t="s">
        <v>171</v>
      </c>
      <c r="AW430" s="16" t="s">
        <v>32</v>
      </c>
      <c r="AX430" s="16" t="s">
        <v>77</v>
      </c>
      <c r="AY430" s="277" t="s">
        <v>162</v>
      </c>
    </row>
    <row r="431" s="2" customFormat="1" ht="16.5" customHeight="1">
      <c r="A431" s="41"/>
      <c r="B431" s="42"/>
      <c r="C431" s="216" t="s">
        <v>409</v>
      </c>
      <c r="D431" s="216" t="s">
        <v>166</v>
      </c>
      <c r="E431" s="217" t="s">
        <v>410</v>
      </c>
      <c r="F431" s="218" t="s">
        <v>411</v>
      </c>
      <c r="G431" s="219" t="s">
        <v>169</v>
      </c>
      <c r="H431" s="220">
        <v>518.10000000000002</v>
      </c>
      <c r="I431" s="221"/>
      <c r="J431" s="222">
        <f>ROUND(I431*H431,2)</f>
        <v>0</v>
      </c>
      <c r="K431" s="218" t="s">
        <v>170</v>
      </c>
      <c r="L431" s="47"/>
      <c r="M431" s="223" t="s">
        <v>19</v>
      </c>
      <c r="N431" s="224" t="s">
        <v>41</v>
      </c>
      <c r="O431" s="87"/>
      <c r="P431" s="225">
        <f>O431*H431</f>
        <v>0</v>
      </c>
      <c r="Q431" s="225">
        <v>0.57499999999999996</v>
      </c>
      <c r="R431" s="225">
        <f>Q431*H431</f>
        <v>297.90749999999997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171</v>
      </c>
      <c r="AT431" s="227" t="s">
        <v>166</v>
      </c>
      <c r="AU431" s="227" t="s">
        <v>172</v>
      </c>
      <c r="AY431" s="20" t="s">
        <v>162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77</v>
      </c>
      <c r="BK431" s="228">
        <f>ROUND(I431*H431,2)</f>
        <v>0</v>
      </c>
      <c r="BL431" s="20" t="s">
        <v>171</v>
      </c>
      <c r="BM431" s="227" t="s">
        <v>412</v>
      </c>
    </row>
    <row r="432" s="2" customFormat="1">
      <c r="A432" s="41"/>
      <c r="B432" s="42"/>
      <c r="C432" s="43"/>
      <c r="D432" s="229" t="s">
        <v>174</v>
      </c>
      <c r="E432" s="43"/>
      <c r="F432" s="230" t="s">
        <v>413</v>
      </c>
      <c r="G432" s="43"/>
      <c r="H432" s="43"/>
      <c r="I432" s="231"/>
      <c r="J432" s="43"/>
      <c r="K432" s="43"/>
      <c r="L432" s="47"/>
      <c r="M432" s="232"/>
      <c r="N432" s="233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174</v>
      </c>
      <c r="AU432" s="20" t="s">
        <v>172</v>
      </c>
    </row>
    <row r="433" s="13" customFormat="1">
      <c r="A433" s="13"/>
      <c r="B433" s="234"/>
      <c r="C433" s="235"/>
      <c r="D433" s="236" t="s">
        <v>176</v>
      </c>
      <c r="E433" s="237" t="s">
        <v>19</v>
      </c>
      <c r="F433" s="238" t="s">
        <v>400</v>
      </c>
      <c r="G433" s="235"/>
      <c r="H433" s="237" t="s">
        <v>19</v>
      </c>
      <c r="I433" s="239"/>
      <c r="J433" s="235"/>
      <c r="K433" s="235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176</v>
      </c>
      <c r="AU433" s="244" t="s">
        <v>172</v>
      </c>
      <c r="AV433" s="13" t="s">
        <v>77</v>
      </c>
      <c r="AW433" s="13" t="s">
        <v>32</v>
      </c>
      <c r="AX433" s="13" t="s">
        <v>70</v>
      </c>
      <c r="AY433" s="244" t="s">
        <v>162</v>
      </c>
    </row>
    <row r="434" s="13" customFormat="1">
      <c r="A434" s="13"/>
      <c r="B434" s="234"/>
      <c r="C434" s="235"/>
      <c r="D434" s="236" t="s">
        <v>176</v>
      </c>
      <c r="E434" s="237" t="s">
        <v>19</v>
      </c>
      <c r="F434" s="238" t="s">
        <v>178</v>
      </c>
      <c r="G434" s="235"/>
      <c r="H434" s="237" t="s">
        <v>19</v>
      </c>
      <c r="I434" s="239"/>
      <c r="J434" s="235"/>
      <c r="K434" s="235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176</v>
      </c>
      <c r="AU434" s="244" t="s">
        <v>172</v>
      </c>
      <c r="AV434" s="13" t="s">
        <v>77</v>
      </c>
      <c r="AW434" s="13" t="s">
        <v>32</v>
      </c>
      <c r="AX434" s="13" t="s">
        <v>70</v>
      </c>
      <c r="AY434" s="244" t="s">
        <v>162</v>
      </c>
    </row>
    <row r="435" s="13" customFormat="1">
      <c r="A435" s="13"/>
      <c r="B435" s="234"/>
      <c r="C435" s="235"/>
      <c r="D435" s="236" t="s">
        <v>176</v>
      </c>
      <c r="E435" s="237" t="s">
        <v>19</v>
      </c>
      <c r="F435" s="238" t="s">
        <v>179</v>
      </c>
      <c r="G435" s="235"/>
      <c r="H435" s="237" t="s">
        <v>19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176</v>
      </c>
      <c r="AU435" s="244" t="s">
        <v>172</v>
      </c>
      <c r="AV435" s="13" t="s">
        <v>77</v>
      </c>
      <c r="AW435" s="13" t="s">
        <v>32</v>
      </c>
      <c r="AX435" s="13" t="s">
        <v>70</v>
      </c>
      <c r="AY435" s="244" t="s">
        <v>162</v>
      </c>
    </row>
    <row r="436" s="13" customFormat="1">
      <c r="A436" s="13"/>
      <c r="B436" s="234"/>
      <c r="C436" s="235"/>
      <c r="D436" s="236" t="s">
        <v>176</v>
      </c>
      <c r="E436" s="237" t="s">
        <v>19</v>
      </c>
      <c r="F436" s="238" t="s">
        <v>242</v>
      </c>
      <c r="G436" s="235"/>
      <c r="H436" s="237" t="s">
        <v>19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176</v>
      </c>
      <c r="AU436" s="244" t="s">
        <v>172</v>
      </c>
      <c r="AV436" s="13" t="s">
        <v>77</v>
      </c>
      <c r="AW436" s="13" t="s">
        <v>32</v>
      </c>
      <c r="AX436" s="13" t="s">
        <v>70</v>
      </c>
      <c r="AY436" s="244" t="s">
        <v>162</v>
      </c>
    </row>
    <row r="437" s="14" customFormat="1">
      <c r="A437" s="14"/>
      <c r="B437" s="245"/>
      <c r="C437" s="246"/>
      <c r="D437" s="236" t="s">
        <v>176</v>
      </c>
      <c r="E437" s="247" t="s">
        <v>19</v>
      </c>
      <c r="F437" s="248" t="s">
        <v>414</v>
      </c>
      <c r="G437" s="246"/>
      <c r="H437" s="249">
        <v>95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176</v>
      </c>
      <c r="AU437" s="255" t="s">
        <v>172</v>
      </c>
      <c r="AV437" s="14" t="s">
        <v>79</v>
      </c>
      <c r="AW437" s="14" t="s">
        <v>32</v>
      </c>
      <c r="AX437" s="14" t="s">
        <v>70</v>
      </c>
      <c r="AY437" s="255" t="s">
        <v>162</v>
      </c>
    </row>
    <row r="438" s="15" customFormat="1">
      <c r="A438" s="15"/>
      <c r="B438" s="256"/>
      <c r="C438" s="257"/>
      <c r="D438" s="236" t="s">
        <v>176</v>
      </c>
      <c r="E438" s="258" t="s">
        <v>19</v>
      </c>
      <c r="F438" s="259" t="s">
        <v>182</v>
      </c>
      <c r="G438" s="257"/>
      <c r="H438" s="260">
        <v>95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6" t="s">
        <v>176</v>
      </c>
      <c r="AU438" s="266" t="s">
        <v>172</v>
      </c>
      <c r="AV438" s="15" t="s">
        <v>172</v>
      </c>
      <c r="AW438" s="15" t="s">
        <v>32</v>
      </c>
      <c r="AX438" s="15" t="s">
        <v>70</v>
      </c>
      <c r="AY438" s="266" t="s">
        <v>162</v>
      </c>
    </row>
    <row r="439" s="13" customFormat="1">
      <c r="A439" s="13"/>
      <c r="B439" s="234"/>
      <c r="C439" s="235"/>
      <c r="D439" s="236" t="s">
        <v>176</v>
      </c>
      <c r="E439" s="237" t="s">
        <v>19</v>
      </c>
      <c r="F439" s="238" t="s">
        <v>178</v>
      </c>
      <c r="G439" s="235"/>
      <c r="H439" s="237" t="s">
        <v>19</v>
      </c>
      <c r="I439" s="239"/>
      <c r="J439" s="235"/>
      <c r="K439" s="235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176</v>
      </c>
      <c r="AU439" s="244" t="s">
        <v>172</v>
      </c>
      <c r="AV439" s="13" t="s">
        <v>77</v>
      </c>
      <c r="AW439" s="13" t="s">
        <v>32</v>
      </c>
      <c r="AX439" s="13" t="s">
        <v>70</v>
      </c>
      <c r="AY439" s="244" t="s">
        <v>162</v>
      </c>
    </row>
    <row r="440" s="13" customFormat="1">
      <c r="A440" s="13"/>
      <c r="B440" s="234"/>
      <c r="C440" s="235"/>
      <c r="D440" s="236" t="s">
        <v>176</v>
      </c>
      <c r="E440" s="237" t="s">
        <v>19</v>
      </c>
      <c r="F440" s="238" t="s">
        <v>244</v>
      </c>
      <c r="G440" s="235"/>
      <c r="H440" s="237" t="s">
        <v>19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176</v>
      </c>
      <c r="AU440" s="244" t="s">
        <v>172</v>
      </c>
      <c r="AV440" s="13" t="s">
        <v>77</v>
      </c>
      <c r="AW440" s="13" t="s">
        <v>32</v>
      </c>
      <c r="AX440" s="13" t="s">
        <v>70</v>
      </c>
      <c r="AY440" s="244" t="s">
        <v>162</v>
      </c>
    </row>
    <row r="441" s="14" customFormat="1">
      <c r="A441" s="14"/>
      <c r="B441" s="245"/>
      <c r="C441" s="246"/>
      <c r="D441" s="236" t="s">
        <v>176</v>
      </c>
      <c r="E441" s="247" t="s">
        <v>19</v>
      </c>
      <c r="F441" s="248" t="s">
        <v>415</v>
      </c>
      <c r="G441" s="246"/>
      <c r="H441" s="249">
        <v>349.60000000000002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176</v>
      </c>
      <c r="AU441" s="255" t="s">
        <v>172</v>
      </c>
      <c r="AV441" s="14" t="s">
        <v>79</v>
      </c>
      <c r="AW441" s="14" t="s">
        <v>32</v>
      </c>
      <c r="AX441" s="14" t="s">
        <v>70</v>
      </c>
      <c r="AY441" s="255" t="s">
        <v>162</v>
      </c>
    </row>
    <row r="442" s="15" customFormat="1">
      <c r="A442" s="15"/>
      <c r="B442" s="256"/>
      <c r="C442" s="257"/>
      <c r="D442" s="236" t="s">
        <v>176</v>
      </c>
      <c r="E442" s="258" t="s">
        <v>19</v>
      </c>
      <c r="F442" s="259" t="s">
        <v>182</v>
      </c>
      <c r="G442" s="257"/>
      <c r="H442" s="260">
        <v>349.60000000000002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176</v>
      </c>
      <c r="AU442" s="266" t="s">
        <v>172</v>
      </c>
      <c r="AV442" s="15" t="s">
        <v>172</v>
      </c>
      <c r="AW442" s="15" t="s">
        <v>32</v>
      </c>
      <c r="AX442" s="15" t="s">
        <v>70</v>
      </c>
      <c r="AY442" s="266" t="s">
        <v>162</v>
      </c>
    </row>
    <row r="443" s="13" customFormat="1">
      <c r="A443" s="13"/>
      <c r="B443" s="234"/>
      <c r="C443" s="235"/>
      <c r="D443" s="236" t="s">
        <v>176</v>
      </c>
      <c r="E443" s="237" t="s">
        <v>19</v>
      </c>
      <c r="F443" s="238" t="s">
        <v>178</v>
      </c>
      <c r="G443" s="235"/>
      <c r="H443" s="237" t="s">
        <v>19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176</v>
      </c>
      <c r="AU443" s="244" t="s">
        <v>172</v>
      </c>
      <c r="AV443" s="13" t="s">
        <v>77</v>
      </c>
      <c r="AW443" s="13" t="s">
        <v>32</v>
      </c>
      <c r="AX443" s="13" t="s">
        <v>70</v>
      </c>
      <c r="AY443" s="244" t="s">
        <v>162</v>
      </c>
    </row>
    <row r="444" s="13" customFormat="1">
      <c r="A444" s="13"/>
      <c r="B444" s="234"/>
      <c r="C444" s="235"/>
      <c r="D444" s="236" t="s">
        <v>176</v>
      </c>
      <c r="E444" s="237" t="s">
        <v>19</v>
      </c>
      <c r="F444" s="238" t="s">
        <v>246</v>
      </c>
      <c r="G444" s="235"/>
      <c r="H444" s="237" t="s">
        <v>19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176</v>
      </c>
      <c r="AU444" s="244" t="s">
        <v>172</v>
      </c>
      <c r="AV444" s="13" t="s">
        <v>77</v>
      </c>
      <c r="AW444" s="13" t="s">
        <v>32</v>
      </c>
      <c r="AX444" s="13" t="s">
        <v>70</v>
      </c>
      <c r="AY444" s="244" t="s">
        <v>162</v>
      </c>
    </row>
    <row r="445" s="14" customFormat="1">
      <c r="A445" s="14"/>
      <c r="B445" s="245"/>
      <c r="C445" s="246"/>
      <c r="D445" s="236" t="s">
        <v>176</v>
      </c>
      <c r="E445" s="247" t="s">
        <v>19</v>
      </c>
      <c r="F445" s="248" t="s">
        <v>416</v>
      </c>
      <c r="G445" s="246"/>
      <c r="H445" s="249">
        <v>73.5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176</v>
      </c>
      <c r="AU445" s="255" t="s">
        <v>172</v>
      </c>
      <c r="AV445" s="14" t="s">
        <v>79</v>
      </c>
      <c r="AW445" s="14" t="s">
        <v>32</v>
      </c>
      <c r="AX445" s="14" t="s">
        <v>70</v>
      </c>
      <c r="AY445" s="255" t="s">
        <v>162</v>
      </c>
    </row>
    <row r="446" s="15" customFormat="1">
      <c r="A446" s="15"/>
      <c r="B446" s="256"/>
      <c r="C446" s="257"/>
      <c r="D446" s="236" t="s">
        <v>176</v>
      </c>
      <c r="E446" s="258" t="s">
        <v>19</v>
      </c>
      <c r="F446" s="259" t="s">
        <v>182</v>
      </c>
      <c r="G446" s="257"/>
      <c r="H446" s="260">
        <v>73.5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176</v>
      </c>
      <c r="AU446" s="266" t="s">
        <v>172</v>
      </c>
      <c r="AV446" s="15" t="s">
        <v>172</v>
      </c>
      <c r="AW446" s="15" t="s">
        <v>32</v>
      </c>
      <c r="AX446" s="15" t="s">
        <v>70</v>
      </c>
      <c r="AY446" s="266" t="s">
        <v>162</v>
      </c>
    </row>
    <row r="447" s="16" customFormat="1">
      <c r="A447" s="16"/>
      <c r="B447" s="267"/>
      <c r="C447" s="268"/>
      <c r="D447" s="236" t="s">
        <v>176</v>
      </c>
      <c r="E447" s="269" t="s">
        <v>19</v>
      </c>
      <c r="F447" s="270" t="s">
        <v>183</v>
      </c>
      <c r="G447" s="268"/>
      <c r="H447" s="271">
        <v>518.10000000000002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77" t="s">
        <v>176</v>
      </c>
      <c r="AU447" s="277" t="s">
        <v>172</v>
      </c>
      <c r="AV447" s="16" t="s">
        <v>171</v>
      </c>
      <c r="AW447" s="16" t="s">
        <v>32</v>
      </c>
      <c r="AX447" s="16" t="s">
        <v>77</v>
      </c>
      <c r="AY447" s="277" t="s">
        <v>162</v>
      </c>
    </row>
    <row r="448" s="2" customFormat="1" ht="24.15" customHeight="1">
      <c r="A448" s="41"/>
      <c r="B448" s="42"/>
      <c r="C448" s="216" t="s">
        <v>417</v>
      </c>
      <c r="D448" s="216" t="s">
        <v>166</v>
      </c>
      <c r="E448" s="217" t="s">
        <v>418</v>
      </c>
      <c r="F448" s="218" t="s">
        <v>419</v>
      </c>
      <c r="G448" s="219" t="s">
        <v>169</v>
      </c>
      <c r="H448" s="220">
        <v>168.5</v>
      </c>
      <c r="I448" s="221"/>
      <c r="J448" s="222">
        <f>ROUND(I448*H448,2)</f>
        <v>0</v>
      </c>
      <c r="K448" s="218" t="s">
        <v>170</v>
      </c>
      <c r="L448" s="47"/>
      <c r="M448" s="223" t="s">
        <v>19</v>
      </c>
      <c r="N448" s="224" t="s">
        <v>41</v>
      </c>
      <c r="O448" s="87"/>
      <c r="P448" s="225">
        <f>O448*H448</f>
        <v>0</v>
      </c>
      <c r="Q448" s="225">
        <v>0.13188</v>
      </c>
      <c r="R448" s="225">
        <f>Q448*H448</f>
        <v>22.221779999999999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171</v>
      </c>
      <c r="AT448" s="227" t="s">
        <v>166</v>
      </c>
      <c r="AU448" s="227" t="s">
        <v>172</v>
      </c>
      <c r="AY448" s="20" t="s">
        <v>162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77</v>
      </c>
      <c r="BK448" s="228">
        <f>ROUND(I448*H448,2)</f>
        <v>0</v>
      </c>
      <c r="BL448" s="20" t="s">
        <v>171</v>
      </c>
      <c r="BM448" s="227" t="s">
        <v>420</v>
      </c>
    </row>
    <row r="449" s="2" customFormat="1">
      <c r="A449" s="41"/>
      <c r="B449" s="42"/>
      <c r="C449" s="43"/>
      <c r="D449" s="229" t="s">
        <v>174</v>
      </c>
      <c r="E449" s="43"/>
      <c r="F449" s="230" t="s">
        <v>421</v>
      </c>
      <c r="G449" s="43"/>
      <c r="H449" s="43"/>
      <c r="I449" s="231"/>
      <c r="J449" s="43"/>
      <c r="K449" s="43"/>
      <c r="L449" s="47"/>
      <c r="M449" s="232"/>
      <c r="N449" s="233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174</v>
      </c>
      <c r="AU449" s="20" t="s">
        <v>172</v>
      </c>
    </row>
    <row r="450" s="13" customFormat="1">
      <c r="A450" s="13"/>
      <c r="B450" s="234"/>
      <c r="C450" s="235"/>
      <c r="D450" s="236" t="s">
        <v>176</v>
      </c>
      <c r="E450" s="237" t="s">
        <v>19</v>
      </c>
      <c r="F450" s="238" t="s">
        <v>422</v>
      </c>
      <c r="G450" s="235"/>
      <c r="H450" s="237" t="s">
        <v>19</v>
      </c>
      <c r="I450" s="239"/>
      <c r="J450" s="235"/>
      <c r="K450" s="235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176</v>
      </c>
      <c r="AU450" s="244" t="s">
        <v>172</v>
      </c>
      <c r="AV450" s="13" t="s">
        <v>77</v>
      </c>
      <c r="AW450" s="13" t="s">
        <v>32</v>
      </c>
      <c r="AX450" s="13" t="s">
        <v>70</v>
      </c>
      <c r="AY450" s="244" t="s">
        <v>162</v>
      </c>
    </row>
    <row r="451" s="13" customFormat="1">
      <c r="A451" s="13"/>
      <c r="B451" s="234"/>
      <c r="C451" s="235"/>
      <c r="D451" s="236" t="s">
        <v>176</v>
      </c>
      <c r="E451" s="237" t="s">
        <v>19</v>
      </c>
      <c r="F451" s="238" t="s">
        <v>178</v>
      </c>
      <c r="G451" s="235"/>
      <c r="H451" s="237" t="s">
        <v>19</v>
      </c>
      <c r="I451" s="239"/>
      <c r="J451" s="235"/>
      <c r="K451" s="235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176</v>
      </c>
      <c r="AU451" s="244" t="s">
        <v>172</v>
      </c>
      <c r="AV451" s="13" t="s">
        <v>77</v>
      </c>
      <c r="AW451" s="13" t="s">
        <v>32</v>
      </c>
      <c r="AX451" s="13" t="s">
        <v>70</v>
      </c>
      <c r="AY451" s="244" t="s">
        <v>162</v>
      </c>
    </row>
    <row r="452" s="13" customFormat="1">
      <c r="A452" s="13"/>
      <c r="B452" s="234"/>
      <c r="C452" s="235"/>
      <c r="D452" s="236" t="s">
        <v>176</v>
      </c>
      <c r="E452" s="237" t="s">
        <v>19</v>
      </c>
      <c r="F452" s="238" t="s">
        <v>179</v>
      </c>
      <c r="G452" s="235"/>
      <c r="H452" s="237" t="s">
        <v>19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176</v>
      </c>
      <c r="AU452" s="244" t="s">
        <v>172</v>
      </c>
      <c r="AV452" s="13" t="s">
        <v>77</v>
      </c>
      <c r="AW452" s="13" t="s">
        <v>32</v>
      </c>
      <c r="AX452" s="13" t="s">
        <v>70</v>
      </c>
      <c r="AY452" s="244" t="s">
        <v>162</v>
      </c>
    </row>
    <row r="453" s="13" customFormat="1">
      <c r="A453" s="13"/>
      <c r="B453" s="234"/>
      <c r="C453" s="235"/>
      <c r="D453" s="236" t="s">
        <v>176</v>
      </c>
      <c r="E453" s="237" t="s">
        <v>19</v>
      </c>
      <c r="F453" s="238" t="s">
        <v>242</v>
      </c>
      <c r="G453" s="235"/>
      <c r="H453" s="237" t="s">
        <v>19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176</v>
      </c>
      <c r="AU453" s="244" t="s">
        <v>172</v>
      </c>
      <c r="AV453" s="13" t="s">
        <v>77</v>
      </c>
      <c r="AW453" s="13" t="s">
        <v>32</v>
      </c>
      <c r="AX453" s="13" t="s">
        <v>70</v>
      </c>
      <c r="AY453" s="244" t="s">
        <v>162</v>
      </c>
    </row>
    <row r="454" s="14" customFormat="1">
      <c r="A454" s="14"/>
      <c r="B454" s="245"/>
      <c r="C454" s="246"/>
      <c r="D454" s="236" t="s">
        <v>176</v>
      </c>
      <c r="E454" s="247" t="s">
        <v>19</v>
      </c>
      <c r="F454" s="248" t="s">
        <v>414</v>
      </c>
      <c r="G454" s="246"/>
      <c r="H454" s="249">
        <v>95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176</v>
      </c>
      <c r="AU454" s="255" t="s">
        <v>172</v>
      </c>
      <c r="AV454" s="14" t="s">
        <v>79</v>
      </c>
      <c r="AW454" s="14" t="s">
        <v>32</v>
      </c>
      <c r="AX454" s="14" t="s">
        <v>70</v>
      </c>
      <c r="AY454" s="255" t="s">
        <v>162</v>
      </c>
    </row>
    <row r="455" s="15" customFormat="1">
      <c r="A455" s="15"/>
      <c r="B455" s="256"/>
      <c r="C455" s="257"/>
      <c r="D455" s="236" t="s">
        <v>176</v>
      </c>
      <c r="E455" s="258" t="s">
        <v>19</v>
      </c>
      <c r="F455" s="259" t="s">
        <v>182</v>
      </c>
      <c r="G455" s="257"/>
      <c r="H455" s="260">
        <v>95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176</v>
      </c>
      <c r="AU455" s="266" t="s">
        <v>172</v>
      </c>
      <c r="AV455" s="15" t="s">
        <v>172</v>
      </c>
      <c r="AW455" s="15" t="s">
        <v>32</v>
      </c>
      <c r="AX455" s="15" t="s">
        <v>70</v>
      </c>
      <c r="AY455" s="266" t="s">
        <v>162</v>
      </c>
    </row>
    <row r="456" s="13" customFormat="1">
      <c r="A456" s="13"/>
      <c r="B456" s="234"/>
      <c r="C456" s="235"/>
      <c r="D456" s="236" t="s">
        <v>176</v>
      </c>
      <c r="E456" s="237" t="s">
        <v>19</v>
      </c>
      <c r="F456" s="238" t="s">
        <v>178</v>
      </c>
      <c r="G456" s="235"/>
      <c r="H456" s="237" t="s">
        <v>19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176</v>
      </c>
      <c r="AU456" s="244" t="s">
        <v>172</v>
      </c>
      <c r="AV456" s="13" t="s">
        <v>77</v>
      </c>
      <c r="AW456" s="13" t="s">
        <v>32</v>
      </c>
      <c r="AX456" s="13" t="s">
        <v>70</v>
      </c>
      <c r="AY456" s="244" t="s">
        <v>162</v>
      </c>
    </row>
    <row r="457" s="13" customFormat="1">
      <c r="A457" s="13"/>
      <c r="B457" s="234"/>
      <c r="C457" s="235"/>
      <c r="D457" s="236" t="s">
        <v>176</v>
      </c>
      <c r="E457" s="237" t="s">
        <v>19</v>
      </c>
      <c r="F457" s="238" t="s">
        <v>246</v>
      </c>
      <c r="G457" s="235"/>
      <c r="H457" s="237" t="s">
        <v>19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176</v>
      </c>
      <c r="AU457" s="244" t="s">
        <v>172</v>
      </c>
      <c r="AV457" s="13" t="s">
        <v>77</v>
      </c>
      <c r="AW457" s="13" t="s">
        <v>32</v>
      </c>
      <c r="AX457" s="13" t="s">
        <v>70</v>
      </c>
      <c r="AY457" s="244" t="s">
        <v>162</v>
      </c>
    </row>
    <row r="458" s="14" customFormat="1">
      <c r="A458" s="14"/>
      <c r="B458" s="245"/>
      <c r="C458" s="246"/>
      <c r="D458" s="236" t="s">
        <v>176</v>
      </c>
      <c r="E458" s="247" t="s">
        <v>19</v>
      </c>
      <c r="F458" s="248" t="s">
        <v>416</v>
      </c>
      <c r="G458" s="246"/>
      <c r="H458" s="249">
        <v>73.5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176</v>
      </c>
      <c r="AU458" s="255" t="s">
        <v>172</v>
      </c>
      <c r="AV458" s="14" t="s">
        <v>79</v>
      </c>
      <c r="AW458" s="14" t="s">
        <v>32</v>
      </c>
      <c r="AX458" s="14" t="s">
        <v>70</v>
      </c>
      <c r="AY458" s="255" t="s">
        <v>162</v>
      </c>
    </row>
    <row r="459" s="15" customFormat="1">
      <c r="A459" s="15"/>
      <c r="B459" s="256"/>
      <c r="C459" s="257"/>
      <c r="D459" s="236" t="s">
        <v>176</v>
      </c>
      <c r="E459" s="258" t="s">
        <v>19</v>
      </c>
      <c r="F459" s="259" t="s">
        <v>182</v>
      </c>
      <c r="G459" s="257"/>
      <c r="H459" s="260">
        <v>73.5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176</v>
      </c>
      <c r="AU459" s="266" t="s">
        <v>172</v>
      </c>
      <c r="AV459" s="15" t="s">
        <v>172</v>
      </c>
      <c r="AW459" s="15" t="s">
        <v>32</v>
      </c>
      <c r="AX459" s="15" t="s">
        <v>70</v>
      </c>
      <c r="AY459" s="266" t="s">
        <v>162</v>
      </c>
    </row>
    <row r="460" s="16" customFormat="1">
      <c r="A460" s="16"/>
      <c r="B460" s="267"/>
      <c r="C460" s="268"/>
      <c r="D460" s="236" t="s">
        <v>176</v>
      </c>
      <c r="E460" s="269" t="s">
        <v>19</v>
      </c>
      <c r="F460" s="270" t="s">
        <v>183</v>
      </c>
      <c r="G460" s="268"/>
      <c r="H460" s="271">
        <v>168.5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77" t="s">
        <v>176</v>
      </c>
      <c r="AU460" s="277" t="s">
        <v>172</v>
      </c>
      <c r="AV460" s="16" t="s">
        <v>171</v>
      </c>
      <c r="AW460" s="16" t="s">
        <v>32</v>
      </c>
      <c r="AX460" s="16" t="s">
        <v>77</v>
      </c>
      <c r="AY460" s="277" t="s">
        <v>162</v>
      </c>
    </row>
    <row r="461" s="2" customFormat="1" ht="24.15" customHeight="1">
      <c r="A461" s="41"/>
      <c r="B461" s="42"/>
      <c r="C461" s="216" t="s">
        <v>423</v>
      </c>
      <c r="D461" s="216" t="s">
        <v>166</v>
      </c>
      <c r="E461" s="217" t="s">
        <v>424</v>
      </c>
      <c r="F461" s="218" t="s">
        <v>425</v>
      </c>
      <c r="G461" s="219" t="s">
        <v>169</v>
      </c>
      <c r="H461" s="220">
        <v>8.5999999999999996</v>
      </c>
      <c r="I461" s="221"/>
      <c r="J461" s="222">
        <f>ROUND(I461*H461,2)</f>
        <v>0</v>
      </c>
      <c r="K461" s="218" t="s">
        <v>170</v>
      </c>
      <c r="L461" s="47"/>
      <c r="M461" s="223" t="s">
        <v>19</v>
      </c>
      <c r="N461" s="224" t="s">
        <v>41</v>
      </c>
      <c r="O461" s="87"/>
      <c r="P461" s="225">
        <f>O461*H461</f>
        <v>0</v>
      </c>
      <c r="Q461" s="225">
        <v>0.15826000000000001</v>
      </c>
      <c r="R461" s="225">
        <f>Q461*H461</f>
        <v>1.3610360000000001</v>
      </c>
      <c r="S461" s="225">
        <v>0</v>
      </c>
      <c r="T461" s="226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7" t="s">
        <v>171</v>
      </c>
      <c r="AT461" s="227" t="s">
        <v>166</v>
      </c>
      <c r="AU461" s="227" t="s">
        <v>172</v>
      </c>
      <c r="AY461" s="20" t="s">
        <v>162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20" t="s">
        <v>77</v>
      </c>
      <c r="BK461" s="228">
        <f>ROUND(I461*H461,2)</f>
        <v>0</v>
      </c>
      <c r="BL461" s="20" t="s">
        <v>171</v>
      </c>
      <c r="BM461" s="227" t="s">
        <v>426</v>
      </c>
    </row>
    <row r="462" s="2" customFormat="1">
      <c r="A462" s="41"/>
      <c r="B462" s="42"/>
      <c r="C462" s="43"/>
      <c r="D462" s="229" t="s">
        <v>174</v>
      </c>
      <c r="E462" s="43"/>
      <c r="F462" s="230" t="s">
        <v>427</v>
      </c>
      <c r="G462" s="43"/>
      <c r="H462" s="43"/>
      <c r="I462" s="231"/>
      <c r="J462" s="43"/>
      <c r="K462" s="43"/>
      <c r="L462" s="47"/>
      <c r="M462" s="232"/>
      <c r="N462" s="233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174</v>
      </c>
      <c r="AU462" s="20" t="s">
        <v>172</v>
      </c>
    </row>
    <row r="463" s="13" customFormat="1">
      <c r="A463" s="13"/>
      <c r="B463" s="234"/>
      <c r="C463" s="235"/>
      <c r="D463" s="236" t="s">
        <v>176</v>
      </c>
      <c r="E463" s="237" t="s">
        <v>19</v>
      </c>
      <c r="F463" s="238" t="s">
        <v>422</v>
      </c>
      <c r="G463" s="235"/>
      <c r="H463" s="237" t="s">
        <v>19</v>
      </c>
      <c r="I463" s="239"/>
      <c r="J463" s="235"/>
      <c r="K463" s="235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176</v>
      </c>
      <c r="AU463" s="244" t="s">
        <v>172</v>
      </c>
      <c r="AV463" s="13" t="s">
        <v>77</v>
      </c>
      <c r="AW463" s="13" t="s">
        <v>32</v>
      </c>
      <c r="AX463" s="13" t="s">
        <v>70</v>
      </c>
      <c r="AY463" s="244" t="s">
        <v>162</v>
      </c>
    </row>
    <row r="464" s="13" customFormat="1">
      <c r="A464" s="13"/>
      <c r="B464" s="234"/>
      <c r="C464" s="235"/>
      <c r="D464" s="236" t="s">
        <v>176</v>
      </c>
      <c r="E464" s="237" t="s">
        <v>19</v>
      </c>
      <c r="F464" s="238" t="s">
        <v>178</v>
      </c>
      <c r="G464" s="235"/>
      <c r="H464" s="237" t="s">
        <v>19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176</v>
      </c>
      <c r="AU464" s="244" t="s">
        <v>172</v>
      </c>
      <c r="AV464" s="13" t="s">
        <v>77</v>
      </c>
      <c r="AW464" s="13" t="s">
        <v>32</v>
      </c>
      <c r="AX464" s="13" t="s">
        <v>70</v>
      </c>
      <c r="AY464" s="244" t="s">
        <v>162</v>
      </c>
    </row>
    <row r="465" s="13" customFormat="1">
      <c r="A465" s="13"/>
      <c r="B465" s="234"/>
      <c r="C465" s="235"/>
      <c r="D465" s="236" t="s">
        <v>176</v>
      </c>
      <c r="E465" s="237" t="s">
        <v>19</v>
      </c>
      <c r="F465" s="238" t="s">
        <v>179</v>
      </c>
      <c r="G465" s="235"/>
      <c r="H465" s="237" t="s">
        <v>19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176</v>
      </c>
      <c r="AU465" s="244" t="s">
        <v>172</v>
      </c>
      <c r="AV465" s="13" t="s">
        <v>77</v>
      </c>
      <c r="AW465" s="13" t="s">
        <v>32</v>
      </c>
      <c r="AX465" s="13" t="s">
        <v>70</v>
      </c>
      <c r="AY465" s="244" t="s">
        <v>162</v>
      </c>
    </row>
    <row r="466" s="13" customFormat="1">
      <c r="A466" s="13"/>
      <c r="B466" s="234"/>
      <c r="C466" s="235"/>
      <c r="D466" s="236" t="s">
        <v>176</v>
      </c>
      <c r="E466" s="237" t="s">
        <v>19</v>
      </c>
      <c r="F466" s="238" t="s">
        <v>240</v>
      </c>
      <c r="G466" s="235"/>
      <c r="H466" s="237" t="s">
        <v>19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176</v>
      </c>
      <c r="AU466" s="244" t="s">
        <v>172</v>
      </c>
      <c r="AV466" s="13" t="s">
        <v>77</v>
      </c>
      <c r="AW466" s="13" t="s">
        <v>32</v>
      </c>
      <c r="AX466" s="13" t="s">
        <v>70</v>
      </c>
      <c r="AY466" s="244" t="s">
        <v>162</v>
      </c>
    </row>
    <row r="467" s="14" customFormat="1">
      <c r="A467" s="14"/>
      <c r="B467" s="245"/>
      <c r="C467" s="246"/>
      <c r="D467" s="236" t="s">
        <v>176</v>
      </c>
      <c r="E467" s="247" t="s">
        <v>19</v>
      </c>
      <c r="F467" s="248" t="s">
        <v>401</v>
      </c>
      <c r="G467" s="246"/>
      <c r="H467" s="249">
        <v>8.5999999999999996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176</v>
      </c>
      <c r="AU467" s="255" t="s">
        <v>172</v>
      </c>
      <c r="AV467" s="14" t="s">
        <v>79</v>
      </c>
      <c r="AW467" s="14" t="s">
        <v>32</v>
      </c>
      <c r="AX467" s="14" t="s">
        <v>70</v>
      </c>
      <c r="AY467" s="255" t="s">
        <v>162</v>
      </c>
    </row>
    <row r="468" s="15" customFormat="1">
      <c r="A468" s="15"/>
      <c r="B468" s="256"/>
      <c r="C468" s="257"/>
      <c r="D468" s="236" t="s">
        <v>176</v>
      </c>
      <c r="E468" s="258" t="s">
        <v>19</v>
      </c>
      <c r="F468" s="259" t="s">
        <v>182</v>
      </c>
      <c r="G468" s="257"/>
      <c r="H468" s="260">
        <v>8.5999999999999996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176</v>
      </c>
      <c r="AU468" s="266" t="s">
        <v>172</v>
      </c>
      <c r="AV468" s="15" t="s">
        <v>172</v>
      </c>
      <c r="AW468" s="15" t="s">
        <v>32</v>
      </c>
      <c r="AX468" s="15" t="s">
        <v>70</v>
      </c>
      <c r="AY468" s="266" t="s">
        <v>162</v>
      </c>
    </row>
    <row r="469" s="16" customFormat="1">
      <c r="A469" s="16"/>
      <c r="B469" s="267"/>
      <c r="C469" s="268"/>
      <c r="D469" s="236" t="s">
        <v>176</v>
      </c>
      <c r="E469" s="269" t="s">
        <v>19</v>
      </c>
      <c r="F469" s="270" t="s">
        <v>183</v>
      </c>
      <c r="G469" s="268"/>
      <c r="H469" s="271">
        <v>8.5999999999999996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77" t="s">
        <v>176</v>
      </c>
      <c r="AU469" s="277" t="s">
        <v>172</v>
      </c>
      <c r="AV469" s="16" t="s">
        <v>171</v>
      </c>
      <c r="AW469" s="16" t="s">
        <v>32</v>
      </c>
      <c r="AX469" s="16" t="s">
        <v>77</v>
      </c>
      <c r="AY469" s="277" t="s">
        <v>162</v>
      </c>
    </row>
    <row r="470" s="12" customFormat="1" ht="20.88" customHeight="1">
      <c r="A470" s="12"/>
      <c r="B470" s="200"/>
      <c r="C470" s="201"/>
      <c r="D470" s="202" t="s">
        <v>69</v>
      </c>
      <c r="E470" s="214" t="s">
        <v>428</v>
      </c>
      <c r="F470" s="214" t="s">
        <v>429</v>
      </c>
      <c r="G470" s="201"/>
      <c r="H470" s="201"/>
      <c r="I470" s="204"/>
      <c r="J470" s="215">
        <f>BK470</f>
        <v>0</v>
      </c>
      <c r="K470" s="201"/>
      <c r="L470" s="206"/>
      <c r="M470" s="207"/>
      <c r="N470" s="208"/>
      <c r="O470" s="208"/>
      <c r="P470" s="209">
        <f>SUM(P471:P522)</f>
        <v>0</v>
      </c>
      <c r="Q470" s="208"/>
      <c r="R470" s="209">
        <f>SUM(R471:R522)</f>
        <v>83.163317000000006</v>
      </c>
      <c r="S470" s="208"/>
      <c r="T470" s="210">
        <f>SUM(T471:T522)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1" t="s">
        <v>77</v>
      </c>
      <c r="AT470" s="212" t="s">
        <v>69</v>
      </c>
      <c r="AU470" s="212" t="s">
        <v>79</v>
      </c>
      <c r="AY470" s="211" t="s">
        <v>162</v>
      </c>
      <c r="BK470" s="213">
        <f>SUM(BK471:BK522)</f>
        <v>0</v>
      </c>
    </row>
    <row r="471" s="2" customFormat="1" ht="16.5" customHeight="1">
      <c r="A471" s="41"/>
      <c r="B471" s="42"/>
      <c r="C471" s="216" t="s">
        <v>430</v>
      </c>
      <c r="D471" s="216" t="s">
        <v>166</v>
      </c>
      <c r="E471" s="217" t="s">
        <v>431</v>
      </c>
      <c r="F471" s="218" t="s">
        <v>432</v>
      </c>
      <c r="G471" s="219" t="s">
        <v>169</v>
      </c>
      <c r="H471" s="220">
        <v>542.60000000000002</v>
      </c>
      <c r="I471" s="221"/>
      <c r="J471" s="222">
        <f>ROUND(I471*H471,2)</f>
        <v>0</v>
      </c>
      <c r="K471" s="218" t="s">
        <v>170</v>
      </c>
      <c r="L471" s="47"/>
      <c r="M471" s="223" t="s">
        <v>19</v>
      </c>
      <c r="N471" s="224" t="s">
        <v>41</v>
      </c>
      <c r="O471" s="87"/>
      <c r="P471" s="225">
        <f>O471*H471</f>
        <v>0</v>
      </c>
      <c r="Q471" s="225">
        <v>0.00080999999999999996</v>
      </c>
      <c r="R471" s="225">
        <f>Q471*H471</f>
        <v>0.43950600000000001</v>
      </c>
      <c r="S471" s="225">
        <v>0</v>
      </c>
      <c r="T471" s="226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7" t="s">
        <v>171</v>
      </c>
      <c r="AT471" s="227" t="s">
        <v>166</v>
      </c>
      <c r="AU471" s="227" t="s">
        <v>172</v>
      </c>
      <c r="AY471" s="20" t="s">
        <v>162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20" t="s">
        <v>77</v>
      </c>
      <c r="BK471" s="228">
        <f>ROUND(I471*H471,2)</f>
        <v>0</v>
      </c>
      <c r="BL471" s="20" t="s">
        <v>171</v>
      </c>
      <c r="BM471" s="227" t="s">
        <v>433</v>
      </c>
    </row>
    <row r="472" s="2" customFormat="1">
      <c r="A472" s="41"/>
      <c r="B472" s="42"/>
      <c r="C472" s="43"/>
      <c r="D472" s="229" t="s">
        <v>174</v>
      </c>
      <c r="E472" s="43"/>
      <c r="F472" s="230" t="s">
        <v>434</v>
      </c>
      <c r="G472" s="43"/>
      <c r="H472" s="43"/>
      <c r="I472" s="231"/>
      <c r="J472" s="43"/>
      <c r="K472" s="43"/>
      <c r="L472" s="47"/>
      <c r="M472" s="232"/>
      <c r="N472" s="233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174</v>
      </c>
      <c r="AU472" s="20" t="s">
        <v>172</v>
      </c>
    </row>
    <row r="473" s="13" customFormat="1">
      <c r="A473" s="13"/>
      <c r="B473" s="234"/>
      <c r="C473" s="235"/>
      <c r="D473" s="236" t="s">
        <v>176</v>
      </c>
      <c r="E473" s="237" t="s">
        <v>19</v>
      </c>
      <c r="F473" s="238" t="s">
        <v>435</v>
      </c>
      <c r="G473" s="235"/>
      <c r="H473" s="237" t="s">
        <v>19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176</v>
      </c>
      <c r="AU473" s="244" t="s">
        <v>172</v>
      </c>
      <c r="AV473" s="13" t="s">
        <v>77</v>
      </c>
      <c r="AW473" s="13" t="s">
        <v>32</v>
      </c>
      <c r="AX473" s="13" t="s">
        <v>70</v>
      </c>
      <c r="AY473" s="244" t="s">
        <v>162</v>
      </c>
    </row>
    <row r="474" s="13" customFormat="1">
      <c r="A474" s="13"/>
      <c r="B474" s="234"/>
      <c r="C474" s="235"/>
      <c r="D474" s="236" t="s">
        <v>176</v>
      </c>
      <c r="E474" s="237" t="s">
        <v>19</v>
      </c>
      <c r="F474" s="238" t="s">
        <v>178</v>
      </c>
      <c r="G474" s="235"/>
      <c r="H474" s="237" t="s">
        <v>19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176</v>
      </c>
      <c r="AU474" s="244" t="s">
        <v>172</v>
      </c>
      <c r="AV474" s="13" t="s">
        <v>77</v>
      </c>
      <c r="AW474" s="13" t="s">
        <v>32</v>
      </c>
      <c r="AX474" s="13" t="s">
        <v>70</v>
      </c>
      <c r="AY474" s="244" t="s">
        <v>162</v>
      </c>
    </row>
    <row r="475" s="13" customFormat="1">
      <c r="A475" s="13"/>
      <c r="B475" s="234"/>
      <c r="C475" s="235"/>
      <c r="D475" s="236" t="s">
        <v>176</v>
      </c>
      <c r="E475" s="237" t="s">
        <v>19</v>
      </c>
      <c r="F475" s="238" t="s">
        <v>179</v>
      </c>
      <c r="G475" s="235"/>
      <c r="H475" s="237" t="s">
        <v>19</v>
      </c>
      <c r="I475" s="239"/>
      <c r="J475" s="235"/>
      <c r="K475" s="235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176</v>
      </c>
      <c r="AU475" s="244" t="s">
        <v>172</v>
      </c>
      <c r="AV475" s="13" t="s">
        <v>77</v>
      </c>
      <c r="AW475" s="13" t="s">
        <v>32</v>
      </c>
      <c r="AX475" s="13" t="s">
        <v>70</v>
      </c>
      <c r="AY475" s="244" t="s">
        <v>162</v>
      </c>
    </row>
    <row r="476" s="13" customFormat="1">
      <c r="A476" s="13"/>
      <c r="B476" s="234"/>
      <c r="C476" s="235"/>
      <c r="D476" s="236" t="s">
        <v>176</v>
      </c>
      <c r="E476" s="237" t="s">
        <v>19</v>
      </c>
      <c r="F476" s="238" t="s">
        <v>240</v>
      </c>
      <c r="G476" s="235"/>
      <c r="H476" s="237" t="s">
        <v>19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176</v>
      </c>
      <c r="AU476" s="244" t="s">
        <v>172</v>
      </c>
      <c r="AV476" s="13" t="s">
        <v>77</v>
      </c>
      <c r="AW476" s="13" t="s">
        <v>32</v>
      </c>
      <c r="AX476" s="13" t="s">
        <v>70</v>
      </c>
      <c r="AY476" s="244" t="s">
        <v>162</v>
      </c>
    </row>
    <row r="477" s="14" customFormat="1">
      <c r="A477" s="14"/>
      <c r="B477" s="245"/>
      <c r="C477" s="246"/>
      <c r="D477" s="236" t="s">
        <v>176</v>
      </c>
      <c r="E477" s="247" t="s">
        <v>19</v>
      </c>
      <c r="F477" s="248" t="s">
        <v>401</v>
      </c>
      <c r="G477" s="246"/>
      <c r="H477" s="249">
        <v>8.5999999999999996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176</v>
      </c>
      <c r="AU477" s="255" t="s">
        <v>172</v>
      </c>
      <c r="AV477" s="14" t="s">
        <v>79</v>
      </c>
      <c r="AW477" s="14" t="s">
        <v>32</v>
      </c>
      <c r="AX477" s="14" t="s">
        <v>70</v>
      </c>
      <c r="AY477" s="255" t="s">
        <v>162</v>
      </c>
    </row>
    <row r="478" s="15" customFormat="1">
      <c r="A478" s="15"/>
      <c r="B478" s="256"/>
      <c r="C478" s="257"/>
      <c r="D478" s="236" t="s">
        <v>176</v>
      </c>
      <c r="E478" s="258" t="s">
        <v>19</v>
      </c>
      <c r="F478" s="259" t="s">
        <v>182</v>
      </c>
      <c r="G478" s="257"/>
      <c r="H478" s="260">
        <v>8.5999999999999996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6" t="s">
        <v>176</v>
      </c>
      <c r="AU478" s="266" t="s">
        <v>172</v>
      </c>
      <c r="AV478" s="15" t="s">
        <v>172</v>
      </c>
      <c r="AW478" s="15" t="s">
        <v>32</v>
      </c>
      <c r="AX478" s="15" t="s">
        <v>70</v>
      </c>
      <c r="AY478" s="266" t="s">
        <v>162</v>
      </c>
    </row>
    <row r="479" s="13" customFormat="1">
      <c r="A479" s="13"/>
      <c r="B479" s="234"/>
      <c r="C479" s="235"/>
      <c r="D479" s="236" t="s">
        <v>176</v>
      </c>
      <c r="E479" s="237" t="s">
        <v>19</v>
      </c>
      <c r="F479" s="238" t="s">
        <v>178</v>
      </c>
      <c r="G479" s="235"/>
      <c r="H479" s="237" t="s">
        <v>19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176</v>
      </c>
      <c r="AU479" s="244" t="s">
        <v>172</v>
      </c>
      <c r="AV479" s="13" t="s">
        <v>77</v>
      </c>
      <c r="AW479" s="13" t="s">
        <v>32</v>
      </c>
      <c r="AX479" s="13" t="s">
        <v>70</v>
      </c>
      <c r="AY479" s="244" t="s">
        <v>162</v>
      </c>
    </row>
    <row r="480" s="13" customFormat="1">
      <c r="A480" s="13"/>
      <c r="B480" s="234"/>
      <c r="C480" s="235"/>
      <c r="D480" s="236" t="s">
        <v>176</v>
      </c>
      <c r="E480" s="237" t="s">
        <v>19</v>
      </c>
      <c r="F480" s="238" t="s">
        <v>240</v>
      </c>
      <c r="G480" s="235"/>
      <c r="H480" s="237" t="s">
        <v>19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176</v>
      </c>
      <c r="AU480" s="244" t="s">
        <v>172</v>
      </c>
      <c r="AV480" s="13" t="s">
        <v>77</v>
      </c>
      <c r="AW480" s="13" t="s">
        <v>32</v>
      </c>
      <c r="AX480" s="13" t="s">
        <v>70</v>
      </c>
      <c r="AY480" s="244" t="s">
        <v>162</v>
      </c>
    </row>
    <row r="481" s="14" customFormat="1">
      <c r="A481" s="14"/>
      <c r="B481" s="245"/>
      <c r="C481" s="246"/>
      <c r="D481" s="236" t="s">
        <v>176</v>
      </c>
      <c r="E481" s="247" t="s">
        <v>19</v>
      </c>
      <c r="F481" s="248" t="s">
        <v>436</v>
      </c>
      <c r="G481" s="246"/>
      <c r="H481" s="249">
        <v>460.5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176</v>
      </c>
      <c r="AU481" s="255" t="s">
        <v>172</v>
      </c>
      <c r="AV481" s="14" t="s">
        <v>79</v>
      </c>
      <c r="AW481" s="14" t="s">
        <v>32</v>
      </c>
      <c r="AX481" s="14" t="s">
        <v>70</v>
      </c>
      <c r="AY481" s="255" t="s">
        <v>162</v>
      </c>
    </row>
    <row r="482" s="15" customFormat="1">
      <c r="A482" s="15"/>
      <c r="B482" s="256"/>
      <c r="C482" s="257"/>
      <c r="D482" s="236" t="s">
        <v>176</v>
      </c>
      <c r="E482" s="258" t="s">
        <v>19</v>
      </c>
      <c r="F482" s="259" t="s">
        <v>182</v>
      </c>
      <c r="G482" s="257"/>
      <c r="H482" s="260">
        <v>460.5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176</v>
      </c>
      <c r="AU482" s="266" t="s">
        <v>172</v>
      </c>
      <c r="AV482" s="15" t="s">
        <v>172</v>
      </c>
      <c r="AW482" s="15" t="s">
        <v>32</v>
      </c>
      <c r="AX482" s="15" t="s">
        <v>70</v>
      </c>
      <c r="AY482" s="266" t="s">
        <v>162</v>
      </c>
    </row>
    <row r="483" s="13" customFormat="1">
      <c r="A483" s="13"/>
      <c r="B483" s="234"/>
      <c r="C483" s="235"/>
      <c r="D483" s="236" t="s">
        <v>176</v>
      </c>
      <c r="E483" s="237" t="s">
        <v>19</v>
      </c>
      <c r="F483" s="238" t="s">
        <v>178</v>
      </c>
      <c r="G483" s="235"/>
      <c r="H483" s="237" t="s">
        <v>19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176</v>
      </c>
      <c r="AU483" s="244" t="s">
        <v>172</v>
      </c>
      <c r="AV483" s="13" t="s">
        <v>77</v>
      </c>
      <c r="AW483" s="13" t="s">
        <v>32</v>
      </c>
      <c r="AX483" s="13" t="s">
        <v>70</v>
      </c>
      <c r="AY483" s="244" t="s">
        <v>162</v>
      </c>
    </row>
    <row r="484" s="13" customFormat="1">
      <c r="A484" s="13"/>
      <c r="B484" s="234"/>
      <c r="C484" s="235"/>
      <c r="D484" s="236" t="s">
        <v>176</v>
      </c>
      <c r="E484" s="237" t="s">
        <v>19</v>
      </c>
      <c r="F484" s="238" t="s">
        <v>246</v>
      </c>
      <c r="G484" s="235"/>
      <c r="H484" s="237" t="s">
        <v>19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176</v>
      </c>
      <c r="AU484" s="244" t="s">
        <v>172</v>
      </c>
      <c r="AV484" s="13" t="s">
        <v>77</v>
      </c>
      <c r="AW484" s="13" t="s">
        <v>32</v>
      </c>
      <c r="AX484" s="13" t="s">
        <v>70</v>
      </c>
      <c r="AY484" s="244" t="s">
        <v>162</v>
      </c>
    </row>
    <row r="485" s="14" customFormat="1">
      <c r="A485" s="14"/>
      <c r="B485" s="245"/>
      <c r="C485" s="246"/>
      <c r="D485" s="236" t="s">
        <v>176</v>
      </c>
      <c r="E485" s="247" t="s">
        <v>19</v>
      </c>
      <c r="F485" s="248" t="s">
        <v>416</v>
      </c>
      <c r="G485" s="246"/>
      <c r="H485" s="249">
        <v>73.5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176</v>
      </c>
      <c r="AU485" s="255" t="s">
        <v>172</v>
      </c>
      <c r="AV485" s="14" t="s">
        <v>79</v>
      </c>
      <c r="AW485" s="14" t="s">
        <v>32</v>
      </c>
      <c r="AX485" s="14" t="s">
        <v>70</v>
      </c>
      <c r="AY485" s="255" t="s">
        <v>162</v>
      </c>
    </row>
    <row r="486" s="15" customFormat="1">
      <c r="A486" s="15"/>
      <c r="B486" s="256"/>
      <c r="C486" s="257"/>
      <c r="D486" s="236" t="s">
        <v>176</v>
      </c>
      <c r="E486" s="258" t="s">
        <v>19</v>
      </c>
      <c r="F486" s="259" t="s">
        <v>182</v>
      </c>
      <c r="G486" s="257"/>
      <c r="H486" s="260">
        <v>73.5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176</v>
      </c>
      <c r="AU486" s="266" t="s">
        <v>172</v>
      </c>
      <c r="AV486" s="15" t="s">
        <v>172</v>
      </c>
      <c r="AW486" s="15" t="s">
        <v>32</v>
      </c>
      <c r="AX486" s="15" t="s">
        <v>70</v>
      </c>
      <c r="AY486" s="266" t="s">
        <v>162</v>
      </c>
    </row>
    <row r="487" s="16" customFormat="1">
      <c r="A487" s="16"/>
      <c r="B487" s="267"/>
      <c r="C487" s="268"/>
      <c r="D487" s="236" t="s">
        <v>176</v>
      </c>
      <c r="E487" s="269" t="s">
        <v>19</v>
      </c>
      <c r="F487" s="270" t="s">
        <v>183</v>
      </c>
      <c r="G487" s="268"/>
      <c r="H487" s="271">
        <v>542.60000000000002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77" t="s">
        <v>176</v>
      </c>
      <c r="AU487" s="277" t="s">
        <v>172</v>
      </c>
      <c r="AV487" s="16" t="s">
        <v>171</v>
      </c>
      <c r="AW487" s="16" t="s">
        <v>32</v>
      </c>
      <c r="AX487" s="16" t="s">
        <v>77</v>
      </c>
      <c r="AY487" s="277" t="s">
        <v>162</v>
      </c>
    </row>
    <row r="488" s="2" customFormat="1" ht="24.15" customHeight="1">
      <c r="A488" s="41"/>
      <c r="B488" s="42"/>
      <c r="C488" s="216" t="s">
        <v>437</v>
      </c>
      <c r="D488" s="216" t="s">
        <v>166</v>
      </c>
      <c r="E488" s="217" t="s">
        <v>438</v>
      </c>
      <c r="F488" s="218" t="s">
        <v>439</v>
      </c>
      <c r="G488" s="219" t="s">
        <v>169</v>
      </c>
      <c r="H488" s="220">
        <v>534</v>
      </c>
      <c r="I488" s="221"/>
      <c r="J488" s="222">
        <f>ROUND(I488*H488,2)</f>
        <v>0</v>
      </c>
      <c r="K488" s="218" t="s">
        <v>170</v>
      </c>
      <c r="L488" s="47"/>
      <c r="M488" s="223" t="s">
        <v>19</v>
      </c>
      <c r="N488" s="224" t="s">
        <v>41</v>
      </c>
      <c r="O488" s="87"/>
      <c r="P488" s="225">
        <f>O488*H488</f>
        <v>0</v>
      </c>
      <c r="Q488" s="225">
        <v>0.10373</v>
      </c>
      <c r="R488" s="225">
        <f>Q488*H488</f>
        <v>55.391820000000003</v>
      </c>
      <c r="S488" s="225">
        <v>0</v>
      </c>
      <c r="T488" s="226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7" t="s">
        <v>171</v>
      </c>
      <c r="AT488" s="227" t="s">
        <v>166</v>
      </c>
      <c r="AU488" s="227" t="s">
        <v>172</v>
      </c>
      <c r="AY488" s="20" t="s">
        <v>162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20" t="s">
        <v>77</v>
      </c>
      <c r="BK488" s="228">
        <f>ROUND(I488*H488,2)</f>
        <v>0</v>
      </c>
      <c r="BL488" s="20" t="s">
        <v>171</v>
      </c>
      <c r="BM488" s="227" t="s">
        <v>440</v>
      </c>
    </row>
    <row r="489" s="2" customFormat="1">
      <c r="A489" s="41"/>
      <c r="B489" s="42"/>
      <c r="C489" s="43"/>
      <c r="D489" s="229" t="s">
        <v>174</v>
      </c>
      <c r="E489" s="43"/>
      <c r="F489" s="230" t="s">
        <v>441</v>
      </c>
      <c r="G489" s="43"/>
      <c r="H489" s="43"/>
      <c r="I489" s="231"/>
      <c r="J489" s="43"/>
      <c r="K489" s="43"/>
      <c r="L489" s="47"/>
      <c r="M489" s="232"/>
      <c r="N489" s="233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174</v>
      </c>
      <c r="AU489" s="20" t="s">
        <v>172</v>
      </c>
    </row>
    <row r="490" s="13" customFormat="1">
      <c r="A490" s="13"/>
      <c r="B490" s="234"/>
      <c r="C490" s="235"/>
      <c r="D490" s="236" t="s">
        <v>176</v>
      </c>
      <c r="E490" s="237" t="s">
        <v>19</v>
      </c>
      <c r="F490" s="238" t="s">
        <v>422</v>
      </c>
      <c r="G490" s="235"/>
      <c r="H490" s="237" t="s">
        <v>19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4" t="s">
        <v>176</v>
      </c>
      <c r="AU490" s="244" t="s">
        <v>172</v>
      </c>
      <c r="AV490" s="13" t="s">
        <v>77</v>
      </c>
      <c r="AW490" s="13" t="s">
        <v>32</v>
      </c>
      <c r="AX490" s="13" t="s">
        <v>70</v>
      </c>
      <c r="AY490" s="244" t="s">
        <v>162</v>
      </c>
    </row>
    <row r="491" s="13" customFormat="1">
      <c r="A491" s="13"/>
      <c r="B491" s="234"/>
      <c r="C491" s="235"/>
      <c r="D491" s="236" t="s">
        <v>176</v>
      </c>
      <c r="E491" s="237" t="s">
        <v>19</v>
      </c>
      <c r="F491" s="238" t="s">
        <v>178</v>
      </c>
      <c r="G491" s="235"/>
      <c r="H491" s="237" t="s">
        <v>19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176</v>
      </c>
      <c r="AU491" s="244" t="s">
        <v>172</v>
      </c>
      <c r="AV491" s="13" t="s">
        <v>77</v>
      </c>
      <c r="AW491" s="13" t="s">
        <v>32</v>
      </c>
      <c r="AX491" s="13" t="s">
        <v>70</v>
      </c>
      <c r="AY491" s="244" t="s">
        <v>162</v>
      </c>
    </row>
    <row r="492" s="13" customFormat="1">
      <c r="A492" s="13"/>
      <c r="B492" s="234"/>
      <c r="C492" s="235"/>
      <c r="D492" s="236" t="s">
        <v>176</v>
      </c>
      <c r="E492" s="237" t="s">
        <v>19</v>
      </c>
      <c r="F492" s="238" t="s">
        <v>179</v>
      </c>
      <c r="G492" s="235"/>
      <c r="H492" s="237" t="s">
        <v>19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176</v>
      </c>
      <c r="AU492" s="244" t="s">
        <v>172</v>
      </c>
      <c r="AV492" s="13" t="s">
        <v>77</v>
      </c>
      <c r="AW492" s="13" t="s">
        <v>32</v>
      </c>
      <c r="AX492" s="13" t="s">
        <v>70</v>
      </c>
      <c r="AY492" s="244" t="s">
        <v>162</v>
      </c>
    </row>
    <row r="493" s="13" customFormat="1">
      <c r="A493" s="13"/>
      <c r="B493" s="234"/>
      <c r="C493" s="235"/>
      <c r="D493" s="236" t="s">
        <v>176</v>
      </c>
      <c r="E493" s="237" t="s">
        <v>19</v>
      </c>
      <c r="F493" s="238" t="s">
        <v>242</v>
      </c>
      <c r="G493" s="235"/>
      <c r="H493" s="237" t="s">
        <v>19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176</v>
      </c>
      <c r="AU493" s="244" t="s">
        <v>172</v>
      </c>
      <c r="AV493" s="13" t="s">
        <v>77</v>
      </c>
      <c r="AW493" s="13" t="s">
        <v>32</v>
      </c>
      <c r="AX493" s="13" t="s">
        <v>70</v>
      </c>
      <c r="AY493" s="244" t="s">
        <v>162</v>
      </c>
    </row>
    <row r="494" s="14" customFormat="1">
      <c r="A494" s="14"/>
      <c r="B494" s="245"/>
      <c r="C494" s="246"/>
      <c r="D494" s="236" t="s">
        <v>176</v>
      </c>
      <c r="E494" s="247" t="s">
        <v>19</v>
      </c>
      <c r="F494" s="248" t="s">
        <v>436</v>
      </c>
      <c r="G494" s="246"/>
      <c r="H494" s="249">
        <v>460.5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176</v>
      </c>
      <c r="AU494" s="255" t="s">
        <v>172</v>
      </c>
      <c r="AV494" s="14" t="s">
        <v>79</v>
      </c>
      <c r="AW494" s="14" t="s">
        <v>32</v>
      </c>
      <c r="AX494" s="14" t="s">
        <v>70</v>
      </c>
      <c r="AY494" s="255" t="s">
        <v>162</v>
      </c>
    </row>
    <row r="495" s="15" customFormat="1">
      <c r="A495" s="15"/>
      <c r="B495" s="256"/>
      <c r="C495" s="257"/>
      <c r="D495" s="236" t="s">
        <v>176</v>
      </c>
      <c r="E495" s="258" t="s">
        <v>19</v>
      </c>
      <c r="F495" s="259" t="s">
        <v>182</v>
      </c>
      <c r="G495" s="257"/>
      <c r="H495" s="260">
        <v>460.5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6" t="s">
        <v>176</v>
      </c>
      <c r="AU495" s="266" t="s">
        <v>172</v>
      </c>
      <c r="AV495" s="15" t="s">
        <v>172</v>
      </c>
      <c r="AW495" s="15" t="s">
        <v>32</v>
      </c>
      <c r="AX495" s="15" t="s">
        <v>70</v>
      </c>
      <c r="AY495" s="266" t="s">
        <v>162</v>
      </c>
    </row>
    <row r="496" s="13" customFormat="1">
      <c r="A496" s="13"/>
      <c r="B496" s="234"/>
      <c r="C496" s="235"/>
      <c r="D496" s="236" t="s">
        <v>176</v>
      </c>
      <c r="E496" s="237" t="s">
        <v>19</v>
      </c>
      <c r="F496" s="238" t="s">
        <v>178</v>
      </c>
      <c r="G496" s="235"/>
      <c r="H496" s="237" t="s">
        <v>19</v>
      </c>
      <c r="I496" s="239"/>
      <c r="J496" s="235"/>
      <c r="K496" s="235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176</v>
      </c>
      <c r="AU496" s="244" t="s">
        <v>172</v>
      </c>
      <c r="AV496" s="13" t="s">
        <v>77</v>
      </c>
      <c r="AW496" s="13" t="s">
        <v>32</v>
      </c>
      <c r="AX496" s="13" t="s">
        <v>70</v>
      </c>
      <c r="AY496" s="244" t="s">
        <v>162</v>
      </c>
    </row>
    <row r="497" s="13" customFormat="1">
      <c r="A497" s="13"/>
      <c r="B497" s="234"/>
      <c r="C497" s="235"/>
      <c r="D497" s="236" t="s">
        <v>176</v>
      </c>
      <c r="E497" s="237" t="s">
        <v>19</v>
      </c>
      <c r="F497" s="238" t="s">
        <v>246</v>
      </c>
      <c r="G497" s="235"/>
      <c r="H497" s="237" t="s">
        <v>19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176</v>
      </c>
      <c r="AU497" s="244" t="s">
        <v>172</v>
      </c>
      <c r="AV497" s="13" t="s">
        <v>77</v>
      </c>
      <c r="AW497" s="13" t="s">
        <v>32</v>
      </c>
      <c r="AX497" s="13" t="s">
        <v>70</v>
      </c>
      <c r="AY497" s="244" t="s">
        <v>162</v>
      </c>
    </row>
    <row r="498" s="14" customFormat="1">
      <c r="A498" s="14"/>
      <c r="B498" s="245"/>
      <c r="C498" s="246"/>
      <c r="D498" s="236" t="s">
        <v>176</v>
      </c>
      <c r="E498" s="247" t="s">
        <v>19</v>
      </c>
      <c r="F498" s="248" t="s">
        <v>416</v>
      </c>
      <c r="G498" s="246"/>
      <c r="H498" s="249">
        <v>73.5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176</v>
      </c>
      <c r="AU498" s="255" t="s">
        <v>172</v>
      </c>
      <c r="AV498" s="14" t="s">
        <v>79</v>
      </c>
      <c r="AW498" s="14" t="s">
        <v>32</v>
      </c>
      <c r="AX498" s="14" t="s">
        <v>70</v>
      </c>
      <c r="AY498" s="255" t="s">
        <v>162</v>
      </c>
    </row>
    <row r="499" s="15" customFormat="1">
      <c r="A499" s="15"/>
      <c r="B499" s="256"/>
      <c r="C499" s="257"/>
      <c r="D499" s="236" t="s">
        <v>176</v>
      </c>
      <c r="E499" s="258" t="s">
        <v>19</v>
      </c>
      <c r="F499" s="259" t="s">
        <v>182</v>
      </c>
      <c r="G499" s="257"/>
      <c r="H499" s="260">
        <v>73.5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176</v>
      </c>
      <c r="AU499" s="266" t="s">
        <v>172</v>
      </c>
      <c r="AV499" s="15" t="s">
        <v>172</v>
      </c>
      <c r="AW499" s="15" t="s">
        <v>32</v>
      </c>
      <c r="AX499" s="15" t="s">
        <v>70</v>
      </c>
      <c r="AY499" s="266" t="s">
        <v>162</v>
      </c>
    </row>
    <row r="500" s="16" customFormat="1">
      <c r="A500" s="16"/>
      <c r="B500" s="267"/>
      <c r="C500" s="268"/>
      <c r="D500" s="236" t="s">
        <v>176</v>
      </c>
      <c r="E500" s="269" t="s">
        <v>19</v>
      </c>
      <c r="F500" s="270" t="s">
        <v>183</v>
      </c>
      <c r="G500" s="268"/>
      <c r="H500" s="271">
        <v>534</v>
      </c>
      <c r="I500" s="272"/>
      <c r="J500" s="268"/>
      <c r="K500" s="268"/>
      <c r="L500" s="273"/>
      <c r="M500" s="274"/>
      <c r="N500" s="275"/>
      <c r="O500" s="275"/>
      <c r="P500" s="275"/>
      <c r="Q500" s="275"/>
      <c r="R500" s="275"/>
      <c r="S500" s="275"/>
      <c r="T500" s="27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T500" s="277" t="s">
        <v>176</v>
      </c>
      <c r="AU500" s="277" t="s">
        <v>172</v>
      </c>
      <c r="AV500" s="16" t="s">
        <v>171</v>
      </c>
      <c r="AW500" s="16" t="s">
        <v>32</v>
      </c>
      <c r="AX500" s="16" t="s">
        <v>77</v>
      </c>
      <c r="AY500" s="277" t="s">
        <v>162</v>
      </c>
    </row>
    <row r="501" s="2" customFormat="1" ht="24.15" customHeight="1">
      <c r="A501" s="41"/>
      <c r="B501" s="42"/>
      <c r="C501" s="216" t="s">
        <v>442</v>
      </c>
      <c r="D501" s="216" t="s">
        <v>166</v>
      </c>
      <c r="E501" s="217" t="s">
        <v>443</v>
      </c>
      <c r="F501" s="218" t="s">
        <v>444</v>
      </c>
      <c r="G501" s="219" t="s">
        <v>169</v>
      </c>
      <c r="H501" s="220">
        <v>8.5999999999999996</v>
      </c>
      <c r="I501" s="221"/>
      <c r="J501" s="222">
        <f>ROUND(I501*H501,2)</f>
        <v>0</v>
      </c>
      <c r="K501" s="218" t="s">
        <v>170</v>
      </c>
      <c r="L501" s="47"/>
      <c r="M501" s="223" t="s">
        <v>19</v>
      </c>
      <c r="N501" s="224" t="s">
        <v>41</v>
      </c>
      <c r="O501" s="87"/>
      <c r="P501" s="225">
        <f>O501*H501</f>
        <v>0</v>
      </c>
      <c r="Q501" s="225">
        <v>0.12966</v>
      </c>
      <c r="R501" s="225">
        <f>Q501*H501</f>
        <v>1.115076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171</v>
      </c>
      <c r="AT501" s="227" t="s">
        <v>166</v>
      </c>
      <c r="AU501" s="227" t="s">
        <v>172</v>
      </c>
      <c r="AY501" s="20" t="s">
        <v>162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77</v>
      </c>
      <c r="BK501" s="228">
        <f>ROUND(I501*H501,2)</f>
        <v>0</v>
      </c>
      <c r="BL501" s="20" t="s">
        <v>171</v>
      </c>
      <c r="BM501" s="227" t="s">
        <v>445</v>
      </c>
    </row>
    <row r="502" s="2" customFormat="1">
      <c r="A502" s="41"/>
      <c r="B502" s="42"/>
      <c r="C502" s="43"/>
      <c r="D502" s="229" t="s">
        <v>174</v>
      </c>
      <c r="E502" s="43"/>
      <c r="F502" s="230" t="s">
        <v>446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174</v>
      </c>
      <c r="AU502" s="20" t="s">
        <v>172</v>
      </c>
    </row>
    <row r="503" s="13" customFormat="1">
      <c r="A503" s="13"/>
      <c r="B503" s="234"/>
      <c r="C503" s="235"/>
      <c r="D503" s="236" t="s">
        <v>176</v>
      </c>
      <c r="E503" s="237" t="s">
        <v>19</v>
      </c>
      <c r="F503" s="238" t="s">
        <v>422</v>
      </c>
      <c r="G503" s="235"/>
      <c r="H503" s="237" t="s">
        <v>19</v>
      </c>
      <c r="I503" s="239"/>
      <c r="J503" s="235"/>
      <c r="K503" s="235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176</v>
      </c>
      <c r="AU503" s="244" t="s">
        <v>172</v>
      </c>
      <c r="AV503" s="13" t="s">
        <v>77</v>
      </c>
      <c r="AW503" s="13" t="s">
        <v>32</v>
      </c>
      <c r="AX503" s="13" t="s">
        <v>70</v>
      </c>
      <c r="AY503" s="244" t="s">
        <v>162</v>
      </c>
    </row>
    <row r="504" s="13" customFormat="1">
      <c r="A504" s="13"/>
      <c r="B504" s="234"/>
      <c r="C504" s="235"/>
      <c r="D504" s="236" t="s">
        <v>176</v>
      </c>
      <c r="E504" s="237" t="s">
        <v>19</v>
      </c>
      <c r="F504" s="238" t="s">
        <v>178</v>
      </c>
      <c r="G504" s="235"/>
      <c r="H504" s="237" t="s">
        <v>19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176</v>
      </c>
      <c r="AU504" s="244" t="s">
        <v>172</v>
      </c>
      <c r="AV504" s="13" t="s">
        <v>77</v>
      </c>
      <c r="AW504" s="13" t="s">
        <v>32</v>
      </c>
      <c r="AX504" s="13" t="s">
        <v>70</v>
      </c>
      <c r="AY504" s="244" t="s">
        <v>162</v>
      </c>
    </row>
    <row r="505" s="13" customFormat="1">
      <c r="A505" s="13"/>
      <c r="B505" s="234"/>
      <c r="C505" s="235"/>
      <c r="D505" s="236" t="s">
        <v>176</v>
      </c>
      <c r="E505" s="237" t="s">
        <v>19</v>
      </c>
      <c r="F505" s="238" t="s">
        <v>179</v>
      </c>
      <c r="G505" s="235"/>
      <c r="H505" s="237" t="s">
        <v>19</v>
      </c>
      <c r="I505" s="239"/>
      <c r="J505" s="235"/>
      <c r="K505" s="235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176</v>
      </c>
      <c r="AU505" s="244" t="s">
        <v>172</v>
      </c>
      <c r="AV505" s="13" t="s">
        <v>77</v>
      </c>
      <c r="AW505" s="13" t="s">
        <v>32</v>
      </c>
      <c r="AX505" s="13" t="s">
        <v>70</v>
      </c>
      <c r="AY505" s="244" t="s">
        <v>162</v>
      </c>
    </row>
    <row r="506" s="13" customFormat="1">
      <c r="A506" s="13"/>
      <c r="B506" s="234"/>
      <c r="C506" s="235"/>
      <c r="D506" s="236" t="s">
        <v>176</v>
      </c>
      <c r="E506" s="237" t="s">
        <v>19</v>
      </c>
      <c r="F506" s="238" t="s">
        <v>240</v>
      </c>
      <c r="G506" s="235"/>
      <c r="H506" s="237" t="s">
        <v>19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176</v>
      </c>
      <c r="AU506" s="244" t="s">
        <v>172</v>
      </c>
      <c r="AV506" s="13" t="s">
        <v>77</v>
      </c>
      <c r="AW506" s="13" t="s">
        <v>32</v>
      </c>
      <c r="AX506" s="13" t="s">
        <v>70</v>
      </c>
      <c r="AY506" s="244" t="s">
        <v>162</v>
      </c>
    </row>
    <row r="507" s="14" customFormat="1">
      <c r="A507" s="14"/>
      <c r="B507" s="245"/>
      <c r="C507" s="246"/>
      <c r="D507" s="236" t="s">
        <v>176</v>
      </c>
      <c r="E507" s="247" t="s">
        <v>19</v>
      </c>
      <c r="F507" s="248" t="s">
        <v>401</v>
      </c>
      <c r="G507" s="246"/>
      <c r="H507" s="249">
        <v>8.5999999999999996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176</v>
      </c>
      <c r="AU507" s="255" t="s">
        <v>172</v>
      </c>
      <c r="AV507" s="14" t="s">
        <v>79</v>
      </c>
      <c r="AW507" s="14" t="s">
        <v>32</v>
      </c>
      <c r="AX507" s="14" t="s">
        <v>70</v>
      </c>
      <c r="AY507" s="255" t="s">
        <v>162</v>
      </c>
    </row>
    <row r="508" s="15" customFormat="1">
      <c r="A508" s="15"/>
      <c r="B508" s="256"/>
      <c r="C508" s="257"/>
      <c r="D508" s="236" t="s">
        <v>176</v>
      </c>
      <c r="E508" s="258" t="s">
        <v>19</v>
      </c>
      <c r="F508" s="259" t="s">
        <v>182</v>
      </c>
      <c r="G508" s="257"/>
      <c r="H508" s="260">
        <v>8.5999999999999996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176</v>
      </c>
      <c r="AU508" s="266" t="s">
        <v>172</v>
      </c>
      <c r="AV508" s="15" t="s">
        <v>172</v>
      </c>
      <c r="AW508" s="15" t="s">
        <v>32</v>
      </c>
      <c r="AX508" s="15" t="s">
        <v>70</v>
      </c>
      <c r="AY508" s="266" t="s">
        <v>162</v>
      </c>
    </row>
    <row r="509" s="16" customFormat="1">
      <c r="A509" s="16"/>
      <c r="B509" s="267"/>
      <c r="C509" s="268"/>
      <c r="D509" s="236" t="s">
        <v>176</v>
      </c>
      <c r="E509" s="269" t="s">
        <v>19</v>
      </c>
      <c r="F509" s="270" t="s">
        <v>183</v>
      </c>
      <c r="G509" s="268"/>
      <c r="H509" s="271">
        <v>8.5999999999999996</v>
      </c>
      <c r="I509" s="272"/>
      <c r="J509" s="268"/>
      <c r="K509" s="268"/>
      <c r="L509" s="273"/>
      <c r="M509" s="274"/>
      <c r="N509" s="275"/>
      <c r="O509" s="275"/>
      <c r="P509" s="275"/>
      <c r="Q509" s="275"/>
      <c r="R509" s="275"/>
      <c r="S509" s="275"/>
      <c r="T509" s="27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77" t="s">
        <v>176</v>
      </c>
      <c r="AU509" s="277" t="s">
        <v>172</v>
      </c>
      <c r="AV509" s="16" t="s">
        <v>171</v>
      </c>
      <c r="AW509" s="16" t="s">
        <v>32</v>
      </c>
      <c r="AX509" s="16" t="s">
        <v>77</v>
      </c>
      <c r="AY509" s="277" t="s">
        <v>162</v>
      </c>
    </row>
    <row r="510" s="2" customFormat="1" ht="24.15" customHeight="1">
      <c r="A510" s="41"/>
      <c r="B510" s="42"/>
      <c r="C510" s="216" t="s">
        <v>99</v>
      </c>
      <c r="D510" s="216" t="s">
        <v>166</v>
      </c>
      <c r="E510" s="217" t="s">
        <v>447</v>
      </c>
      <c r="F510" s="218" t="s">
        <v>448</v>
      </c>
      <c r="G510" s="219" t="s">
        <v>169</v>
      </c>
      <c r="H510" s="220">
        <v>168.5</v>
      </c>
      <c r="I510" s="221"/>
      <c r="J510" s="222">
        <f>ROUND(I510*H510,2)</f>
        <v>0</v>
      </c>
      <c r="K510" s="218" t="s">
        <v>170</v>
      </c>
      <c r="L510" s="47"/>
      <c r="M510" s="223" t="s">
        <v>19</v>
      </c>
      <c r="N510" s="224" t="s">
        <v>41</v>
      </c>
      <c r="O510" s="87"/>
      <c r="P510" s="225">
        <f>O510*H510</f>
        <v>0</v>
      </c>
      <c r="Q510" s="225">
        <v>0.15559000000000001</v>
      </c>
      <c r="R510" s="225">
        <f>Q510*H510</f>
        <v>26.216915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171</v>
      </c>
      <c r="AT510" s="227" t="s">
        <v>166</v>
      </c>
      <c r="AU510" s="227" t="s">
        <v>172</v>
      </c>
      <c r="AY510" s="20" t="s">
        <v>162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77</v>
      </c>
      <c r="BK510" s="228">
        <f>ROUND(I510*H510,2)</f>
        <v>0</v>
      </c>
      <c r="BL510" s="20" t="s">
        <v>171</v>
      </c>
      <c r="BM510" s="227" t="s">
        <v>449</v>
      </c>
    </row>
    <row r="511" s="2" customFormat="1">
      <c r="A511" s="41"/>
      <c r="B511" s="42"/>
      <c r="C511" s="43"/>
      <c r="D511" s="229" t="s">
        <v>174</v>
      </c>
      <c r="E511" s="43"/>
      <c r="F511" s="230" t="s">
        <v>450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174</v>
      </c>
      <c r="AU511" s="20" t="s">
        <v>172</v>
      </c>
    </row>
    <row r="512" s="13" customFormat="1">
      <c r="A512" s="13"/>
      <c r="B512" s="234"/>
      <c r="C512" s="235"/>
      <c r="D512" s="236" t="s">
        <v>176</v>
      </c>
      <c r="E512" s="237" t="s">
        <v>19</v>
      </c>
      <c r="F512" s="238" t="s">
        <v>422</v>
      </c>
      <c r="G512" s="235"/>
      <c r="H512" s="237" t="s">
        <v>19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176</v>
      </c>
      <c r="AU512" s="244" t="s">
        <v>172</v>
      </c>
      <c r="AV512" s="13" t="s">
        <v>77</v>
      </c>
      <c r="AW512" s="13" t="s">
        <v>32</v>
      </c>
      <c r="AX512" s="13" t="s">
        <v>70</v>
      </c>
      <c r="AY512" s="244" t="s">
        <v>162</v>
      </c>
    </row>
    <row r="513" s="13" customFormat="1">
      <c r="A513" s="13"/>
      <c r="B513" s="234"/>
      <c r="C513" s="235"/>
      <c r="D513" s="236" t="s">
        <v>176</v>
      </c>
      <c r="E513" s="237" t="s">
        <v>19</v>
      </c>
      <c r="F513" s="238" t="s">
        <v>178</v>
      </c>
      <c r="G513" s="235"/>
      <c r="H513" s="237" t="s">
        <v>19</v>
      </c>
      <c r="I513" s="239"/>
      <c r="J513" s="235"/>
      <c r="K513" s="235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176</v>
      </c>
      <c r="AU513" s="244" t="s">
        <v>172</v>
      </c>
      <c r="AV513" s="13" t="s">
        <v>77</v>
      </c>
      <c r="AW513" s="13" t="s">
        <v>32</v>
      </c>
      <c r="AX513" s="13" t="s">
        <v>70</v>
      </c>
      <c r="AY513" s="244" t="s">
        <v>162</v>
      </c>
    </row>
    <row r="514" s="13" customFormat="1">
      <c r="A514" s="13"/>
      <c r="B514" s="234"/>
      <c r="C514" s="235"/>
      <c r="D514" s="236" t="s">
        <v>176</v>
      </c>
      <c r="E514" s="237" t="s">
        <v>19</v>
      </c>
      <c r="F514" s="238" t="s">
        <v>179</v>
      </c>
      <c r="G514" s="235"/>
      <c r="H514" s="237" t="s">
        <v>19</v>
      </c>
      <c r="I514" s="239"/>
      <c r="J514" s="235"/>
      <c r="K514" s="235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176</v>
      </c>
      <c r="AU514" s="244" t="s">
        <v>172</v>
      </c>
      <c r="AV514" s="13" t="s">
        <v>77</v>
      </c>
      <c r="AW514" s="13" t="s">
        <v>32</v>
      </c>
      <c r="AX514" s="13" t="s">
        <v>70</v>
      </c>
      <c r="AY514" s="244" t="s">
        <v>162</v>
      </c>
    </row>
    <row r="515" s="13" customFormat="1">
      <c r="A515" s="13"/>
      <c r="B515" s="234"/>
      <c r="C515" s="235"/>
      <c r="D515" s="236" t="s">
        <v>176</v>
      </c>
      <c r="E515" s="237" t="s">
        <v>19</v>
      </c>
      <c r="F515" s="238" t="s">
        <v>242</v>
      </c>
      <c r="G515" s="235"/>
      <c r="H515" s="237" t="s">
        <v>19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176</v>
      </c>
      <c r="AU515" s="244" t="s">
        <v>172</v>
      </c>
      <c r="AV515" s="13" t="s">
        <v>77</v>
      </c>
      <c r="AW515" s="13" t="s">
        <v>32</v>
      </c>
      <c r="AX515" s="13" t="s">
        <v>70</v>
      </c>
      <c r="AY515" s="244" t="s">
        <v>162</v>
      </c>
    </row>
    <row r="516" s="14" customFormat="1">
      <c r="A516" s="14"/>
      <c r="B516" s="245"/>
      <c r="C516" s="246"/>
      <c r="D516" s="236" t="s">
        <v>176</v>
      </c>
      <c r="E516" s="247" t="s">
        <v>19</v>
      </c>
      <c r="F516" s="248" t="s">
        <v>414</v>
      </c>
      <c r="G516" s="246"/>
      <c r="H516" s="249">
        <v>95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176</v>
      </c>
      <c r="AU516" s="255" t="s">
        <v>172</v>
      </c>
      <c r="AV516" s="14" t="s">
        <v>79</v>
      </c>
      <c r="AW516" s="14" t="s">
        <v>32</v>
      </c>
      <c r="AX516" s="14" t="s">
        <v>70</v>
      </c>
      <c r="AY516" s="255" t="s">
        <v>162</v>
      </c>
    </row>
    <row r="517" s="15" customFormat="1">
      <c r="A517" s="15"/>
      <c r="B517" s="256"/>
      <c r="C517" s="257"/>
      <c r="D517" s="236" t="s">
        <v>176</v>
      </c>
      <c r="E517" s="258" t="s">
        <v>19</v>
      </c>
      <c r="F517" s="259" t="s">
        <v>182</v>
      </c>
      <c r="G517" s="257"/>
      <c r="H517" s="260">
        <v>95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176</v>
      </c>
      <c r="AU517" s="266" t="s">
        <v>172</v>
      </c>
      <c r="AV517" s="15" t="s">
        <v>172</v>
      </c>
      <c r="AW517" s="15" t="s">
        <v>32</v>
      </c>
      <c r="AX517" s="15" t="s">
        <v>70</v>
      </c>
      <c r="AY517" s="266" t="s">
        <v>162</v>
      </c>
    </row>
    <row r="518" s="13" customFormat="1">
      <c r="A518" s="13"/>
      <c r="B518" s="234"/>
      <c r="C518" s="235"/>
      <c r="D518" s="236" t="s">
        <v>176</v>
      </c>
      <c r="E518" s="237" t="s">
        <v>19</v>
      </c>
      <c r="F518" s="238" t="s">
        <v>178</v>
      </c>
      <c r="G518" s="235"/>
      <c r="H518" s="237" t="s">
        <v>19</v>
      </c>
      <c r="I518" s="239"/>
      <c r="J518" s="235"/>
      <c r="K518" s="235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176</v>
      </c>
      <c r="AU518" s="244" t="s">
        <v>172</v>
      </c>
      <c r="AV518" s="13" t="s">
        <v>77</v>
      </c>
      <c r="AW518" s="13" t="s">
        <v>32</v>
      </c>
      <c r="AX518" s="13" t="s">
        <v>70</v>
      </c>
      <c r="AY518" s="244" t="s">
        <v>162</v>
      </c>
    </row>
    <row r="519" s="13" customFormat="1">
      <c r="A519" s="13"/>
      <c r="B519" s="234"/>
      <c r="C519" s="235"/>
      <c r="D519" s="236" t="s">
        <v>176</v>
      </c>
      <c r="E519" s="237" t="s">
        <v>19</v>
      </c>
      <c r="F519" s="238" t="s">
        <v>246</v>
      </c>
      <c r="G519" s="235"/>
      <c r="H519" s="237" t="s">
        <v>19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176</v>
      </c>
      <c r="AU519" s="244" t="s">
        <v>172</v>
      </c>
      <c r="AV519" s="13" t="s">
        <v>77</v>
      </c>
      <c r="AW519" s="13" t="s">
        <v>32</v>
      </c>
      <c r="AX519" s="13" t="s">
        <v>70</v>
      </c>
      <c r="AY519" s="244" t="s">
        <v>162</v>
      </c>
    </row>
    <row r="520" s="14" customFormat="1">
      <c r="A520" s="14"/>
      <c r="B520" s="245"/>
      <c r="C520" s="246"/>
      <c r="D520" s="236" t="s">
        <v>176</v>
      </c>
      <c r="E520" s="247" t="s">
        <v>19</v>
      </c>
      <c r="F520" s="248" t="s">
        <v>416</v>
      </c>
      <c r="G520" s="246"/>
      <c r="H520" s="249">
        <v>73.5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176</v>
      </c>
      <c r="AU520" s="255" t="s">
        <v>172</v>
      </c>
      <c r="AV520" s="14" t="s">
        <v>79</v>
      </c>
      <c r="AW520" s="14" t="s">
        <v>32</v>
      </c>
      <c r="AX520" s="14" t="s">
        <v>70</v>
      </c>
      <c r="AY520" s="255" t="s">
        <v>162</v>
      </c>
    </row>
    <row r="521" s="15" customFormat="1">
      <c r="A521" s="15"/>
      <c r="B521" s="256"/>
      <c r="C521" s="257"/>
      <c r="D521" s="236" t="s">
        <v>176</v>
      </c>
      <c r="E521" s="258" t="s">
        <v>19</v>
      </c>
      <c r="F521" s="259" t="s">
        <v>182</v>
      </c>
      <c r="G521" s="257"/>
      <c r="H521" s="260">
        <v>73.5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176</v>
      </c>
      <c r="AU521" s="266" t="s">
        <v>172</v>
      </c>
      <c r="AV521" s="15" t="s">
        <v>172</v>
      </c>
      <c r="AW521" s="15" t="s">
        <v>32</v>
      </c>
      <c r="AX521" s="15" t="s">
        <v>70</v>
      </c>
      <c r="AY521" s="266" t="s">
        <v>162</v>
      </c>
    </row>
    <row r="522" s="16" customFormat="1">
      <c r="A522" s="16"/>
      <c r="B522" s="267"/>
      <c r="C522" s="268"/>
      <c r="D522" s="236" t="s">
        <v>176</v>
      </c>
      <c r="E522" s="269" t="s">
        <v>19</v>
      </c>
      <c r="F522" s="270" t="s">
        <v>183</v>
      </c>
      <c r="G522" s="268"/>
      <c r="H522" s="271">
        <v>168.5</v>
      </c>
      <c r="I522" s="272"/>
      <c r="J522" s="268"/>
      <c r="K522" s="268"/>
      <c r="L522" s="273"/>
      <c r="M522" s="274"/>
      <c r="N522" s="275"/>
      <c r="O522" s="275"/>
      <c r="P522" s="275"/>
      <c r="Q522" s="275"/>
      <c r="R522" s="275"/>
      <c r="S522" s="275"/>
      <c r="T522" s="27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277" t="s">
        <v>176</v>
      </c>
      <c r="AU522" s="277" t="s">
        <v>172</v>
      </c>
      <c r="AV522" s="16" t="s">
        <v>171</v>
      </c>
      <c r="AW522" s="16" t="s">
        <v>32</v>
      </c>
      <c r="AX522" s="16" t="s">
        <v>77</v>
      </c>
      <c r="AY522" s="277" t="s">
        <v>162</v>
      </c>
    </row>
    <row r="523" s="12" customFormat="1" ht="20.88" customHeight="1">
      <c r="A523" s="12"/>
      <c r="B523" s="200"/>
      <c r="C523" s="201"/>
      <c r="D523" s="202" t="s">
        <v>69</v>
      </c>
      <c r="E523" s="214" t="s">
        <v>451</v>
      </c>
      <c r="F523" s="214" t="s">
        <v>452</v>
      </c>
      <c r="G523" s="201"/>
      <c r="H523" s="201"/>
      <c r="I523" s="204"/>
      <c r="J523" s="215">
        <f>BK523</f>
        <v>0</v>
      </c>
      <c r="K523" s="201"/>
      <c r="L523" s="206"/>
      <c r="M523" s="207"/>
      <c r="N523" s="208"/>
      <c r="O523" s="208"/>
      <c r="P523" s="209">
        <f>SUM(P524:P591)</f>
        <v>0</v>
      </c>
      <c r="Q523" s="208"/>
      <c r="R523" s="209">
        <f>SUM(R524:R591)</f>
        <v>153.35041500000003</v>
      </c>
      <c r="S523" s="208"/>
      <c r="T523" s="210">
        <f>SUM(T524:T591)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1" t="s">
        <v>77</v>
      </c>
      <c r="AT523" s="212" t="s">
        <v>69</v>
      </c>
      <c r="AU523" s="212" t="s">
        <v>79</v>
      </c>
      <c r="AY523" s="211" t="s">
        <v>162</v>
      </c>
      <c r="BK523" s="213">
        <f>SUM(BK524:BK591)</f>
        <v>0</v>
      </c>
    </row>
    <row r="524" s="2" customFormat="1" ht="33" customHeight="1">
      <c r="A524" s="41"/>
      <c r="B524" s="42"/>
      <c r="C524" s="216" t="s">
        <v>453</v>
      </c>
      <c r="D524" s="216" t="s">
        <v>166</v>
      </c>
      <c r="E524" s="217" t="s">
        <v>454</v>
      </c>
      <c r="F524" s="218" t="s">
        <v>455</v>
      </c>
      <c r="G524" s="219" t="s">
        <v>169</v>
      </c>
      <c r="H524" s="220">
        <v>1.8999999999999999</v>
      </c>
      <c r="I524" s="221"/>
      <c r="J524" s="222">
        <f>ROUND(I524*H524,2)</f>
        <v>0</v>
      </c>
      <c r="K524" s="218" t="s">
        <v>170</v>
      </c>
      <c r="L524" s="47"/>
      <c r="M524" s="223" t="s">
        <v>19</v>
      </c>
      <c r="N524" s="224" t="s">
        <v>41</v>
      </c>
      <c r="O524" s="87"/>
      <c r="P524" s="225">
        <f>O524*H524</f>
        <v>0</v>
      </c>
      <c r="Q524" s="225">
        <v>0.1837</v>
      </c>
      <c r="R524" s="225">
        <f>Q524*H524</f>
        <v>0.34903000000000001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171</v>
      </c>
      <c r="AT524" s="227" t="s">
        <v>166</v>
      </c>
      <c r="AU524" s="227" t="s">
        <v>172</v>
      </c>
      <c r="AY524" s="20" t="s">
        <v>162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77</v>
      </c>
      <c r="BK524" s="228">
        <f>ROUND(I524*H524,2)</f>
        <v>0</v>
      </c>
      <c r="BL524" s="20" t="s">
        <v>171</v>
      </c>
      <c r="BM524" s="227" t="s">
        <v>456</v>
      </c>
    </row>
    <row r="525" s="2" customFormat="1">
      <c r="A525" s="41"/>
      <c r="B525" s="42"/>
      <c r="C525" s="43"/>
      <c r="D525" s="229" t="s">
        <v>174</v>
      </c>
      <c r="E525" s="43"/>
      <c r="F525" s="230" t="s">
        <v>457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174</v>
      </c>
      <c r="AU525" s="20" t="s">
        <v>172</v>
      </c>
    </row>
    <row r="526" s="13" customFormat="1">
      <c r="A526" s="13"/>
      <c r="B526" s="234"/>
      <c r="C526" s="235"/>
      <c r="D526" s="236" t="s">
        <v>176</v>
      </c>
      <c r="E526" s="237" t="s">
        <v>19</v>
      </c>
      <c r="F526" s="238" t="s">
        <v>458</v>
      </c>
      <c r="G526" s="235"/>
      <c r="H526" s="237" t="s">
        <v>19</v>
      </c>
      <c r="I526" s="239"/>
      <c r="J526" s="235"/>
      <c r="K526" s="235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176</v>
      </c>
      <c r="AU526" s="244" t="s">
        <v>172</v>
      </c>
      <c r="AV526" s="13" t="s">
        <v>77</v>
      </c>
      <c r="AW526" s="13" t="s">
        <v>32</v>
      </c>
      <c r="AX526" s="13" t="s">
        <v>70</v>
      </c>
      <c r="AY526" s="244" t="s">
        <v>162</v>
      </c>
    </row>
    <row r="527" s="13" customFormat="1">
      <c r="A527" s="13"/>
      <c r="B527" s="234"/>
      <c r="C527" s="235"/>
      <c r="D527" s="236" t="s">
        <v>176</v>
      </c>
      <c r="E527" s="237" t="s">
        <v>19</v>
      </c>
      <c r="F527" s="238" t="s">
        <v>178</v>
      </c>
      <c r="G527" s="235"/>
      <c r="H527" s="237" t="s">
        <v>19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176</v>
      </c>
      <c r="AU527" s="244" t="s">
        <v>172</v>
      </c>
      <c r="AV527" s="13" t="s">
        <v>77</v>
      </c>
      <c r="AW527" s="13" t="s">
        <v>32</v>
      </c>
      <c r="AX527" s="13" t="s">
        <v>70</v>
      </c>
      <c r="AY527" s="244" t="s">
        <v>162</v>
      </c>
    </row>
    <row r="528" s="13" customFormat="1">
      <c r="A528" s="13"/>
      <c r="B528" s="234"/>
      <c r="C528" s="235"/>
      <c r="D528" s="236" t="s">
        <v>176</v>
      </c>
      <c r="E528" s="237" t="s">
        <v>19</v>
      </c>
      <c r="F528" s="238" t="s">
        <v>179</v>
      </c>
      <c r="G528" s="235"/>
      <c r="H528" s="237" t="s">
        <v>19</v>
      </c>
      <c r="I528" s="239"/>
      <c r="J528" s="235"/>
      <c r="K528" s="235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176</v>
      </c>
      <c r="AU528" s="244" t="s">
        <v>172</v>
      </c>
      <c r="AV528" s="13" t="s">
        <v>77</v>
      </c>
      <c r="AW528" s="13" t="s">
        <v>32</v>
      </c>
      <c r="AX528" s="13" t="s">
        <v>70</v>
      </c>
      <c r="AY528" s="244" t="s">
        <v>162</v>
      </c>
    </row>
    <row r="529" s="13" customFormat="1">
      <c r="A529" s="13"/>
      <c r="B529" s="234"/>
      <c r="C529" s="235"/>
      <c r="D529" s="236" t="s">
        <v>176</v>
      </c>
      <c r="E529" s="237" t="s">
        <v>19</v>
      </c>
      <c r="F529" s="238" t="s">
        <v>240</v>
      </c>
      <c r="G529" s="235"/>
      <c r="H529" s="237" t="s">
        <v>19</v>
      </c>
      <c r="I529" s="239"/>
      <c r="J529" s="235"/>
      <c r="K529" s="235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176</v>
      </c>
      <c r="AU529" s="244" t="s">
        <v>172</v>
      </c>
      <c r="AV529" s="13" t="s">
        <v>77</v>
      </c>
      <c r="AW529" s="13" t="s">
        <v>32</v>
      </c>
      <c r="AX529" s="13" t="s">
        <v>70</v>
      </c>
      <c r="AY529" s="244" t="s">
        <v>162</v>
      </c>
    </row>
    <row r="530" s="14" customFormat="1">
      <c r="A530" s="14"/>
      <c r="B530" s="245"/>
      <c r="C530" s="246"/>
      <c r="D530" s="236" t="s">
        <v>176</v>
      </c>
      <c r="E530" s="247" t="s">
        <v>19</v>
      </c>
      <c r="F530" s="248" t="s">
        <v>459</v>
      </c>
      <c r="G530" s="246"/>
      <c r="H530" s="249">
        <v>1.8999999999999999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176</v>
      </c>
      <c r="AU530" s="255" t="s">
        <v>172</v>
      </c>
      <c r="AV530" s="14" t="s">
        <v>79</v>
      </c>
      <c r="AW530" s="14" t="s">
        <v>32</v>
      </c>
      <c r="AX530" s="14" t="s">
        <v>70</v>
      </c>
      <c r="AY530" s="255" t="s">
        <v>162</v>
      </c>
    </row>
    <row r="531" s="15" customFormat="1">
      <c r="A531" s="15"/>
      <c r="B531" s="256"/>
      <c r="C531" s="257"/>
      <c r="D531" s="236" t="s">
        <v>176</v>
      </c>
      <c r="E531" s="258" t="s">
        <v>19</v>
      </c>
      <c r="F531" s="259" t="s">
        <v>182</v>
      </c>
      <c r="G531" s="257"/>
      <c r="H531" s="260">
        <v>1.8999999999999999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176</v>
      </c>
      <c r="AU531" s="266" t="s">
        <v>172</v>
      </c>
      <c r="AV531" s="15" t="s">
        <v>172</v>
      </c>
      <c r="AW531" s="15" t="s">
        <v>32</v>
      </c>
      <c r="AX531" s="15" t="s">
        <v>70</v>
      </c>
      <c r="AY531" s="266" t="s">
        <v>162</v>
      </c>
    </row>
    <row r="532" s="16" customFormat="1">
      <c r="A532" s="16"/>
      <c r="B532" s="267"/>
      <c r="C532" s="268"/>
      <c r="D532" s="236" t="s">
        <v>176</v>
      </c>
      <c r="E532" s="269" t="s">
        <v>103</v>
      </c>
      <c r="F532" s="270" t="s">
        <v>183</v>
      </c>
      <c r="G532" s="268"/>
      <c r="H532" s="271">
        <v>1.8999999999999999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T532" s="277" t="s">
        <v>176</v>
      </c>
      <c r="AU532" s="277" t="s">
        <v>172</v>
      </c>
      <c r="AV532" s="16" t="s">
        <v>171</v>
      </c>
      <c r="AW532" s="16" t="s">
        <v>32</v>
      </c>
      <c r="AX532" s="16" t="s">
        <v>77</v>
      </c>
      <c r="AY532" s="277" t="s">
        <v>162</v>
      </c>
    </row>
    <row r="533" s="2" customFormat="1" ht="16.5" customHeight="1">
      <c r="A533" s="41"/>
      <c r="B533" s="42"/>
      <c r="C533" s="278" t="s">
        <v>460</v>
      </c>
      <c r="D533" s="278" t="s">
        <v>338</v>
      </c>
      <c r="E533" s="279" t="s">
        <v>461</v>
      </c>
      <c r="F533" s="280" t="s">
        <v>462</v>
      </c>
      <c r="G533" s="281" t="s">
        <v>169</v>
      </c>
      <c r="H533" s="282">
        <v>1.9950000000000001</v>
      </c>
      <c r="I533" s="283"/>
      <c r="J533" s="284">
        <f>ROUND(I533*H533,2)</f>
        <v>0</v>
      </c>
      <c r="K533" s="280" t="s">
        <v>19</v>
      </c>
      <c r="L533" s="285"/>
      <c r="M533" s="286" t="s">
        <v>19</v>
      </c>
      <c r="N533" s="287" t="s">
        <v>41</v>
      </c>
      <c r="O533" s="87"/>
      <c r="P533" s="225">
        <f>O533*H533</f>
        <v>0</v>
      </c>
      <c r="Q533" s="225">
        <v>0.089999999999999997</v>
      </c>
      <c r="R533" s="225">
        <f>Q533*H533</f>
        <v>0.17955000000000002</v>
      </c>
      <c r="S533" s="225">
        <v>0</v>
      </c>
      <c r="T533" s="226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27" t="s">
        <v>223</v>
      </c>
      <c r="AT533" s="227" t="s">
        <v>338</v>
      </c>
      <c r="AU533" s="227" t="s">
        <v>172</v>
      </c>
      <c r="AY533" s="20" t="s">
        <v>162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20" t="s">
        <v>77</v>
      </c>
      <c r="BK533" s="228">
        <f>ROUND(I533*H533,2)</f>
        <v>0</v>
      </c>
      <c r="BL533" s="20" t="s">
        <v>171</v>
      </c>
      <c r="BM533" s="227" t="s">
        <v>463</v>
      </c>
    </row>
    <row r="534" s="13" customFormat="1">
      <c r="A534" s="13"/>
      <c r="B534" s="234"/>
      <c r="C534" s="235"/>
      <c r="D534" s="236" t="s">
        <v>176</v>
      </c>
      <c r="E534" s="237" t="s">
        <v>19</v>
      </c>
      <c r="F534" s="238" t="s">
        <v>464</v>
      </c>
      <c r="G534" s="235"/>
      <c r="H534" s="237" t="s">
        <v>19</v>
      </c>
      <c r="I534" s="239"/>
      <c r="J534" s="235"/>
      <c r="K534" s="235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176</v>
      </c>
      <c r="AU534" s="244" t="s">
        <v>172</v>
      </c>
      <c r="AV534" s="13" t="s">
        <v>77</v>
      </c>
      <c r="AW534" s="13" t="s">
        <v>32</v>
      </c>
      <c r="AX534" s="13" t="s">
        <v>70</v>
      </c>
      <c r="AY534" s="244" t="s">
        <v>162</v>
      </c>
    </row>
    <row r="535" s="13" customFormat="1">
      <c r="A535" s="13"/>
      <c r="B535" s="234"/>
      <c r="C535" s="235"/>
      <c r="D535" s="236" t="s">
        <v>176</v>
      </c>
      <c r="E535" s="237" t="s">
        <v>19</v>
      </c>
      <c r="F535" s="238" t="s">
        <v>465</v>
      </c>
      <c r="G535" s="235"/>
      <c r="H535" s="237" t="s">
        <v>19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176</v>
      </c>
      <c r="AU535" s="244" t="s">
        <v>172</v>
      </c>
      <c r="AV535" s="13" t="s">
        <v>77</v>
      </c>
      <c r="AW535" s="13" t="s">
        <v>32</v>
      </c>
      <c r="AX535" s="13" t="s">
        <v>70</v>
      </c>
      <c r="AY535" s="244" t="s">
        <v>162</v>
      </c>
    </row>
    <row r="536" s="13" customFormat="1">
      <c r="A536" s="13"/>
      <c r="B536" s="234"/>
      <c r="C536" s="235"/>
      <c r="D536" s="236" t="s">
        <v>176</v>
      </c>
      <c r="E536" s="237" t="s">
        <v>19</v>
      </c>
      <c r="F536" s="238" t="s">
        <v>178</v>
      </c>
      <c r="G536" s="235"/>
      <c r="H536" s="237" t="s">
        <v>19</v>
      </c>
      <c r="I536" s="239"/>
      <c r="J536" s="235"/>
      <c r="K536" s="235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176</v>
      </c>
      <c r="AU536" s="244" t="s">
        <v>172</v>
      </c>
      <c r="AV536" s="13" t="s">
        <v>77</v>
      </c>
      <c r="AW536" s="13" t="s">
        <v>32</v>
      </c>
      <c r="AX536" s="13" t="s">
        <v>70</v>
      </c>
      <c r="AY536" s="244" t="s">
        <v>162</v>
      </c>
    </row>
    <row r="537" s="13" customFormat="1">
      <c r="A537" s="13"/>
      <c r="B537" s="234"/>
      <c r="C537" s="235"/>
      <c r="D537" s="236" t="s">
        <v>176</v>
      </c>
      <c r="E537" s="237" t="s">
        <v>19</v>
      </c>
      <c r="F537" s="238" t="s">
        <v>458</v>
      </c>
      <c r="G537" s="235"/>
      <c r="H537" s="237" t="s">
        <v>19</v>
      </c>
      <c r="I537" s="239"/>
      <c r="J537" s="235"/>
      <c r="K537" s="235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176</v>
      </c>
      <c r="AU537" s="244" t="s">
        <v>172</v>
      </c>
      <c r="AV537" s="13" t="s">
        <v>77</v>
      </c>
      <c r="AW537" s="13" t="s">
        <v>32</v>
      </c>
      <c r="AX537" s="13" t="s">
        <v>70</v>
      </c>
      <c r="AY537" s="244" t="s">
        <v>162</v>
      </c>
    </row>
    <row r="538" s="14" customFormat="1">
      <c r="A538" s="14"/>
      <c r="B538" s="245"/>
      <c r="C538" s="246"/>
      <c r="D538" s="236" t="s">
        <v>176</v>
      </c>
      <c r="E538" s="247" t="s">
        <v>19</v>
      </c>
      <c r="F538" s="248" t="s">
        <v>466</v>
      </c>
      <c r="G538" s="246"/>
      <c r="H538" s="249">
        <v>1.9950000000000001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176</v>
      </c>
      <c r="AU538" s="255" t="s">
        <v>172</v>
      </c>
      <c r="AV538" s="14" t="s">
        <v>79</v>
      </c>
      <c r="AW538" s="14" t="s">
        <v>32</v>
      </c>
      <c r="AX538" s="14" t="s">
        <v>70</v>
      </c>
      <c r="AY538" s="255" t="s">
        <v>162</v>
      </c>
    </row>
    <row r="539" s="15" customFormat="1">
      <c r="A539" s="15"/>
      <c r="B539" s="256"/>
      <c r="C539" s="257"/>
      <c r="D539" s="236" t="s">
        <v>176</v>
      </c>
      <c r="E539" s="258" t="s">
        <v>19</v>
      </c>
      <c r="F539" s="259" t="s">
        <v>182</v>
      </c>
      <c r="G539" s="257"/>
      <c r="H539" s="260">
        <v>1.9950000000000001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176</v>
      </c>
      <c r="AU539" s="266" t="s">
        <v>172</v>
      </c>
      <c r="AV539" s="15" t="s">
        <v>172</v>
      </c>
      <c r="AW539" s="15" t="s">
        <v>32</v>
      </c>
      <c r="AX539" s="15" t="s">
        <v>70</v>
      </c>
      <c r="AY539" s="266" t="s">
        <v>162</v>
      </c>
    </row>
    <row r="540" s="16" customFormat="1">
      <c r="A540" s="16"/>
      <c r="B540" s="267"/>
      <c r="C540" s="268"/>
      <c r="D540" s="236" t="s">
        <v>176</v>
      </c>
      <c r="E540" s="269" t="s">
        <v>19</v>
      </c>
      <c r="F540" s="270" t="s">
        <v>183</v>
      </c>
      <c r="G540" s="268"/>
      <c r="H540" s="271">
        <v>1.9950000000000001</v>
      </c>
      <c r="I540" s="272"/>
      <c r="J540" s="268"/>
      <c r="K540" s="268"/>
      <c r="L540" s="273"/>
      <c r="M540" s="274"/>
      <c r="N540" s="275"/>
      <c r="O540" s="275"/>
      <c r="P540" s="275"/>
      <c r="Q540" s="275"/>
      <c r="R540" s="275"/>
      <c r="S540" s="275"/>
      <c r="T540" s="27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277" t="s">
        <v>176</v>
      </c>
      <c r="AU540" s="277" t="s">
        <v>172</v>
      </c>
      <c r="AV540" s="16" t="s">
        <v>171</v>
      </c>
      <c r="AW540" s="16" t="s">
        <v>32</v>
      </c>
      <c r="AX540" s="16" t="s">
        <v>77</v>
      </c>
      <c r="AY540" s="277" t="s">
        <v>162</v>
      </c>
    </row>
    <row r="541" s="2" customFormat="1" ht="33" customHeight="1">
      <c r="A541" s="41"/>
      <c r="B541" s="42"/>
      <c r="C541" s="216" t="s">
        <v>467</v>
      </c>
      <c r="D541" s="216" t="s">
        <v>166</v>
      </c>
      <c r="E541" s="217" t="s">
        <v>468</v>
      </c>
      <c r="F541" s="218" t="s">
        <v>469</v>
      </c>
      <c r="G541" s="219" t="s">
        <v>169</v>
      </c>
      <c r="H541" s="220">
        <v>349.60000000000002</v>
      </c>
      <c r="I541" s="221"/>
      <c r="J541" s="222">
        <f>ROUND(I541*H541,2)</f>
        <v>0</v>
      </c>
      <c r="K541" s="218" t="s">
        <v>170</v>
      </c>
      <c r="L541" s="47"/>
      <c r="M541" s="223" t="s">
        <v>19</v>
      </c>
      <c r="N541" s="224" t="s">
        <v>41</v>
      </c>
      <c r="O541" s="87"/>
      <c r="P541" s="225">
        <f>O541*H541</f>
        <v>0</v>
      </c>
      <c r="Q541" s="225">
        <v>0.1837</v>
      </c>
      <c r="R541" s="225">
        <f>Q541*H541</f>
        <v>64.221519999999998</v>
      </c>
      <c r="S541" s="225">
        <v>0</v>
      </c>
      <c r="T541" s="226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7" t="s">
        <v>171</v>
      </c>
      <c r="AT541" s="227" t="s">
        <v>166</v>
      </c>
      <c r="AU541" s="227" t="s">
        <v>172</v>
      </c>
      <c r="AY541" s="20" t="s">
        <v>162</v>
      </c>
      <c r="BE541" s="228">
        <f>IF(N541="základní",J541,0)</f>
        <v>0</v>
      </c>
      <c r="BF541" s="228">
        <f>IF(N541="snížená",J541,0)</f>
        <v>0</v>
      </c>
      <c r="BG541" s="228">
        <f>IF(N541="zákl. přenesená",J541,0)</f>
        <v>0</v>
      </c>
      <c r="BH541" s="228">
        <f>IF(N541="sníž. přenesená",J541,0)</f>
        <v>0</v>
      </c>
      <c r="BI541" s="228">
        <f>IF(N541="nulová",J541,0)</f>
        <v>0</v>
      </c>
      <c r="BJ541" s="20" t="s">
        <v>77</v>
      </c>
      <c r="BK541" s="228">
        <f>ROUND(I541*H541,2)</f>
        <v>0</v>
      </c>
      <c r="BL541" s="20" t="s">
        <v>171</v>
      </c>
      <c r="BM541" s="227" t="s">
        <v>470</v>
      </c>
    </row>
    <row r="542" s="2" customFormat="1">
      <c r="A542" s="41"/>
      <c r="B542" s="42"/>
      <c r="C542" s="43"/>
      <c r="D542" s="229" t="s">
        <v>174</v>
      </c>
      <c r="E542" s="43"/>
      <c r="F542" s="230" t="s">
        <v>471</v>
      </c>
      <c r="G542" s="43"/>
      <c r="H542" s="43"/>
      <c r="I542" s="231"/>
      <c r="J542" s="43"/>
      <c r="K542" s="43"/>
      <c r="L542" s="47"/>
      <c r="M542" s="232"/>
      <c r="N542" s="233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174</v>
      </c>
      <c r="AU542" s="20" t="s">
        <v>172</v>
      </c>
    </row>
    <row r="543" s="13" customFormat="1">
      <c r="A543" s="13"/>
      <c r="B543" s="234"/>
      <c r="C543" s="235"/>
      <c r="D543" s="236" t="s">
        <v>176</v>
      </c>
      <c r="E543" s="237" t="s">
        <v>19</v>
      </c>
      <c r="F543" s="238" t="s">
        <v>458</v>
      </c>
      <c r="G543" s="235"/>
      <c r="H543" s="237" t="s">
        <v>19</v>
      </c>
      <c r="I543" s="239"/>
      <c r="J543" s="235"/>
      <c r="K543" s="235"/>
      <c r="L543" s="240"/>
      <c r="M543" s="241"/>
      <c r="N543" s="242"/>
      <c r="O543" s="242"/>
      <c r="P543" s="242"/>
      <c r="Q543" s="242"/>
      <c r="R543" s="242"/>
      <c r="S543" s="242"/>
      <c r="T543" s="24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4" t="s">
        <v>176</v>
      </c>
      <c r="AU543" s="244" t="s">
        <v>172</v>
      </c>
      <c r="AV543" s="13" t="s">
        <v>77</v>
      </c>
      <c r="AW543" s="13" t="s">
        <v>32</v>
      </c>
      <c r="AX543" s="13" t="s">
        <v>70</v>
      </c>
      <c r="AY543" s="244" t="s">
        <v>162</v>
      </c>
    </row>
    <row r="544" s="13" customFormat="1">
      <c r="A544" s="13"/>
      <c r="B544" s="234"/>
      <c r="C544" s="235"/>
      <c r="D544" s="236" t="s">
        <v>176</v>
      </c>
      <c r="E544" s="237" t="s">
        <v>19</v>
      </c>
      <c r="F544" s="238" t="s">
        <v>178</v>
      </c>
      <c r="G544" s="235"/>
      <c r="H544" s="237" t="s">
        <v>19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176</v>
      </c>
      <c r="AU544" s="244" t="s">
        <v>172</v>
      </c>
      <c r="AV544" s="13" t="s">
        <v>77</v>
      </c>
      <c r="AW544" s="13" t="s">
        <v>32</v>
      </c>
      <c r="AX544" s="13" t="s">
        <v>70</v>
      </c>
      <c r="AY544" s="244" t="s">
        <v>162</v>
      </c>
    </row>
    <row r="545" s="13" customFormat="1">
      <c r="A545" s="13"/>
      <c r="B545" s="234"/>
      <c r="C545" s="235"/>
      <c r="D545" s="236" t="s">
        <v>176</v>
      </c>
      <c r="E545" s="237" t="s">
        <v>19</v>
      </c>
      <c r="F545" s="238" t="s">
        <v>179</v>
      </c>
      <c r="G545" s="235"/>
      <c r="H545" s="237" t="s">
        <v>19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176</v>
      </c>
      <c r="AU545" s="244" t="s">
        <v>172</v>
      </c>
      <c r="AV545" s="13" t="s">
        <v>77</v>
      </c>
      <c r="AW545" s="13" t="s">
        <v>32</v>
      </c>
      <c r="AX545" s="13" t="s">
        <v>70</v>
      </c>
      <c r="AY545" s="244" t="s">
        <v>162</v>
      </c>
    </row>
    <row r="546" s="13" customFormat="1">
      <c r="A546" s="13"/>
      <c r="B546" s="234"/>
      <c r="C546" s="235"/>
      <c r="D546" s="236" t="s">
        <v>176</v>
      </c>
      <c r="E546" s="237" t="s">
        <v>19</v>
      </c>
      <c r="F546" s="238" t="s">
        <v>244</v>
      </c>
      <c r="G546" s="235"/>
      <c r="H546" s="237" t="s">
        <v>19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176</v>
      </c>
      <c r="AU546" s="244" t="s">
        <v>172</v>
      </c>
      <c r="AV546" s="13" t="s">
        <v>77</v>
      </c>
      <c r="AW546" s="13" t="s">
        <v>32</v>
      </c>
      <c r="AX546" s="13" t="s">
        <v>70</v>
      </c>
      <c r="AY546" s="244" t="s">
        <v>162</v>
      </c>
    </row>
    <row r="547" s="14" customFormat="1">
      <c r="A547" s="14"/>
      <c r="B547" s="245"/>
      <c r="C547" s="246"/>
      <c r="D547" s="236" t="s">
        <v>176</v>
      </c>
      <c r="E547" s="247" t="s">
        <v>19</v>
      </c>
      <c r="F547" s="248" t="s">
        <v>415</v>
      </c>
      <c r="G547" s="246"/>
      <c r="H547" s="249">
        <v>349.60000000000002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176</v>
      </c>
      <c r="AU547" s="255" t="s">
        <v>172</v>
      </c>
      <c r="AV547" s="14" t="s">
        <v>79</v>
      </c>
      <c r="AW547" s="14" t="s">
        <v>32</v>
      </c>
      <c r="AX547" s="14" t="s">
        <v>70</v>
      </c>
      <c r="AY547" s="255" t="s">
        <v>162</v>
      </c>
    </row>
    <row r="548" s="15" customFormat="1">
      <c r="A548" s="15"/>
      <c r="B548" s="256"/>
      <c r="C548" s="257"/>
      <c r="D548" s="236" t="s">
        <v>176</v>
      </c>
      <c r="E548" s="258" t="s">
        <v>19</v>
      </c>
      <c r="F548" s="259" t="s">
        <v>182</v>
      </c>
      <c r="G548" s="257"/>
      <c r="H548" s="260">
        <v>349.60000000000002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176</v>
      </c>
      <c r="AU548" s="266" t="s">
        <v>172</v>
      </c>
      <c r="AV548" s="15" t="s">
        <v>172</v>
      </c>
      <c r="AW548" s="15" t="s">
        <v>32</v>
      </c>
      <c r="AX548" s="15" t="s">
        <v>70</v>
      </c>
      <c r="AY548" s="266" t="s">
        <v>162</v>
      </c>
    </row>
    <row r="549" s="16" customFormat="1">
      <c r="A549" s="16"/>
      <c r="B549" s="267"/>
      <c r="C549" s="268"/>
      <c r="D549" s="236" t="s">
        <v>176</v>
      </c>
      <c r="E549" s="269" t="s">
        <v>96</v>
      </c>
      <c r="F549" s="270" t="s">
        <v>183</v>
      </c>
      <c r="G549" s="268"/>
      <c r="H549" s="271">
        <v>349.60000000000002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77" t="s">
        <v>176</v>
      </c>
      <c r="AU549" s="277" t="s">
        <v>172</v>
      </c>
      <c r="AV549" s="16" t="s">
        <v>171</v>
      </c>
      <c r="AW549" s="16" t="s">
        <v>32</v>
      </c>
      <c r="AX549" s="16" t="s">
        <v>77</v>
      </c>
      <c r="AY549" s="277" t="s">
        <v>162</v>
      </c>
    </row>
    <row r="550" s="2" customFormat="1" ht="16.5" customHeight="1">
      <c r="A550" s="41"/>
      <c r="B550" s="42"/>
      <c r="C550" s="278" t="s">
        <v>472</v>
      </c>
      <c r="D550" s="278" t="s">
        <v>338</v>
      </c>
      <c r="E550" s="279" t="s">
        <v>473</v>
      </c>
      <c r="F550" s="280" t="s">
        <v>474</v>
      </c>
      <c r="G550" s="281" t="s">
        <v>316</v>
      </c>
      <c r="H550" s="282">
        <v>72.832999999999998</v>
      </c>
      <c r="I550" s="283"/>
      <c r="J550" s="284">
        <f>ROUND(I550*H550,2)</f>
        <v>0</v>
      </c>
      <c r="K550" s="280" t="s">
        <v>19</v>
      </c>
      <c r="L550" s="285"/>
      <c r="M550" s="286" t="s">
        <v>19</v>
      </c>
      <c r="N550" s="287" t="s">
        <v>41</v>
      </c>
      <c r="O550" s="87"/>
      <c r="P550" s="225">
        <f>O550*H550</f>
        <v>0</v>
      </c>
      <c r="Q550" s="225">
        <v>1</v>
      </c>
      <c r="R550" s="225">
        <f>Q550*H550</f>
        <v>72.832999999999998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223</v>
      </c>
      <c r="AT550" s="227" t="s">
        <v>338</v>
      </c>
      <c r="AU550" s="227" t="s">
        <v>172</v>
      </c>
      <c r="AY550" s="20" t="s">
        <v>162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77</v>
      </c>
      <c r="BK550" s="228">
        <f>ROUND(I550*H550,2)</f>
        <v>0</v>
      </c>
      <c r="BL550" s="20" t="s">
        <v>171</v>
      </c>
      <c r="BM550" s="227" t="s">
        <v>475</v>
      </c>
    </row>
    <row r="551" s="13" customFormat="1">
      <c r="A551" s="13"/>
      <c r="B551" s="234"/>
      <c r="C551" s="235"/>
      <c r="D551" s="236" t="s">
        <v>176</v>
      </c>
      <c r="E551" s="237" t="s">
        <v>19</v>
      </c>
      <c r="F551" s="238" t="s">
        <v>476</v>
      </c>
      <c r="G551" s="235"/>
      <c r="H551" s="237" t="s">
        <v>19</v>
      </c>
      <c r="I551" s="239"/>
      <c r="J551" s="235"/>
      <c r="K551" s="235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176</v>
      </c>
      <c r="AU551" s="244" t="s">
        <v>172</v>
      </c>
      <c r="AV551" s="13" t="s">
        <v>77</v>
      </c>
      <c r="AW551" s="13" t="s">
        <v>32</v>
      </c>
      <c r="AX551" s="13" t="s">
        <v>70</v>
      </c>
      <c r="AY551" s="244" t="s">
        <v>162</v>
      </c>
    </row>
    <row r="552" s="13" customFormat="1">
      <c r="A552" s="13"/>
      <c r="B552" s="234"/>
      <c r="C552" s="235"/>
      <c r="D552" s="236" t="s">
        <v>176</v>
      </c>
      <c r="E552" s="237" t="s">
        <v>19</v>
      </c>
      <c r="F552" s="238" t="s">
        <v>477</v>
      </c>
      <c r="G552" s="235"/>
      <c r="H552" s="237" t="s">
        <v>19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176</v>
      </c>
      <c r="AU552" s="244" t="s">
        <v>172</v>
      </c>
      <c r="AV552" s="13" t="s">
        <v>77</v>
      </c>
      <c r="AW552" s="13" t="s">
        <v>32</v>
      </c>
      <c r="AX552" s="13" t="s">
        <v>70</v>
      </c>
      <c r="AY552" s="244" t="s">
        <v>162</v>
      </c>
    </row>
    <row r="553" s="13" customFormat="1">
      <c r="A553" s="13"/>
      <c r="B553" s="234"/>
      <c r="C553" s="235"/>
      <c r="D553" s="236" t="s">
        <v>176</v>
      </c>
      <c r="E553" s="237" t="s">
        <v>19</v>
      </c>
      <c r="F553" s="238" t="s">
        <v>178</v>
      </c>
      <c r="G553" s="235"/>
      <c r="H553" s="237" t="s">
        <v>19</v>
      </c>
      <c r="I553" s="239"/>
      <c r="J553" s="235"/>
      <c r="K553" s="235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176</v>
      </c>
      <c r="AU553" s="244" t="s">
        <v>172</v>
      </c>
      <c r="AV553" s="13" t="s">
        <v>77</v>
      </c>
      <c r="AW553" s="13" t="s">
        <v>32</v>
      </c>
      <c r="AX553" s="13" t="s">
        <v>70</v>
      </c>
      <c r="AY553" s="244" t="s">
        <v>162</v>
      </c>
    </row>
    <row r="554" s="13" customFormat="1">
      <c r="A554" s="13"/>
      <c r="B554" s="234"/>
      <c r="C554" s="235"/>
      <c r="D554" s="236" t="s">
        <v>176</v>
      </c>
      <c r="E554" s="237" t="s">
        <v>19</v>
      </c>
      <c r="F554" s="238" t="s">
        <v>391</v>
      </c>
      <c r="G554" s="235"/>
      <c r="H554" s="237" t="s">
        <v>19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176</v>
      </c>
      <c r="AU554" s="244" t="s">
        <v>172</v>
      </c>
      <c r="AV554" s="13" t="s">
        <v>77</v>
      </c>
      <c r="AW554" s="13" t="s">
        <v>32</v>
      </c>
      <c r="AX554" s="13" t="s">
        <v>70</v>
      </c>
      <c r="AY554" s="244" t="s">
        <v>162</v>
      </c>
    </row>
    <row r="555" s="14" customFormat="1">
      <c r="A555" s="14"/>
      <c r="B555" s="245"/>
      <c r="C555" s="246"/>
      <c r="D555" s="236" t="s">
        <v>176</v>
      </c>
      <c r="E555" s="247" t="s">
        <v>19</v>
      </c>
      <c r="F555" s="248" t="s">
        <v>478</v>
      </c>
      <c r="G555" s="246"/>
      <c r="H555" s="249">
        <v>72.832999999999998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176</v>
      </c>
      <c r="AU555" s="255" t="s">
        <v>172</v>
      </c>
      <c r="AV555" s="14" t="s">
        <v>79</v>
      </c>
      <c r="AW555" s="14" t="s">
        <v>32</v>
      </c>
      <c r="AX555" s="14" t="s">
        <v>70</v>
      </c>
      <c r="AY555" s="255" t="s">
        <v>162</v>
      </c>
    </row>
    <row r="556" s="15" customFormat="1">
      <c r="A556" s="15"/>
      <c r="B556" s="256"/>
      <c r="C556" s="257"/>
      <c r="D556" s="236" t="s">
        <v>176</v>
      </c>
      <c r="E556" s="258" t="s">
        <v>19</v>
      </c>
      <c r="F556" s="259" t="s">
        <v>182</v>
      </c>
      <c r="G556" s="257"/>
      <c r="H556" s="260">
        <v>72.832999999999998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176</v>
      </c>
      <c r="AU556" s="266" t="s">
        <v>172</v>
      </c>
      <c r="AV556" s="15" t="s">
        <v>172</v>
      </c>
      <c r="AW556" s="15" t="s">
        <v>32</v>
      </c>
      <c r="AX556" s="15" t="s">
        <v>70</v>
      </c>
      <c r="AY556" s="266" t="s">
        <v>162</v>
      </c>
    </row>
    <row r="557" s="16" customFormat="1">
      <c r="A557" s="16"/>
      <c r="B557" s="267"/>
      <c r="C557" s="268"/>
      <c r="D557" s="236" t="s">
        <v>176</v>
      </c>
      <c r="E557" s="269" t="s">
        <v>19</v>
      </c>
      <c r="F557" s="270" t="s">
        <v>183</v>
      </c>
      <c r="G557" s="268"/>
      <c r="H557" s="271">
        <v>72.832999999999998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77" t="s">
        <v>176</v>
      </c>
      <c r="AU557" s="277" t="s">
        <v>172</v>
      </c>
      <c r="AV557" s="16" t="s">
        <v>171</v>
      </c>
      <c r="AW557" s="16" t="s">
        <v>32</v>
      </c>
      <c r="AX557" s="16" t="s">
        <v>77</v>
      </c>
      <c r="AY557" s="277" t="s">
        <v>162</v>
      </c>
    </row>
    <row r="558" s="2" customFormat="1" ht="33" customHeight="1">
      <c r="A558" s="41"/>
      <c r="B558" s="42"/>
      <c r="C558" s="216" t="s">
        <v>479</v>
      </c>
      <c r="D558" s="216" t="s">
        <v>166</v>
      </c>
      <c r="E558" s="217" t="s">
        <v>480</v>
      </c>
      <c r="F558" s="218" t="s">
        <v>481</v>
      </c>
      <c r="G558" s="219" t="s">
        <v>169</v>
      </c>
      <c r="H558" s="220">
        <v>51.299999999999997</v>
      </c>
      <c r="I558" s="221"/>
      <c r="J558" s="222">
        <f>ROUND(I558*H558,2)</f>
        <v>0</v>
      </c>
      <c r="K558" s="218" t="s">
        <v>170</v>
      </c>
      <c r="L558" s="47"/>
      <c r="M558" s="223" t="s">
        <v>19</v>
      </c>
      <c r="N558" s="224" t="s">
        <v>41</v>
      </c>
      <c r="O558" s="87"/>
      <c r="P558" s="225">
        <f>O558*H558</f>
        <v>0</v>
      </c>
      <c r="Q558" s="225">
        <v>0.16700000000000001</v>
      </c>
      <c r="R558" s="225">
        <f>Q558*H558</f>
        <v>8.5670999999999999</v>
      </c>
      <c r="S558" s="225">
        <v>0</v>
      </c>
      <c r="T558" s="226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7" t="s">
        <v>171</v>
      </c>
      <c r="AT558" s="227" t="s">
        <v>166</v>
      </c>
      <c r="AU558" s="227" t="s">
        <v>172</v>
      </c>
      <c r="AY558" s="20" t="s">
        <v>162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20" t="s">
        <v>77</v>
      </c>
      <c r="BK558" s="228">
        <f>ROUND(I558*H558,2)</f>
        <v>0</v>
      </c>
      <c r="BL558" s="20" t="s">
        <v>171</v>
      </c>
      <c r="BM558" s="227" t="s">
        <v>482</v>
      </c>
    </row>
    <row r="559" s="2" customFormat="1">
      <c r="A559" s="41"/>
      <c r="B559" s="42"/>
      <c r="C559" s="43"/>
      <c r="D559" s="229" t="s">
        <v>174</v>
      </c>
      <c r="E559" s="43"/>
      <c r="F559" s="230" t="s">
        <v>483</v>
      </c>
      <c r="G559" s="43"/>
      <c r="H559" s="43"/>
      <c r="I559" s="231"/>
      <c r="J559" s="43"/>
      <c r="K559" s="43"/>
      <c r="L559" s="47"/>
      <c r="M559" s="232"/>
      <c r="N559" s="233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174</v>
      </c>
      <c r="AU559" s="20" t="s">
        <v>172</v>
      </c>
    </row>
    <row r="560" s="13" customFormat="1">
      <c r="A560" s="13"/>
      <c r="B560" s="234"/>
      <c r="C560" s="235"/>
      <c r="D560" s="236" t="s">
        <v>176</v>
      </c>
      <c r="E560" s="237" t="s">
        <v>19</v>
      </c>
      <c r="F560" s="238" t="s">
        <v>391</v>
      </c>
      <c r="G560" s="235"/>
      <c r="H560" s="237" t="s">
        <v>19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176</v>
      </c>
      <c r="AU560" s="244" t="s">
        <v>172</v>
      </c>
      <c r="AV560" s="13" t="s">
        <v>77</v>
      </c>
      <c r="AW560" s="13" t="s">
        <v>32</v>
      </c>
      <c r="AX560" s="13" t="s">
        <v>70</v>
      </c>
      <c r="AY560" s="244" t="s">
        <v>162</v>
      </c>
    </row>
    <row r="561" s="13" customFormat="1">
      <c r="A561" s="13"/>
      <c r="B561" s="234"/>
      <c r="C561" s="235"/>
      <c r="D561" s="236" t="s">
        <v>176</v>
      </c>
      <c r="E561" s="237" t="s">
        <v>19</v>
      </c>
      <c r="F561" s="238" t="s">
        <v>178</v>
      </c>
      <c r="G561" s="235"/>
      <c r="H561" s="237" t="s">
        <v>19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176</v>
      </c>
      <c r="AU561" s="244" t="s">
        <v>172</v>
      </c>
      <c r="AV561" s="13" t="s">
        <v>77</v>
      </c>
      <c r="AW561" s="13" t="s">
        <v>32</v>
      </c>
      <c r="AX561" s="13" t="s">
        <v>70</v>
      </c>
      <c r="AY561" s="244" t="s">
        <v>162</v>
      </c>
    </row>
    <row r="562" s="13" customFormat="1">
      <c r="A562" s="13"/>
      <c r="B562" s="234"/>
      <c r="C562" s="235"/>
      <c r="D562" s="236" t="s">
        <v>176</v>
      </c>
      <c r="E562" s="237" t="s">
        <v>19</v>
      </c>
      <c r="F562" s="238" t="s">
        <v>179</v>
      </c>
      <c r="G562" s="235"/>
      <c r="H562" s="237" t="s">
        <v>19</v>
      </c>
      <c r="I562" s="239"/>
      <c r="J562" s="235"/>
      <c r="K562" s="235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176</v>
      </c>
      <c r="AU562" s="244" t="s">
        <v>172</v>
      </c>
      <c r="AV562" s="13" t="s">
        <v>77</v>
      </c>
      <c r="AW562" s="13" t="s">
        <v>32</v>
      </c>
      <c r="AX562" s="13" t="s">
        <v>70</v>
      </c>
      <c r="AY562" s="244" t="s">
        <v>162</v>
      </c>
    </row>
    <row r="563" s="13" customFormat="1">
      <c r="A563" s="13"/>
      <c r="B563" s="234"/>
      <c r="C563" s="235"/>
      <c r="D563" s="236" t="s">
        <v>176</v>
      </c>
      <c r="E563" s="237" t="s">
        <v>19</v>
      </c>
      <c r="F563" s="238" t="s">
        <v>238</v>
      </c>
      <c r="G563" s="235"/>
      <c r="H563" s="237" t="s">
        <v>19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176</v>
      </c>
      <c r="AU563" s="244" t="s">
        <v>172</v>
      </c>
      <c r="AV563" s="13" t="s">
        <v>77</v>
      </c>
      <c r="AW563" s="13" t="s">
        <v>32</v>
      </c>
      <c r="AX563" s="13" t="s">
        <v>70</v>
      </c>
      <c r="AY563" s="244" t="s">
        <v>162</v>
      </c>
    </row>
    <row r="564" s="14" customFormat="1">
      <c r="A564" s="14"/>
      <c r="B564" s="245"/>
      <c r="C564" s="246"/>
      <c r="D564" s="236" t="s">
        <v>176</v>
      </c>
      <c r="E564" s="247" t="s">
        <v>19</v>
      </c>
      <c r="F564" s="248" t="s">
        <v>408</v>
      </c>
      <c r="G564" s="246"/>
      <c r="H564" s="249">
        <v>51.299999999999997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176</v>
      </c>
      <c r="AU564" s="255" t="s">
        <v>172</v>
      </c>
      <c r="AV564" s="14" t="s">
        <v>79</v>
      </c>
      <c r="AW564" s="14" t="s">
        <v>32</v>
      </c>
      <c r="AX564" s="14" t="s">
        <v>70</v>
      </c>
      <c r="AY564" s="255" t="s">
        <v>162</v>
      </c>
    </row>
    <row r="565" s="15" customFormat="1">
      <c r="A565" s="15"/>
      <c r="B565" s="256"/>
      <c r="C565" s="257"/>
      <c r="D565" s="236" t="s">
        <v>176</v>
      </c>
      <c r="E565" s="258" t="s">
        <v>19</v>
      </c>
      <c r="F565" s="259" t="s">
        <v>182</v>
      </c>
      <c r="G565" s="257"/>
      <c r="H565" s="260">
        <v>51.299999999999997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176</v>
      </c>
      <c r="AU565" s="266" t="s">
        <v>172</v>
      </c>
      <c r="AV565" s="15" t="s">
        <v>172</v>
      </c>
      <c r="AW565" s="15" t="s">
        <v>32</v>
      </c>
      <c r="AX565" s="15" t="s">
        <v>70</v>
      </c>
      <c r="AY565" s="266" t="s">
        <v>162</v>
      </c>
    </row>
    <row r="566" s="16" customFormat="1">
      <c r="A566" s="16"/>
      <c r="B566" s="267"/>
      <c r="C566" s="268"/>
      <c r="D566" s="236" t="s">
        <v>176</v>
      </c>
      <c r="E566" s="269" t="s">
        <v>94</v>
      </c>
      <c r="F566" s="270" t="s">
        <v>183</v>
      </c>
      <c r="G566" s="268"/>
      <c r="H566" s="271">
        <v>51.299999999999997</v>
      </c>
      <c r="I566" s="272"/>
      <c r="J566" s="268"/>
      <c r="K566" s="268"/>
      <c r="L566" s="273"/>
      <c r="M566" s="274"/>
      <c r="N566" s="275"/>
      <c r="O566" s="275"/>
      <c r="P566" s="275"/>
      <c r="Q566" s="275"/>
      <c r="R566" s="275"/>
      <c r="S566" s="275"/>
      <c r="T566" s="27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T566" s="277" t="s">
        <v>176</v>
      </c>
      <c r="AU566" s="277" t="s">
        <v>172</v>
      </c>
      <c r="AV566" s="16" t="s">
        <v>171</v>
      </c>
      <c r="AW566" s="16" t="s">
        <v>32</v>
      </c>
      <c r="AX566" s="16" t="s">
        <v>77</v>
      </c>
      <c r="AY566" s="277" t="s">
        <v>162</v>
      </c>
    </row>
    <row r="567" s="2" customFormat="1" ht="16.5" customHeight="1">
      <c r="A567" s="41"/>
      <c r="B567" s="42"/>
      <c r="C567" s="278" t="s">
        <v>383</v>
      </c>
      <c r="D567" s="278" t="s">
        <v>338</v>
      </c>
      <c r="E567" s="279" t="s">
        <v>484</v>
      </c>
      <c r="F567" s="280" t="s">
        <v>485</v>
      </c>
      <c r="G567" s="281" t="s">
        <v>316</v>
      </c>
      <c r="H567" s="282">
        <v>6.4130000000000003</v>
      </c>
      <c r="I567" s="283"/>
      <c r="J567" s="284">
        <f>ROUND(I567*H567,2)</f>
        <v>0</v>
      </c>
      <c r="K567" s="280" t="s">
        <v>19</v>
      </c>
      <c r="L567" s="285"/>
      <c r="M567" s="286" t="s">
        <v>19</v>
      </c>
      <c r="N567" s="287" t="s">
        <v>41</v>
      </c>
      <c r="O567" s="87"/>
      <c r="P567" s="225">
        <f>O567*H567</f>
        <v>0</v>
      </c>
      <c r="Q567" s="225">
        <v>1</v>
      </c>
      <c r="R567" s="225">
        <f>Q567*H567</f>
        <v>6.4130000000000003</v>
      </c>
      <c r="S567" s="225">
        <v>0</v>
      </c>
      <c r="T567" s="226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27" t="s">
        <v>223</v>
      </c>
      <c r="AT567" s="227" t="s">
        <v>338</v>
      </c>
      <c r="AU567" s="227" t="s">
        <v>172</v>
      </c>
      <c r="AY567" s="20" t="s">
        <v>162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20" t="s">
        <v>77</v>
      </c>
      <c r="BK567" s="228">
        <f>ROUND(I567*H567,2)</f>
        <v>0</v>
      </c>
      <c r="BL567" s="20" t="s">
        <v>171</v>
      </c>
      <c r="BM567" s="227" t="s">
        <v>486</v>
      </c>
    </row>
    <row r="568" s="13" customFormat="1">
      <c r="A568" s="13"/>
      <c r="B568" s="234"/>
      <c r="C568" s="235"/>
      <c r="D568" s="236" t="s">
        <v>176</v>
      </c>
      <c r="E568" s="237" t="s">
        <v>19</v>
      </c>
      <c r="F568" s="238" t="s">
        <v>476</v>
      </c>
      <c r="G568" s="235"/>
      <c r="H568" s="237" t="s">
        <v>19</v>
      </c>
      <c r="I568" s="239"/>
      <c r="J568" s="235"/>
      <c r="K568" s="235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176</v>
      </c>
      <c r="AU568" s="244" t="s">
        <v>172</v>
      </c>
      <c r="AV568" s="13" t="s">
        <v>77</v>
      </c>
      <c r="AW568" s="13" t="s">
        <v>32</v>
      </c>
      <c r="AX568" s="13" t="s">
        <v>70</v>
      </c>
      <c r="AY568" s="244" t="s">
        <v>162</v>
      </c>
    </row>
    <row r="569" s="13" customFormat="1">
      <c r="A569" s="13"/>
      <c r="B569" s="234"/>
      <c r="C569" s="235"/>
      <c r="D569" s="236" t="s">
        <v>176</v>
      </c>
      <c r="E569" s="237" t="s">
        <v>19</v>
      </c>
      <c r="F569" s="238" t="s">
        <v>487</v>
      </c>
      <c r="G569" s="235"/>
      <c r="H569" s="237" t="s">
        <v>19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176</v>
      </c>
      <c r="AU569" s="244" t="s">
        <v>172</v>
      </c>
      <c r="AV569" s="13" t="s">
        <v>77</v>
      </c>
      <c r="AW569" s="13" t="s">
        <v>32</v>
      </c>
      <c r="AX569" s="13" t="s">
        <v>70</v>
      </c>
      <c r="AY569" s="244" t="s">
        <v>162</v>
      </c>
    </row>
    <row r="570" s="13" customFormat="1">
      <c r="A570" s="13"/>
      <c r="B570" s="234"/>
      <c r="C570" s="235"/>
      <c r="D570" s="236" t="s">
        <v>176</v>
      </c>
      <c r="E570" s="237" t="s">
        <v>19</v>
      </c>
      <c r="F570" s="238" t="s">
        <v>178</v>
      </c>
      <c r="G570" s="235"/>
      <c r="H570" s="237" t="s">
        <v>19</v>
      </c>
      <c r="I570" s="239"/>
      <c r="J570" s="235"/>
      <c r="K570" s="235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176</v>
      </c>
      <c r="AU570" s="244" t="s">
        <v>172</v>
      </c>
      <c r="AV570" s="13" t="s">
        <v>77</v>
      </c>
      <c r="AW570" s="13" t="s">
        <v>32</v>
      </c>
      <c r="AX570" s="13" t="s">
        <v>70</v>
      </c>
      <c r="AY570" s="244" t="s">
        <v>162</v>
      </c>
    </row>
    <row r="571" s="13" customFormat="1">
      <c r="A571" s="13"/>
      <c r="B571" s="234"/>
      <c r="C571" s="235"/>
      <c r="D571" s="236" t="s">
        <v>176</v>
      </c>
      <c r="E571" s="237" t="s">
        <v>19</v>
      </c>
      <c r="F571" s="238" t="s">
        <v>391</v>
      </c>
      <c r="G571" s="235"/>
      <c r="H571" s="237" t="s">
        <v>19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176</v>
      </c>
      <c r="AU571" s="244" t="s">
        <v>172</v>
      </c>
      <c r="AV571" s="13" t="s">
        <v>77</v>
      </c>
      <c r="AW571" s="13" t="s">
        <v>32</v>
      </c>
      <c r="AX571" s="13" t="s">
        <v>70</v>
      </c>
      <c r="AY571" s="244" t="s">
        <v>162</v>
      </c>
    </row>
    <row r="572" s="14" customFormat="1">
      <c r="A572" s="14"/>
      <c r="B572" s="245"/>
      <c r="C572" s="246"/>
      <c r="D572" s="236" t="s">
        <v>176</v>
      </c>
      <c r="E572" s="247" t="s">
        <v>19</v>
      </c>
      <c r="F572" s="248" t="s">
        <v>488</v>
      </c>
      <c r="G572" s="246"/>
      <c r="H572" s="249">
        <v>6.4130000000000003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176</v>
      </c>
      <c r="AU572" s="255" t="s">
        <v>172</v>
      </c>
      <c r="AV572" s="14" t="s">
        <v>79</v>
      </c>
      <c r="AW572" s="14" t="s">
        <v>32</v>
      </c>
      <c r="AX572" s="14" t="s">
        <v>70</v>
      </c>
      <c r="AY572" s="255" t="s">
        <v>162</v>
      </c>
    </row>
    <row r="573" s="15" customFormat="1">
      <c r="A573" s="15"/>
      <c r="B573" s="256"/>
      <c r="C573" s="257"/>
      <c r="D573" s="236" t="s">
        <v>176</v>
      </c>
      <c r="E573" s="258" t="s">
        <v>19</v>
      </c>
      <c r="F573" s="259" t="s">
        <v>182</v>
      </c>
      <c r="G573" s="257"/>
      <c r="H573" s="260">
        <v>6.4130000000000003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6" t="s">
        <v>176</v>
      </c>
      <c r="AU573" s="266" t="s">
        <v>172</v>
      </c>
      <c r="AV573" s="15" t="s">
        <v>172</v>
      </c>
      <c r="AW573" s="15" t="s">
        <v>32</v>
      </c>
      <c r="AX573" s="15" t="s">
        <v>70</v>
      </c>
      <c r="AY573" s="266" t="s">
        <v>162</v>
      </c>
    </row>
    <row r="574" s="16" customFormat="1">
      <c r="A574" s="16"/>
      <c r="B574" s="267"/>
      <c r="C574" s="268"/>
      <c r="D574" s="236" t="s">
        <v>176</v>
      </c>
      <c r="E574" s="269" t="s">
        <v>19</v>
      </c>
      <c r="F574" s="270" t="s">
        <v>183</v>
      </c>
      <c r="G574" s="268"/>
      <c r="H574" s="271">
        <v>6.4130000000000003</v>
      </c>
      <c r="I574" s="272"/>
      <c r="J574" s="268"/>
      <c r="K574" s="268"/>
      <c r="L574" s="273"/>
      <c r="M574" s="274"/>
      <c r="N574" s="275"/>
      <c r="O574" s="275"/>
      <c r="P574" s="275"/>
      <c r="Q574" s="275"/>
      <c r="R574" s="275"/>
      <c r="S574" s="275"/>
      <c r="T574" s="27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277" t="s">
        <v>176</v>
      </c>
      <c r="AU574" s="277" t="s">
        <v>172</v>
      </c>
      <c r="AV574" s="16" t="s">
        <v>171</v>
      </c>
      <c r="AW574" s="16" t="s">
        <v>32</v>
      </c>
      <c r="AX574" s="16" t="s">
        <v>77</v>
      </c>
      <c r="AY574" s="277" t="s">
        <v>162</v>
      </c>
    </row>
    <row r="575" s="2" customFormat="1" ht="37.8" customHeight="1">
      <c r="A575" s="41"/>
      <c r="B575" s="42"/>
      <c r="C575" s="216" t="s">
        <v>489</v>
      </c>
      <c r="D575" s="216" t="s">
        <v>166</v>
      </c>
      <c r="E575" s="217" t="s">
        <v>490</v>
      </c>
      <c r="F575" s="218" t="s">
        <v>491</v>
      </c>
      <c r="G575" s="219" t="s">
        <v>169</v>
      </c>
      <c r="H575" s="220">
        <v>3.2999999999999998</v>
      </c>
      <c r="I575" s="221"/>
      <c r="J575" s="222">
        <f>ROUND(I575*H575,2)</f>
        <v>0</v>
      </c>
      <c r="K575" s="218" t="s">
        <v>170</v>
      </c>
      <c r="L575" s="47"/>
      <c r="M575" s="223" t="s">
        <v>19</v>
      </c>
      <c r="N575" s="224" t="s">
        <v>41</v>
      </c>
      <c r="O575" s="87"/>
      <c r="P575" s="225">
        <f>O575*H575</f>
        <v>0</v>
      </c>
      <c r="Q575" s="225">
        <v>0.10100000000000001</v>
      </c>
      <c r="R575" s="225">
        <f>Q575*H575</f>
        <v>0.33329999999999999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171</v>
      </c>
      <c r="AT575" s="227" t="s">
        <v>166</v>
      </c>
      <c r="AU575" s="227" t="s">
        <v>172</v>
      </c>
      <c r="AY575" s="20" t="s">
        <v>162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77</v>
      </c>
      <c r="BK575" s="228">
        <f>ROUND(I575*H575,2)</f>
        <v>0</v>
      </c>
      <c r="BL575" s="20" t="s">
        <v>171</v>
      </c>
      <c r="BM575" s="227" t="s">
        <v>492</v>
      </c>
    </row>
    <row r="576" s="2" customFormat="1">
      <c r="A576" s="41"/>
      <c r="B576" s="42"/>
      <c r="C576" s="43"/>
      <c r="D576" s="229" t="s">
        <v>174</v>
      </c>
      <c r="E576" s="43"/>
      <c r="F576" s="230" t="s">
        <v>493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174</v>
      </c>
      <c r="AU576" s="20" t="s">
        <v>172</v>
      </c>
    </row>
    <row r="577" s="13" customFormat="1">
      <c r="A577" s="13"/>
      <c r="B577" s="234"/>
      <c r="C577" s="235"/>
      <c r="D577" s="236" t="s">
        <v>176</v>
      </c>
      <c r="E577" s="237" t="s">
        <v>19</v>
      </c>
      <c r="F577" s="238" t="s">
        <v>458</v>
      </c>
      <c r="G577" s="235"/>
      <c r="H577" s="237" t="s">
        <v>19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176</v>
      </c>
      <c r="AU577" s="244" t="s">
        <v>172</v>
      </c>
      <c r="AV577" s="13" t="s">
        <v>77</v>
      </c>
      <c r="AW577" s="13" t="s">
        <v>32</v>
      </c>
      <c r="AX577" s="13" t="s">
        <v>70</v>
      </c>
      <c r="AY577" s="244" t="s">
        <v>162</v>
      </c>
    </row>
    <row r="578" s="13" customFormat="1">
      <c r="A578" s="13"/>
      <c r="B578" s="234"/>
      <c r="C578" s="235"/>
      <c r="D578" s="236" t="s">
        <v>176</v>
      </c>
      <c r="E578" s="237" t="s">
        <v>19</v>
      </c>
      <c r="F578" s="238" t="s">
        <v>178</v>
      </c>
      <c r="G578" s="235"/>
      <c r="H578" s="237" t="s">
        <v>19</v>
      </c>
      <c r="I578" s="239"/>
      <c r="J578" s="235"/>
      <c r="K578" s="235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176</v>
      </c>
      <c r="AU578" s="244" t="s">
        <v>172</v>
      </c>
      <c r="AV578" s="13" t="s">
        <v>77</v>
      </c>
      <c r="AW578" s="13" t="s">
        <v>32</v>
      </c>
      <c r="AX578" s="13" t="s">
        <v>70</v>
      </c>
      <c r="AY578" s="244" t="s">
        <v>162</v>
      </c>
    </row>
    <row r="579" s="13" customFormat="1">
      <c r="A579" s="13"/>
      <c r="B579" s="234"/>
      <c r="C579" s="235"/>
      <c r="D579" s="236" t="s">
        <v>176</v>
      </c>
      <c r="E579" s="237" t="s">
        <v>19</v>
      </c>
      <c r="F579" s="238" t="s">
        <v>179</v>
      </c>
      <c r="G579" s="235"/>
      <c r="H579" s="237" t="s">
        <v>19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176</v>
      </c>
      <c r="AU579" s="244" t="s">
        <v>172</v>
      </c>
      <c r="AV579" s="13" t="s">
        <v>77</v>
      </c>
      <c r="AW579" s="13" t="s">
        <v>32</v>
      </c>
      <c r="AX579" s="13" t="s">
        <v>70</v>
      </c>
      <c r="AY579" s="244" t="s">
        <v>162</v>
      </c>
    </row>
    <row r="580" s="13" customFormat="1">
      <c r="A580" s="13"/>
      <c r="B580" s="234"/>
      <c r="C580" s="235"/>
      <c r="D580" s="236" t="s">
        <v>176</v>
      </c>
      <c r="E580" s="237" t="s">
        <v>19</v>
      </c>
      <c r="F580" s="238" t="s">
        <v>240</v>
      </c>
      <c r="G580" s="235"/>
      <c r="H580" s="237" t="s">
        <v>19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176</v>
      </c>
      <c r="AU580" s="244" t="s">
        <v>172</v>
      </c>
      <c r="AV580" s="13" t="s">
        <v>77</v>
      </c>
      <c r="AW580" s="13" t="s">
        <v>32</v>
      </c>
      <c r="AX580" s="13" t="s">
        <v>70</v>
      </c>
      <c r="AY580" s="244" t="s">
        <v>162</v>
      </c>
    </row>
    <row r="581" s="14" customFormat="1">
      <c r="A581" s="14"/>
      <c r="B581" s="245"/>
      <c r="C581" s="246"/>
      <c r="D581" s="236" t="s">
        <v>176</v>
      </c>
      <c r="E581" s="247" t="s">
        <v>19</v>
      </c>
      <c r="F581" s="248" t="s">
        <v>494</v>
      </c>
      <c r="G581" s="246"/>
      <c r="H581" s="249">
        <v>3.2999999999999998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176</v>
      </c>
      <c r="AU581" s="255" t="s">
        <v>172</v>
      </c>
      <c r="AV581" s="14" t="s">
        <v>79</v>
      </c>
      <c r="AW581" s="14" t="s">
        <v>32</v>
      </c>
      <c r="AX581" s="14" t="s">
        <v>70</v>
      </c>
      <c r="AY581" s="255" t="s">
        <v>162</v>
      </c>
    </row>
    <row r="582" s="15" customFormat="1">
      <c r="A582" s="15"/>
      <c r="B582" s="256"/>
      <c r="C582" s="257"/>
      <c r="D582" s="236" t="s">
        <v>176</v>
      </c>
      <c r="E582" s="258" t="s">
        <v>19</v>
      </c>
      <c r="F582" s="259" t="s">
        <v>182</v>
      </c>
      <c r="G582" s="257"/>
      <c r="H582" s="260">
        <v>3.2999999999999998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176</v>
      </c>
      <c r="AU582" s="266" t="s">
        <v>172</v>
      </c>
      <c r="AV582" s="15" t="s">
        <v>172</v>
      </c>
      <c r="AW582" s="15" t="s">
        <v>32</v>
      </c>
      <c r="AX582" s="15" t="s">
        <v>70</v>
      </c>
      <c r="AY582" s="266" t="s">
        <v>162</v>
      </c>
    </row>
    <row r="583" s="16" customFormat="1">
      <c r="A583" s="16"/>
      <c r="B583" s="267"/>
      <c r="C583" s="268"/>
      <c r="D583" s="236" t="s">
        <v>176</v>
      </c>
      <c r="E583" s="269" t="s">
        <v>109</v>
      </c>
      <c r="F583" s="270" t="s">
        <v>183</v>
      </c>
      <c r="G583" s="268"/>
      <c r="H583" s="271">
        <v>3.2999999999999998</v>
      </c>
      <c r="I583" s="272"/>
      <c r="J583" s="268"/>
      <c r="K583" s="268"/>
      <c r="L583" s="273"/>
      <c r="M583" s="274"/>
      <c r="N583" s="275"/>
      <c r="O583" s="275"/>
      <c r="P583" s="275"/>
      <c r="Q583" s="275"/>
      <c r="R583" s="275"/>
      <c r="S583" s="275"/>
      <c r="T583" s="27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T583" s="277" t="s">
        <v>176</v>
      </c>
      <c r="AU583" s="277" t="s">
        <v>172</v>
      </c>
      <c r="AV583" s="16" t="s">
        <v>171</v>
      </c>
      <c r="AW583" s="16" t="s">
        <v>32</v>
      </c>
      <c r="AX583" s="16" t="s">
        <v>77</v>
      </c>
      <c r="AY583" s="277" t="s">
        <v>162</v>
      </c>
    </row>
    <row r="584" s="2" customFormat="1" ht="16.5" customHeight="1">
      <c r="A584" s="41"/>
      <c r="B584" s="42"/>
      <c r="C584" s="278" t="s">
        <v>495</v>
      </c>
      <c r="D584" s="278" t="s">
        <v>338</v>
      </c>
      <c r="E584" s="279" t="s">
        <v>496</v>
      </c>
      <c r="F584" s="280" t="s">
        <v>497</v>
      </c>
      <c r="G584" s="281" t="s">
        <v>169</v>
      </c>
      <c r="H584" s="282">
        <v>3.4649999999999999</v>
      </c>
      <c r="I584" s="283"/>
      <c r="J584" s="284">
        <f>ROUND(I584*H584,2)</f>
        <v>0</v>
      </c>
      <c r="K584" s="280" t="s">
        <v>19</v>
      </c>
      <c r="L584" s="285"/>
      <c r="M584" s="286" t="s">
        <v>19</v>
      </c>
      <c r="N584" s="287" t="s">
        <v>41</v>
      </c>
      <c r="O584" s="87"/>
      <c r="P584" s="225">
        <f>O584*H584</f>
        <v>0</v>
      </c>
      <c r="Q584" s="225">
        <v>0.13100000000000001</v>
      </c>
      <c r="R584" s="225">
        <f>Q584*H584</f>
        <v>0.45391500000000001</v>
      </c>
      <c r="S584" s="225">
        <v>0</v>
      </c>
      <c r="T584" s="226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27" t="s">
        <v>223</v>
      </c>
      <c r="AT584" s="227" t="s">
        <v>338</v>
      </c>
      <c r="AU584" s="227" t="s">
        <v>172</v>
      </c>
      <c r="AY584" s="20" t="s">
        <v>162</v>
      </c>
      <c r="BE584" s="228">
        <f>IF(N584="základní",J584,0)</f>
        <v>0</v>
      </c>
      <c r="BF584" s="228">
        <f>IF(N584="snížená",J584,0)</f>
        <v>0</v>
      </c>
      <c r="BG584" s="228">
        <f>IF(N584="zákl. přenesená",J584,0)</f>
        <v>0</v>
      </c>
      <c r="BH584" s="228">
        <f>IF(N584="sníž. přenesená",J584,0)</f>
        <v>0</v>
      </c>
      <c r="BI584" s="228">
        <f>IF(N584="nulová",J584,0)</f>
        <v>0</v>
      </c>
      <c r="BJ584" s="20" t="s">
        <v>77</v>
      </c>
      <c r="BK584" s="228">
        <f>ROUND(I584*H584,2)</f>
        <v>0</v>
      </c>
      <c r="BL584" s="20" t="s">
        <v>171</v>
      </c>
      <c r="BM584" s="227" t="s">
        <v>498</v>
      </c>
    </row>
    <row r="585" s="13" customFormat="1">
      <c r="A585" s="13"/>
      <c r="B585" s="234"/>
      <c r="C585" s="235"/>
      <c r="D585" s="236" t="s">
        <v>176</v>
      </c>
      <c r="E585" s="237" t="s">
        <v>19</v>
      </c>
      <c r="F585" s="238" t="s">
        <v>499</v>
      </c>
      <c r="G585" s="235"/>
      <c r="H585" s="237" t="s">
        <v>19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176</v>
      </c>
      <c r="AU585" s="244" t="s">
        <v>172</v>
      </c>
      <c r="AV585" s="13" t="s">
        <v>77</v>
      </c>
      <c r="AW585" s="13" t="s">
        <v>32</v>
      </c>
      <c r="AX585" s="13" t="s">
        <v>70</v>
      </c>
      <c r="AY585" s="244" t="s">
        <v>162</v>
      </c>
    </row>
    <row r="586" s="13" customFormat="1">
      <c r="A586" s="13"/>
      <c r="B586" s="234"/>
      <c r="C586" s="235"/>
      <c r="D586" s="236" t="s">
        <v>176</v>
      </c>
      <c r="E586" s="237" t="s">
        <v>19</v>
      </c>
      <c r="F586" s="238" t="s">
        <v>465</v>
      </c>
      <c r="G586" s="235"/>
      <c r="H586" s="237" t="s">
        <v>19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176</v>
      </c>
      <c r="AU586" s="244" t="s">
        <v>172</v>
      </c>
      <c r="AV586" s="13" t="s">
        <v>77</v>
      </c>
      <c r="AW586" s="13" t="s">
        <v>32</v>
      </c>
      <c r="AX586" s="13" t="s">
        <v>70</v>
      </c>
      <c r="AY586" s="244" t="s">
        <v>162</v>
      </c>
    </row>
    <row r="587" s="13" customFormat="1">
      <c r="A587" s="13"/>
      <c r="B587" s="234"/>
      <c r="C587" s="235"/>
      <c r="D587" s="236" t="s">
        <v>176</v>
      </c>
      <c r="E587" s="237" t="s">
        <v>19</v>
      </c>
      <c r="F587" s="238" t="s">
        <v>178</v>
      </c>
      <c r="G587" s="235"/>
      <c r="H587" s="237" t="s">
        <v>19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176</v>
      </c>
      <c r="AU587" s="244" t="s">
        <v>172</v>
      </c>
      <c r="AV587" s="13" t="s">
        <v>77</v>
      </c>
      <c r="AW587" s="13" t="s">
        <v>32</v>
      </c>
      <c r="AX587" s="13" t="s">
        <v>70</v>
      </c>
      <c r="AY587" s="244" t="s">
        <v>162</v>
      </c>
    </row>
    <row r="588" s="13" customFormat="1">
      <c r="A588" s="13"/>
      <c r="B588" s="234"/>
      <c r="C588" s="235"/>
      <c r="D588" s="236" t="s">
        <v>176</v>
      </c>
      <c r="E588" s="237" t="s">
        <v>19</v>
      </c>
      <c r="F588" s="238" t="s">
        <v>458</v>
      </c>
      <c r="G588" s="235"/>
      <c r="H588" s="237" t="s">
        <v>19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176</v>
      </c>
      <c r="AU588" s="244" t="s">
        <v>172</v>
      </c>
      <c r="AV588" s="13" t="s">
        <v>77</v>
      </c>
      <c r="AW588" s="13" t="s">
        <v>32</v>
      </c>
      <c r="AX588" s="13" t="s">
        <v>70</v>
      </c>
      <c r="AY588" s="244" t="s">
        <v>162</v>
      </c>
    </row>
    <row r="589" s="14" customFormat="1">
      <c r="A589" s="14"/>
      <c r="B589" s="245"/>
      <c r="C589" s="246"/>
      <c r="D589" s="236" t="s">
        <v>176</v>
      </c>
      <c r="E589" s="247" t="s">
        <v>19</v>
      </c>
      <c r="F589" s="248" t="s">
        <v>500</v>
      </c>
      <c r="G589" s="246"/>
      <c r="H589" s="249">
        <v>3.4649999999999999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176</v>
      </c>
      <c r="AU589" s="255" t="s">
        <v>172</v>
      </c>
      <c r="AV589" s="14" t="s">
        <v>79</v>
      </c>
      <c r="AW589" s="14" t="s">
        <v>32</v>
      </c>
      <c r="AX589" s="14" t="s">
        <v>70</v>
      </c>
      <c r="AY589" s="255" t="s">
        <v>162</v>
      </c>
    </row>
    <row r="590" s="15" customFormat="1">
      <c r="A590" s="15"/>
      <c r="B590" s="256"/>
      <c r="C590" s="257"/>
      <c r="D590" s="236" t="s">
        <v>176</v>
      </c>
      <c r="E590" s="258" t="s">
        <v>19</v>
      </c>
      <c r="F590" s="259" t="s">
        <v>182</v>
      </c>
      <c r="G590" s="257"/>
      <c r="H590" s="260">
        <v>3.4649999999999999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176</v>
      </c>
      <c r="AU590" s="266" t="s">
        <v>172</v>
      </c>
      <c r="AV590" s="15" t="s">
        <v>172</v>
      </c>
      <c r="AW590" s="15" t="s">
        <v>32</v>
      </c>
      <c r="AX590" s="15" t="s">
        <v>70</v>
      </c>
      <c r="AY590" s="266" t="s">
        <v>162</v>
      </c>
    </row>
    <row r="591" s="16" customFormat="1">
      <c r="A591" s="16"/>
      <c r="B591" s="267"/>
      <c r="C591" s="268"/>
      <c r="D591" s="236" t="s">
        <v>176</v>
      </c>
      <c r="E591" s="269" t="s">
        <v>19</v>
      </c>
      <c r="F591" s="270" t="s">
        <v>183</v>
      </c>
      <c r="G591" s="268"/>
      <c r="H591" s="271">
        <v>3.4649999999999999</v>
      </c>
      <c r="I591" s="272"/>
      <c r="J591" s="268"/>
      <c r="K591" s="268"/>
      <c r="L591" s="273"/>
      <c r="M591" s="274"/>
      <c r="N591" s="275"/>
      <c r="O591" s="275"/>
      <c r="P591" s="275"/>
      <c r="Q591" s="275"/>
      <c r="R591" s="275"/>
      <c r="S591" s="275"/>
      <c r="T591" s="27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77" t="s">
        <v>176</v>
      </c>
      <c r="AU591" s="277" t="s">
        <v>172</v>
      </c>
      <c r="AV591" s="16" t="s">
        <v>171</v>
      </c>
      <c r="AW591" s="16" t="s">
        <v>32</v>
      </c>
      <c r="AX591" s="16" t="s">
        <v>77</v>
      </c>
      <c r="AY591" s="277" t="s">
        <v>162</v>
      </c>
    </row>
    <row r="592" s="12" customFormat="1" ht="22.8" customHeight="1">
      <c r="A592" s="12"/>
      <c r="B592" s="200"/>
      <c r="C592" s="201"/>
      <c r="D592" s="202" t="s">
        <v>69</v>
      </c>
      <c r="E592" s="214" t="s">
        <v>223</v>
      </c>
      <c r="F592" s="214" t="s">
        <v>501</v>
      </c>
      <c r="G592" s="201"/>
      <c r="H592" s="201"/>
      <c r="I592" s="204"/>
      <c r="J592" s="215">
        <f>BK592</f>
        <v>0</v>
      </c>
      <c r="K592" s="201"/>
      <c r="L592" s="206"/>
      <c r="M592" s="207"/>
      <c r="N592" s="208"/>
      <c r="O592" s="208"/>
      <c r="P592" s="209">
        <f>P593</f>
        <v>0</v>
      </c>
      <c r="Q592" s="208"/>
      <c r="R592" s="209">
        <f>R593</f>
        <v>3.4089999999999998</v>
      </c>
      <c r="S592" s="208"/>
      <c r="T592" s="210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11" t="s">
        <v>77</v>
      </c>
      <c r="AT592" s="212" t="s">
        <v>69</v>
      </c>
      <c r="AU592" s="212" t="s">
        <v>77</v>
      </c>
      <c r="AY592" s="211" t="s">
        <v>162</v>
      </c>
      <c r="BK592" s="213">
        <f>BK593</f>
        <v>0</v>
      </c>
    </row>
    <row r="593" s="12" customFormat="1" ht="20.88" customHeight="1">
      <c r="A593" s="12"/>
      <c r="B593" s="200"/>
      <c r="C593" s="201"/>
      <c r="D593" s="202" t="s">
        <v>69</v>
      </c>
      <c r="E593" s="214" t="s">
        <v>115</v>
      </c>
      <c r="F593" s="214" t="s">
        <v>502</v>
      </c>
      <c r="G593" s="201"/>
      <c r="H593" s="201"/>
      <c r="I593" s="204"/>
      <c r="J593" s="215">
        <f>BK593</f>
        <v>0</v>
      </c>
      <c r="K593" s="201"/>
      <c r="L593" s="206"/>
      <c r="M593" s="207"/>
      <c r="N593" s="208"/>
      <c r="O593" s="208"/>
      <c r="P593" s="209">
        <f>SUM(P594:P597)</f>
        <v>0</v>
      </c>
      <c r="Q593" s="208"/>
      <c r="R593" s="209">
        <f>SUM(R594:R597)</f>
        <v>3.4089999999999998</v>
      </c>
      <c r="S593" s="208"/>
      <c r="T593" s="210">
        <f>SUM(T594:T597)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11" t="s">
        <v>77</v>
      </c>
      <c r="AT593" s="212" t="s">
        <v>69</v>
      </c>
      <c r="AU593" s="212" t="s">
        <v>79</v>
      </c>
      <c r="AY593" s="211" t="s">
        <v>162</v>
      </c>
      <c r="BK593" s="213">
        <f>SUM(BK594:BK597)</f>
        <v>0</v>
      </c>
    </row>
    <row r="594" s="2" customFormat="1" ht="16.5" customHeight="1">
      <c r="A594" s="41"/>
      <c r="B594" s="42"/>
      <c r="C594" s="216" t="s">
        <v>503</v>
      </c>
      <c r="D594" s="216" t="s">
        <v>166</v>
      </c>
      <c r="E594" s="217" t="s">
        <v>504</v>
      </c>
      <c r="F594" s="218" t="s">
        <v>505</v>
      </c>
      <c r="G594" s="219" t="s">
        <v>370</v>
      </c>
      <c r="H594" s="220">
        <v>3</v>
      </c>
      <c r="I594" s="221"/>
      <c r="J594" s="222">
        <f>ROUND(I594*H594,2)</f>
        <v>0</v>
      </c>
      <c r="K594" s="218" t="s">
        <v>19</v>
      </c>
      <c r="L594" s="47"/>
      <c r="M594" s="223" t="s">
        <v>19</v>
      </c>
      <c r="N594" s="224" t="s">
        <v>41</v>
      </c>
      <c r="O594" s="87"/>
      <c r="P594" s="225">
        <f>O594*H594</f>
        <v>0</v>
      </c>
      <c r="Q594" s="225">
        <v>0.34089999999999998</v>
      </c>
      <c r="R594" s="225">
        <f>Q594*H594</f>
        <v>1.0226999999999999</v>
      </c>
      <c r="S594" s="225">
        <v>0</v>
      </c>
      <c r="T594" s="226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7" t="s">
        <v>171</v>
      </c>
      <c r="AT594" s="227" t="s">
        <v>166</v>
      </c>
      <c r="AU594" s="227" t="s">
        <v>172</v>
      </c>
      <c r="AY594" s="20" t="s">
        <v>162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20" t="s">
        <v>77</v>
      </c>
      <c r="BK594" s="228">
        <f>ROUND(I594*H594,2)</f>
        <v>0</v>
      </c>
      <c r="BL594" s="20" t="s">
        <v>171</v>
      </c>
      <c r="BM594" s="227" t="s">
        <v>506</v>
      </c>
    </row>
    <row r="595" s="2" customFormat="1" ht="21.75" customHeight="1">
      <c r="A595" s="41"/>
      <c r="B595" s="42"/>
      <c r="C595" s="216" t="s">
        <v>507</v>
      </c>
      <c r="D595" s="216" t="s">
        <v>166</v>
      </c>
      <c r="E595" s="217" t="s">
        <v>508</v>
      </c>
      <c r="F595" s="218" t="s">
        <v>509</v>
      </c>
      <c r="G595" s="219" t="s">
        <v>370</v>
      </c>
      <c r="H595" s="220">
        <v>3</v>
      </c>
      <c r="I595" s="221"/>
      <c r="J595" s="222">
        <f>ROUND(I595*H595,2)</f>
        <v>0</v>
      </c>
      <c r="K595" s="218" t="s">
        <v>19</v>
      </c>
      <c r="L595" s="47"/>
      <c r="M595" s="223" t="s">
        <v>19</v>
      </c>
      <c r="N595" s="224" t="s">
        <v>41</v>
      </c>
      <c r="O595" s="87"/>
      <c r="P595" s="225">
        <f>O595*H595</f>
        <v>0</v>
      </c>
      <c r="Q595" s="225">
        <v>0.34089999999999998</v>
      </c>
      <c r="R595" s="225">
        <f>Q595*H595</f>
        <v>1.0226999999999999</v>
      </c>
      <c r="S595" s="225">
        <v>0</v>
      </c>
      <c r="T595" s="226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7" t="s">
        <v>171</v>
      </c>
      <c r="AT595" s="227" t="s">
        <v>166</v>
      </c>
      <c r="AU595" s="227" t="s">
        <v>172</v>
      </c>
      <c r="AY595" s="20" t="s">
        <v>162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0" t="s">
        <v>77</v>
      </c>
      <c r="BK595" s="228">
        <f>ROUND(I595*H595,2)</f>
        <v>0</v>
      </c>
      <c r="BL595" s="20" t="s">
        <v>171</v>
      </c>
      <c r="BM595" s="227" t="s">
        <v>510</v>
      </c>
    </row>
    <row r="596" s="2" customFormat="1" ht="16.5" customHeight="1">
      <c r="A596" s="41"/>
      <c r="B596" s="42"/>
      <c r="C596" s="216" t="s">
        <v>511</v>
      </c>
      <c r="D596" s="216" t="s">
        <v>166</v>
      </c>
      <c r="E596" s="217" t="s">
        <v>512</v>
      </c>
      <c r="F596" s="218" t="s">
        <v>513</v>
      </c>
      <c r="G596" s="219" t="s">
        <v>370</v>
      </c>
      <c r="H596" s="220">
        <v>2</v>
      </c>
      <c r="I596" s="221"/>
      <c r="J596" s="222">
        <f>ROUND(I596*H596,2)</f>
        <v>0</v>
      </c>
      <c r="K596" s="218" t="s">
        <v>19</v>
      </c>
      <c r="L596" s="47"/>
      <c r="M596" s="223" t="s">
        <v>19</v>
      </c>
      <c r="N596" s="224" t="s">
        <v>41</v>
      </c>
      <c r="O596" s="87"/>
      <c r="P596" s="225">
        <f>O596*H596</f>
        <v>0</v>
      </c>
      <c r="Q596" s="225">
        <v>0.34089999999999998</v>
      </c>
      <c r="R596" s="225">
        <f>Q596*H596</f>
        <v>0.68179999999999996</v>
      </c>
      <c r="S596" s="225">
        <v>0</v>
      </c>
      <c r="T596" s="226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27" t="s">
        <v>171</v>
      </c>
      <c r="AT596" s="227" t="s">
        <v>166</v>
      </c>
      <c r="AU596" s="227" t="s">
        <v>172</v>
      </c>
      <c r="AY596" s="20" t="s">
        <v>162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20" t="s">
        <v>77</v>
      </c>
      <c r="BK596" s="228">
        <f>ROUND(I596*H596,2)</f>
        <v>0</v>
      </c>
      <c r="BL596" s="20" t="s">
        <v>171</v>
      </c>
      <c r="BM596" s="227" t="s">
        <v>514</v>
      </c>
    </row>
    <row r="597" s="2" customFormat="1" ht="24.15" customHeight="1">
      <c r="A597" s="41"/>
      <c r="B597" s="42"/>
      <c r="C597" s="216" t="s">
        <v>515</v>
      </c>
      <c r="D597" s="216" t="s">
        <v>166</v>
      </c>
      <c r="E597" s="217" t="s">
        <v>516</v>
      </c>
      <c r="F597" s="218" t="s">
        <v>517</v>
      </c>
      <c r="G597" s="219" t="s">
        <v>370</v>
      </c>
      <c r="H597" s="220">
        <v>2</v>
      </c>
      <c r="I597" s="221"/>
      <c r="J597" s="222">
        <f>ROUND(I597*H597,2)</f>
        <v>0</v>
      </c>
      <c r="K597" s="218" t="s">
        <v>19</v>
      </c>
      <c r="L597" s="47"/>
      <c r="M597" s="223" t="s">
        <v>19</v>
      </c>
      <c r="N597" s="224" t="s">
        <v>41</v>
      </c>
      <c r="O597" s="87"/>
      <c r="P597" s="225">
        <f>O597*H597</f>
        <v>0</v>
      </c>
      <c r="Q597" s="225">
        <v>0.34089999999999998</v>
      </c>
      <c r="R597" s="225">
        <f>Q597*H597</f>
        <v>0.68179999999999996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171</v>
      </c>
      <c r="AT597" s="227" t="s">
        <v>166</v>
      </c>
      <c r="AU597" s="227" t="s">
        <v>172</v>
      </c>
      <c r="AY597" s="20" t="s">
        <v>162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77</v>
      </c>
      <c r="BK597" s="228">
        <f>ROUND(I597*H597,2)</f>
        <v>0</v>
      </c>
      <c r="BL597" s="20" t="s">
        <v>171</v>
      </c>
      <c r="BM597" s="227" t="s">
        <v>518</v>
      </c>
    </row>
    <row r="598" s="12" customFormat="1" ht="22.8" customHeight="1">
      <c r="A598" s="12"/>
      <c r="B598" s="200"/>
      <c r="C598" s="201"/>
      <c r="D598" s="202" t="s">
        <v>69</v>
      </c>
      <c r="E598" s="214" t="s">
        <v>232</v>
      </c>
      <c r="F598" s="214" t="s">
        <v>519</v>
      </c>
      <c r="G598" s="201"/>
      <c r="H598" s="201"/>
      <c r="I598" s="204"/>
      <c r="J598" s="215">
        <f>BK598</f>
        <v>0</v>
      </c>
      <c r="K598" s="201"/>
      <c r="L598" s="206"/>
      <c r="M598" s="207"/>
      <c r="N598" s="208"/>
      <c r="O598" s="208"/>
      <c r="P598" s="209">
        <f>P599+P723</f>
        <v>0</v>
      </c>
      <c r="Q598" s="208"/>
      <c r="R598" s="209">
        <f>R599+R723</f>
        <v>60.339960244999993</v>
      </c>
      <c r="S598" s="208"/>
      <c r="T598" s="210">
        <f>T599+T723</f>
        <v>1.1787999999999999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1" t="s">
        <v>77</v>
      </c>
      <c r="AT598" s="212" t="s">
        <v>69</v>
      </c>
      <c r="AU598" s="212" t="s">
        <v>77</v>
      </c>
      <c r="AY598" s="211" t="s">
        <v>162</v>
      </c>
      <c r="BK598" s="213">
        <f>BK599+BK723</f>
        <v>0</v>
      </c>
    </row>
    <row r="599" s="12" customFormat="1" ht="20.88" customHeight="1">
      <c r="A599" s="12"/>
      <c r="B599" s="200"/>
      <c r="C599" s="201"/>
      <c r="D599" s="202" t="s">
        <v>69</v>
      </c>
      <c r="E599" s="214" t="s">
        <v>520</v>
      </c>
      <c r="F599" s="214" t="s">
        <v>521</v>
      </c>
      <c r="G599" s="201"/>
      <c r="H599" s="201"/>
      <c r="I599" s="204"/>
      <c r="J599" s="215">
        <f>BK599</f>
        <v>0</v>
      </c>
      <c r="K599" s="201"/>
      <c r="L599" s="206"/>
      <c r="M599" s="207"/>
      <c r="N599" s="208"/>
      <c r="O599" s="208"/>
      <c r="P599" s="209">
        <f>SUM(P600:P722)</f>
        <v>0</v>
      </c>
      <c r="Q599" s="208"/>
      <c r="R599" s="209">
        <f>SUM(R600:R722)</f>
        <v>60.339960244999993</v>
      </c>
      <c r="S599" s="208"/>
      <c r="T599" s="210">
        <f>SUM(T600:T722)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1" t="s">
        <v>77</v>
      </c>
      <c r="AT599" s="212" t="s">
        <v>69</v>
      </c>
      <c r="AU599" s="212" t="s">
        <v>79</v>
      </c>
      <c r="AY599" s="211" t="s">
        <v>162</v>
      </c>
      <c r="BK599" s="213">
        <f>SUM(BK600:BK722)</f>
        <v>0</v>
      </c>
    </row>
    <row r="600" s="2" customFormat="1" ht="16.5" customHeight="1">
      <c r="A600" s="41"/>
      <c r="B600" s="42"/>
      <c r="C600" s="216" t="s">
        <v>522</v>
      </c>
      <c r="D600" s="216" t="s">
        <v>166</v>
      </c>
      <c r="E600" s="217" t="s">
        <v>523</v>
      </c>
      <c r="F600" s="218" t="s">
        <v>524</v>
      </c>
      <c r="G600" s="219" t="s">
        <v>370</v>
      </c>
      <c r="H600" s="220">
        <v>8</v>
      </c>
      <c r="I600" s="221"/>
      <c r="J600" s="222">
        <f>ROUND(I600*H600,2)</f>
        <v>0</v>
      </c>
      <c r="K600" s="218" t="s">
        <v>170</v>
      </c>
      <c r="L600" s="47"/>
      <c r="M600" s="223" t="s">
        <v>19</v>
      </c>
      <c r="N600" s="224" t="s">
        <v>41</v>
      </c>
      <c r="O600" s="87"/>
      <c r="P600" s="225">
        <f>O600*H600</f>
        <v>0</v>
      </c>
      <c r="Q600" s="225">
        <v>0.111705</v>
      </c>
      <c r="R600" s="225">
        <f>Q600*H600</f>
        <v>0.89363999999999999</v>
      </c>
      <c r="S600" s="225">
        <v>0</v>
      </c>
      <c r="T600" s="226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7" t="s">
        <v>171</v>
      </c>
      <c r="AT600" s="227" t="s">
        <v>166</v>
      </c>
      <c r="AU600" s="227" t="s">
        <v>172</v>
      </c>
      <c r="AY600" s="20" t="s">
        <v>162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20" t="s">
        <v>77</v>
      </c>
      <c r="BK600" s="228">
        <f>ROUND(I600*H600,2)</f>
        <v>0</v>
      </c>
      <c r="BL600" s="20" t="s">
        <v>171</v>
      </c>
      <c r="BM600" s="227" t="s">
        <v>525</v>
      </c>
    </row>
    <row r="601" s="2" customFormat="1">
      <c r="A601" s="41"/>
      <c r="B601" s="42"/>
      <c r="C601" s="43"/>
      <c r="D601" s="229" t="s">
        <v>174</v>
      </c>
      <c r="E601" s="43"/>
      <c r="F601" s="230" t="s">
        <v>526</v>
      </c>
      <c r="G601" s="43"/>
      <c r="H601" s="43"/>
      <c r="I601" s="231"/>
      <c r="J601" s="43"/>
      <c r="K601" s="43"/>
      <c r="L601" s="47"/>
      <c r="M601" s="232"/>
      <c r="N601" s="233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174</v>
      </c>
      <c r="AU601" s="20" t="s">
        <v>172</v>
      </c>
    </row>
    <row r="602" s="2" customFormat="1" ht="16.5" customHeight="1">
      <c r="A602" s="41"/>
      <c r="B602" s="42"/>
      <c r="C602" s="278" t="s">
        <v>527</v>
      </c>
      <c r="D602" s="278" t="s">
        <v>338</v>
      </c>
      <c r="E602" s="279" t="s">
        <v>528</v>
      </c>
      <c r="F602" s="280" t="s">
        <v>529</v>
      </c>
      <c r="G602" s="281" t="s">
        <v>370</v>
      </c>
      <c r="H602" s="282">
        <v>8</v>
      </c>
      <c r="I602" s="283"/>
      <c r="J602" s="284">
        <f>ROUND(I602*H602,2)</f>
        <v>0</v>
      </c>
      <c r="K602" s="280" t="s">
        <v>19</v>
      </c>
      <c r="L602" s="285"/>
      <c r="M602" s="286" t="s">
        <v>19</v>
      </c>
      <c r="N602" s="287" t="s">
        <v>41</v>
      </c>
      <c r="O602" s="87"/>
      <c r="P602" s="225">
        <f>O602*H602</f>
        <v>0</v>
      </c>
      <c r="Q602" s="225">
        <v>0.0074999999999999997</v>
      </c>
      <c r="R602" s="225">
        <f>Q602*H602</f>
        <v>0.059999999999999998</v>
      </c>
      <c r="S602" s="225">
        <v>0</v>
      </c>
      <c r="T602" s="226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27" t="s">
        <v>223</v>
      </c>
      <c r="AT602" s="227" t="s">
        <v>338</v>
      </c>
      <c r="AU602" s="227" t="s">
        <v>172</v>
      </c>
      <c r="AY602" s="20" t="s">
        <v>162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20" t="s">
        <v>77</v>
      </c>
      <c r="BK602" s="228">
        <f>ROUND(I602*H602,2)</f>
        <v>0</v>
      </c>
      <c r="BL602" s="20" t="s">
        <v>171</v>
      </c>
      <c r="BM602" s="227" t="s">
        <v>530</v>
      </c>
    </row>
    <row r="603" s="2" customFormat="1" ht="16.5" customHeight="1">
      <c r="A603" s="41"/>
      <c r="B603" s="42"/>
      <c r="C603" s="216" t="s">
        <v>531</v>
      </c>
      <c r="D603" s="216" t="s">
        <v>166</v>
      </c>
      <c r="E603" s="217" t="s">
        <v>532</v>
      </c>
      <c r="F603" s="218" t="s">
        <v>533</v>
      </c>
      <c r="G603" s="219" t="s">
        <v>370</v>
      </c>
      <c r="H603" s="220">
        <v>3</v>
      </c>
      <c r="I603" s="221"/>
      <c r="J603" s="222">
        <f>ROUND(I603*H603,2)</f>
        <v>0</v>
      </c>
      <c r="K603" s="218" t="s">
        <v>170</v>
      </c>
      <c r="L603" s="47"/>
      <c r="M603" s="223" t="s">
        <v>19</v>
      </c>
      <c r="N603" s="224" t="s">
        <v>41</v>
      </c>
      <c r="O603" s="87"/>
      <c r="P603" s="225">
        <f>O603*H603</f>
        <v>0</v>
      </c>
      <c r="Q603" s="225">
        <v>0.00069999999999999999</v>
      </c>
      <c r="R603" s="225">
        <f>Q603*H603</f>
        <v>0.0020999999999999999</v>
      </c>
      <c r="S603" s="225">
        <v>0</v>
      </c>
      <c r="T603" s="226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7" t="s">
        <v>171</v>
      </c>
      <c r="AT603" s="227" t="s">
        <v>166</v>
      </c>
      <c r="AU603" s="227" t="s">
        <v>172</v>
      </c>
      <c r="AY603" s="20" t="s">
        <v>162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77</v>
      </c>
      <c r="BK603" s="228">
        <f>ROUND(I603*H603,2)</f>
        <v>0</v>
      </c>
      <c r="BL603" s="20" t="s">
        <v>171</v>
      </c>
      <c r="BM603" s="227" t="s">
        <v>534</v>
      </c>
    </row>
    <row r="604" s="2" customFormat="1">
      <c r="A604" s="41"/>
      <c r="B604" s="42"/>
      <c r="C604" s="43"/>
      <c r="D604" s="229" t="s">
        <v>174</v>
      </c>
      <c r="E604" s="43"/>
      <c r="F604" s="230" t="s">
        <v>535</v>
      </c>
      <c r="G604" s="43"/>
      <c r="H604" s="43"/>
      <c r="I604" s="231"/>
      <c r="J604" s="43"/>
      <c r="K604" s="43"/>
      <c r="L604" s="47"/>
      <c r="M604" s="232"/>
      <c r="N604" s="233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174</v>
      </c>
      <c r="AU604" s="20" t="s">
        <v>172</v>
      </c>
    </row>
    <row r="605" s="2" customFormat="1" ht="16.5" customHeight="1">
      <c r="A605" s="41"/>
      <c r="B605" s="42"/>
      <c r="C605" s="278" t="s">
        <v>536</v>
      </c>
      <c r="D605" s="278" t="s">
        <v>338</v>
      </c>
      <c r="E605" s="279" t="s">
        <v>537</v>
      </c>
      <c r="F605" s="280" t="s">
        <v>538</v>
      </c>
      <c r="G605" s="281" t="s">
        <v>370</v>
      </c>
      <c r="H605" s="282">
        <v>3</v>
      </c>
      <c r="I605" s="283"/>
      <c r="J605" s="284">
        <f>ROUND(I605*H605,2)</f>
        <v>0</v>
      </c>
      <c r="K605" s="280" t="s">
        <v>19</v>
      </c>
      <c r="L605" s="285"/>
      <c r="M605" s="286" t="s">
        <v>19</v>
      </c>
      <c r="N605" s="287" t="s">
        <v>41</v>
      </c>
      <c r="O605" s="87"/>
      <c r="P605" s="225">
        <f>O605*H605</f>
        <v>0</v>
      </c>
      <c r="Q605" s="225">
        <v>0.0061000000000000004</v>
      </c>
      <c r="R605" s="225">
        <f>Q605*H605</f>
        <v>0.0183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223</v>
      </c>
      <c r="AT605" s="227" t="s">
        <v>338</v>
      </c>
      <c r="AU605" s="227" t="s">
        <v>172</v>
      </c>
      <c r="AY605" s="20" t="s">
        <v>162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77</v>
      </c>
      <c r="BK605" s="228">
        <f>ROUND(I605*H605,2)</f>
        <v>0</v>
      </c>
      <c r="BL605" s="20" t="s">
        <v>171</v>
      </c>
      <c r="BM605" s="227" t="s">
        <v>539</v>
      </c>
    </row>
    <row r="606" s="2" customFormat="1" ht="16.5" customHeight="1">
      <c r="A606" s="41"/>
      <c r="B606" s="42"/>
      <c r="C606" s="278" t="s">
        <v>393</v>
      </c>
      <c r="D606" s="278" t="s">
        <v>338</v>
      </c>
      <c r="E606" s="279" t="s">
        <v>540</v>
      </c>
      <c r="F606" s="280" t="s">
        <v>541</v>
      </c>
      <c r="G606" s="281" t="s">
        <v>370</v>
      </c>
      <c r="H606" s="282">
        <v>3</v>
      </c>
      <c r="I606" s="283"/>
      <c r="J606" s="284">
        <f>ROUND(I606*H606,2)</f>
        <v>0</v>
      </c>
      <c r="K606" s="280" t="s">
        <v>19</v>
      </c>
      <c r="L606" s="285"/>
      <c r="M606" s="286" t="s">
        <v>19</v>
      </c>
      <c r="N606" s="287" t="s">
        <v>41</v>
      </c>
      <c r="O606" s="87"/>
      <c r="P606" s="225">
        <f>O606*H606</f>
        <v>0</v>
      </c>
      <c r="Q606" s="225">
        <v>0.00010000000000000001</v>
      </c>
      <c r="R606" s="225">
        <f>Q606*H606</f>
        <v>0.00030000000000000003</v>
      </c>
      <c r="S606" s="225">
        <v>0</v>
      </c>
      <c r="T606" s="226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7" t="s">
        <v>223</v>
      </c>
      <c r="AT606" s="227" t="s">
        <v>338</v>
      </c>
      <c r="AU606" s="227" t="s">
        <v>172</v>
      </c>
      <c r="AY606" s="20" t="s">
        <v>162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20" t="s">
        <v>77</v>
      </c>
      <c r="BK606" s="228">
        <f>ROUND(I606*H606,2)</f>
        <v>0</v>
      </c>
      <c r="BL606" s="20" t="s">
        <v>171</v>
      </c>
      <c r="BM606" s="227" t="s">
        <v>542</v>
      </c>
    </row>
    <row r="607" s="2" customFormat="1" ht="16.5" customHeight="1">
      <c r="A607" s="41"/>
      <c r="B607" s="42"/>
      <c r="C607" s="278" t="s">
        <v>428</v>
      </c>
      <c r="D607" s="278" t="s">
        <v>338</v>
      </c>
      <c r="E607" s="279" t="s">
        <v>543</v>
      </c>
      <c r="F607" s="280" t="s">
        <v>544</v>
      </c>
      <c r="G607" s="281" t="s">
        <v>370</v>
      </c>
      <c r="H607" s="282">
        <v>6</v>
      </c>
      <c r="I607" s="283"/>
      <c r="J607" s="284">
        <f>ROUND(I607*H607,2)</f>
        <v>0</v>
      </c>
      <c r="K607" s="280" t="s">
        <v>19</v>
      </c>
      <c r="L607" s="285"/>
      <c r="M607" s="286" t="s">
        <v>19</v>
      </c>
      <c r="N607" s="287" t="s">
        <v>41</v>
      </c>
      <c r="O607" s="87"/>
      <c r="P607" s="225">
        <f>O607*H607</f>
        <v>0</v>
      </c>
      <c r="Q607" s="225">
        <v>0.00035</v>
      </c>
      <c r="R607" s="225">
        <f>Q607*H607</f>
        <v>0.0020999999999999999</v>
      </c>
      <c r="S607" s="225">
        <v>0</v>
      </c>
      <c r="T607" s="226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7" t="s">
        <v>223</v>
      </c>
      <c r="AT607" s="227" t="s">
        <v>338</v>
      </c>
      <c r="AU607" s="227" t="s">
        <v>172</v>
      </c>
      <c r="AY607" s="20" t="s">
        <v>162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20" t="s">
        <v>77</v>
      </c>
      <c r="BK607" s="228">
        <f>ROUND(I607*H607,2)</f>
        <v>0</v>
      </c>
      <c r="BL607" s="20" t="s">
        <v>171</v>
      </c>
      <c r="BM607" s="227" t="s">
        <v>545</v>
      </c>
    </row>
    <row r="608" s="2" customFormat="1" ht="16.5" customHeight="1">
      <c r="A608" s="41"/>
      <c r="B608" s="42"/>
      <c r="C608" s="278" t="s">
        <v>546</v>
      </c>
      <c r="D608" s="278" t="s">
        <v>338</v>
      </c>
      <c r="E608" s="279" t="s">
        <v>547</v>
      </c>
      <c r="F608" s="280" t="s">
        <v>548</v>
      </c>
      <c r="G608" s="281" t="s">
        <v>370</v>
      </c>
      <c r="H608" s="282">
        <v>3</v>
      </c>
      <c r="I608" s="283"/>
      <c r="J608" s="284">
        <f>ROUND(I608*H608,2)</f>
        <v>0</v>
      </c>
      <c r="K608" s="280" t="s">
        <v>19</v>
      </c>
      <c r="L608" s="285"/>
      <c r="M608" s="286" t="s">
        <v>19</v>
      </c>
      <c r="N608" s="287" t="s">
        <v>41</v>
      </c>
      <c r="O608" s="87"/>
      <c r="P608" s="225">
        <f>O608*H608</f>
        <v>0</v>
      </c>
      <c r="Q608" s="225">
        <v>0.0030000000000000001</v>
      </c>
      <c r="R608" s="225">
        <f>Q608*H608</f>
        <v>0.0090000000000000011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223</v>
      </c>
      <c r="AT608" s="227" t="s">
        <v>338</v>
      </c>
      <c r="AU608" s="227" t="s">
        <v>172</v>
      </c>
      <c r="AY608" s="20" t="s">
        <v>162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77</v>
      </c>
      <c r="BK608" s="228">
        <f>ROUND(I608*H608,2)</f>
        <v>0</v>
      </c>
      <c r="BL608" s="20" t="s">
        <v>171</v>
      </c>
      <c r="BM608" s="227" t="s">
        <v>549</v>
      </c>
    </row>
    <row r="609" s="2" customFormat="1" ht="16.5" customHeight="1">
      <c r="A609" s="41"/>
      <c r="B609" s="42"/>
      <c r="C609" s="278" t="s">
        <v>451</v>
      </c>
      <c r="D609" s="278" t="s">
        <v>338</v>
      </c>
      <c r="E609" s="279" t="s">
        <v>550</v>
      </c>
      <c r="F609" s="280" t="s">
        <v>551</v>
      </c>
      <c r="G609" s="281" t="s">
        <v>370</v>
      </c>
      <c r="H609" s="282">
        <v>1</v>
      </c>
      <c r="I609" s="283"/>
      <c r="J609" s="284">
        <f>ROUND(I609*H609,2)</f>
        <v>0</v>
      </c>
      <c r="K609" s="280" t="s">
        <v>19</v>
      </c>
      <c r="L609" s="285"/>
      <c r="M609" s="286" t="s">
        <v>19</v>
      </c>
      <c r="N609" s="287" t="s">
        <v>41</v>
      </c>
      <c r="O609" s="87"/>
      <c r="P609" s="225">
        <f>O609*H609</f>
        <v>0</v>
      </c>
      <c r="Q609" s="225">
        <v>0.0041999999999999997</v>
      </c>
      <c r="R609" s="225">
        <f>Q609*H609</f>
        <v>0.0041999999999999997</v>
      </c>
      <c r="S609" s="225">
        <v>0</v>
      </c>
      <c r="T609" s="226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27" t="s">
        <v>223</v>
      </c>
      <c r="AT609" s="227" t="s">
        <v>338</v>
      </c>
      <c r="AU609" s="227" t="s">
        <v>172</v>
      </c>
      <c r="AY609" s="20" t="s">
        <v>162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20" t="s">
        <v>77</v>
      </c>
      <c r="BK609" s="228">
        <f>ROUND(I609*H609,2)</f>
        <v>0</v>
      </c>
      <c r="BL609" s="20" t="s">
        <v>171</v>
      </c>
      <c r="BM609" s="227" t="s">
        <v>552</v>
      </c>
    </row>
    <row r="610" s="2" customFormat="1" ht="16.5" customHeight="1">
      <c r="A610" s="41"/>
      <c r="B610" s="42"/>
      <c r="C610" s="278" t="s">
        <v>553</v>
      </c>
      <c r="D610" s="278" t="s">
        <v>338</v>
      </c>
      <c r="E610" s="279" t="s">
        <v>554</v>
      </c>
      <c r="F610" s="280" t="s">
        <v>555</v>
      </c>
      <c r="G610" s="281" t="s">
        <v>370</v>
      </c>
      <c r="H610" s="282">
        <v>1</v>
      </c>
      <c r="I610" s="283"/>
      <c r="J610" s="284">
        <f>ROUND(I610*H610,2)</f>
        <v>0</v>
      </c>
      <c r="K610" s="280" t="s">
        <v>19</v>
      </c>
      <c r="L610" s="285"/>
      <c r="M610" s="286" t="s">
        <v>19</v>
      </c>
      <c r="N610" s="287" t="s">
        <v>41</v>
      </c>
      <c r="O610" s="87"/>
      <c r="P610" s="225">
        <f>O610*H610</f>
        <v>0</v>
      </c>
      <c r="Q610" s="225">
        <v>0.0023999999999999998</v>
      </c>
      <c r="R610" s="225">
        <f>Q610*H610</f>
        <v>0.0023999999999999998</v>
      </c>
      <c r="S610" s="225">
        <v>0</v>
      </c>
      <c r="T610" s="226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7" t="s">
        <v>223</v>
      </c>
      <c r="AT610" s="227" t="s">
        <v>338</v>
      </c>
      <c r="AU610" s="227" t="s">
        <v>172</v>
      </c>
      <c r="AY610" s="20" t="s">
        <v>162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77</v>
      </c>
      <c r="BK610" s="228">
        <f>ROUND(I610*H610,2)</f>
        <v>0</v>
      </c>
      <c r="BL610" s="20" t="s">
        <v>171</v>
      </c>
      <c r="BM610" s="227" t="s">
        <v>556</v>
      </c>
    </row>
    <row r="611" s="2" customFormat="1" ht="16.5" customHeight="1">
      <c r="A611" s="41"/>
      <c r="B611" s="42"/>
      <c r="C611" s="278" t="s">
        <v>557</v>
      </c>
      <c r="D611" s="278" t="s">
        <v>338</v>
      </c>
      <c r="E611" s="279" t="s">
        <v>558</v>
      </c>
      <c r="F611" s="280" t="s">
        <v>559</v>
      </c>
      <c r="G611" s="281" t="s">
        <v>370</v>
      </c>
      <c r="H611" s="282">
        <v>1</v>
      </c>
      <c r="I611" s="283"/>
      <c r="J611" s="284">
        <f>ROUND(I611*H611,2)</f>
        <v>0</v>
      </c>
      <c r="K611" s="280" t="s">
        <v>19</v>
      </c>
      <c r="L611" s="285"/>
      <c r="M611" s="286" t="s">
        <v>19</v>
      </c>
      <c r="N611" s="287" t="s">
        <v>41</v>
      </c>
      <c r="O611" s="87"/>
      <c r="P611" s="225">
        <f>O611*H611</f>
        <v>0</v>
      </c>
      <c r="Q611" s="225">
        <v>0.0035999999999999999</v>
      </c>
      <c r="R611" s="225">
        <f>Q611*H611</f>
        <v>0.0035999999999999999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223</v>
      </c>
      <c r="AT611" s="227" t="s">
        <v>338</v>
      </c>
      <c r="AU611" s="227" t="s">
        <v>172</v>
      </c>
      <c r="AY611" s="20" t="s">
        <v>162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77</v>
      </c>
      <c r="BK611" s="228">
        <f>ROUND(I611*H611,2)</f>
        <v>0</v>
      </c>
      <c r="BL611" s="20" t="s">
        <v>171</v>
      </c>
      <c r="BM611" s="227" t="s">
        <v>560</v>
      </c>
    </row>
    <row r="612" s="2" customFormat="1" ht="16.5" customHeight="1">
      <c r="A612" s="41"/>
      <c r="B612" s="42"/>
      <c r="C612" s="216" t="s">
        <v>561</v>
      </c>
      <c r="D612" s="216" t="s">
        <v>166</v>
      </c>
      <c r="E612" s="217" t="s">
        <v>562</v>
      </c>
      <c r="F612" s="218" t="s">
        <v>563</v>
      </c>
      <c r="G612" s="219" t="s">
        <v>211</v>
      </c>
      <c r="H612" s="220">
        <v>24.699999999999999</v>
      </c>
      <c r="I612" s="221"/>
      <c r="J612" s="222">
        <f>ROUND(I612*H612,2)</f>
        <v>0</v>
      </c>
      <c r="K612" s="218" t="s">
        <v>170</v>
      </c>
      <c r="L612" s="47"/>
      <c r="M612" s="223" t="s">
        <v>19</v>
      </c>
      <c r="N612" s="224" t="s">
        <v>41</v>
      </c>
      <c r="O612" s="87"/>
      <c r="P612" s="225">
        <f>O612*H612</f>
        <v>0</v>
      </c>
      <c r="Q612" s="225">
        <v>0.00013200000000000001</v>
      </c>
      <c r="R612" s="225">
        <f>Q612*H612</f>
        <v>0.0032604000000000001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171</v>
      </c>
      <c r="AT612" s="227" t="s">
        <v>166</v>
      </c>
      <c r="AU612" s="227" t="s">
        <v>172</v>
      </c>
      <c r="AY612" s="20" t="s">
        <v>162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77</v>
      </c>
      <c r="BK612" s="228">
        <f>ROUND(I612*H612,2)</f>
        <v>0</v>
      </c>
      <c r="BL612" s="20" t="s">
        <v>171</v>
      </c>
      <c r="BM612" s="227" t="s">
        <v>564</v>
      </c>
    </row>
    <row r="613" s="2" customFormat="1">
      <c r="A613" s="41"/>
      <c r="B613" s="42"/>
      <c r="C613" s="43"/>
      <c r="D613" s="229" t="s">
        <v>174</v>
      </c>
      <c r="E613" s="43"/>
      <c r="F613" s="230" t="s">
        <v>565</v>
      </c>
      <c r="G613" s="43"/>
      <c r="H613" s="43"/>
      <c r="I613" s="231"/>
      <c r="J613" s="43"/>
      <c r="K613" s="43"/>
      <c r="L613" s="47"/>
      <c r="M613" s="232"/>
      <c r="N613" s="233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174</v>
      </c>
      <c r="AU613" s="20" t="s">
        <v>172</v>
      </c>
    </row>
    <row r="614" s="13" customFormat="1">
      <c r="A614" s="13"/>
      <c r="B614" s="234"/>
      <c r="C614" s="235"/>
      <c r="D614" s="236" t="s">
        <v>176</v>
      </c>
      <c r="E614" s="237" t="s">
        <v>19</v>
      </c>
      <c r="F614" s="238" t="s">
        <v>566</v>
      </c>
      <c r="G614" s="235"/>
      <c r="H614" s="237" t="s">
        <v>19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176</v>
      </c>
      <c r="AU614" s="244" t="s">
        <v>172</v>
      </c>
      <c r="AV614" s="13" t="s">
        <v>77</v>
      </c>
      <c r="AW614" s="13" t="s">
        <v>32</v>
      </c>
      <c r="AX614" s="13" t="s">
        <v>70</v>
      </c>
      <c r="AY614" s="244" t="s">
        <v>162</v>
      </c>
    </row>
    <row r="615" s="13" customFormat="1">
      <c r="A615" s="13"/>
      <c r="B615" s="234"/>
      <c r="C615" s="235"/>
      <c r="D615" s="236" t="s">
        <v>176</v>
      </c>
      <c r="E615" s="237" t="s">
        <v>19</v>
      </c>
      <c r="F615" s="238" t="s">
        <v>178</v>
      </c>
      <c r="G615" s="235"/>
      <c r="H615" s="237" t="s">
        <v>19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176</v>
      </c>
      <c r="AU615" s="244" t="s">
        <v>172</v>
      </c>
      <c r="AV615" s="13" t="s">
        <v>77</v>
      </c>
      <c r="AW615" s="13" t="s">
        <v>32</v>
      </c>
      <c r="AX615" s="13" t="s">
        <v>70</v>
      </c>
      <c r="AY615" s="244" t="s">
        <v>162</v>
      </c>
    </row>
    <row r="616" s="13" customFormat="1">
      <c r="A616" s="13"/>
      <c r="B616" s="234"/>
      <c r="C616" s="235"/>
      <c r="D616" s="236" t="s">
        <v>176</v>
      </c>
      <c r="E616" s="237" t="s">
        <v>19</v>
      </c>
      <c r="F616" s="238" t="s">
        <v>179</v>
      </c>
      <c r="G616" s="235"/>
      <c r="H616" s="237" t="s">
        <v>19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176</v>
      </c>
      <c r="AU616" s="244" t="s">
        <v>172</v>
      </c>
      <c r="AV616" s="13" t="s">
        <v>77</v>
      </c>
      <c r="AW616" s="13" t="s">
        <v>32</v>
      </c>
      <c r="AX616" s="13" t="s">
        <v>70</v>
      </c>
      <c r="AY616" s="244" t="s">
        <v>162</v>
      </c>
    </row>
    <row r="617" s="13" customFormat="1">
      <c r="A617" s="13"/>
      <c r="B617" s="234"/>
      <c r="C617" s="235"/>
      <c r="D617" s="236" t="s">
        <v>176</v>
      </c>
      <c r="E617" s="237" t="s">
        <v>19</v>
      </c>
      <c r="F617" s="238" t="s">
        <v>244</v>
      </c>
      <c r="G617" s="235"/>
      <c r="H617" s="237" t="s">
        <v>19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176</v>
      </c>
      <c r="AU617" s="244" t="s">
        <v>172</v>
      </c>
      <c r="AV617" s="13" t="s">
        <v>77</v>
      </c>
      <c r="AW617" s="13" t="s">
        <v>32</v>
      </c>
      <c r="AX617" s="13" t="s">
        <v>70</v>
      </c>
      <c r="AY617" s="244" t="s">
        <v>162</v>
      </c>
    </row>
    <row r="618" s="14" customFormat="1">
      <c r="A618" s="14"/>
      <c r="B618" s="245"/>
      <c r="C618" s="246"/>
      <c r="D618" s="236" t="s">
        <v>176</v>
      </c>
      <c r="E618" s="247" t="s">
        <v>19</v>
      </c>
      <c r="F618" s="248" t="s">
        <v>567</v>
      </c>
      <c r="G618" s="246"/>
      <c r="H618" s="249">
        <v>24.699999999999999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176</v>
      </c>
      <c r="AU618" s="255" t="s">
        <v>172</v>
      </c>
      <c r="AV618" s="14" t="s">
        <v>79</v>
      </c>
      <c r="AW618" s="14" t="s">
        <v>32</v>
      </c>
      <c r="AX618" s="14" t="s">
        <v>70</v>
      </c>
      <c r="AY618" s="255" t="s">
        <v>162</v>
      </c>
    </row>
    <row r="619" s="15" customFormat="1">
      <c r="A619" s="15"/>
      <c r="B619" s="256"/>
      <c r="C619" s="257"/>
      <c r="D619" s="236" t="s">
        <v>176</v>
      </c>
      <c r="E619" s="258" t="s">
        <v>19</v>
      </c>
      <c r="F619" s="259" t="s">
        <v>182</v>
      </c>
      <c r="G619" s="257"/>
      <c r="H619" s="260">
        <v>24.699999999999999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176</v>
      </c>
      <c r="AU619" s="266" t="s">
        <v>172</v>
      </c>
      <c r="AV619" s="15" t="s">
        <v>172</v>
      </c>
      <c r="AW619" s="15" t="s">
        <v>32</v>
      </c>
      <c r="AX619" s="15" t="s">
        <v>70</v>
      </c>
      <c r="AY619" s="266" t="s">
        <v>162</v>
      </c>
    </row>
    <row r="620" s="16" customFormat="1">
      <c r="A620" s="16"/>
      <c r="B620" s="267"/>
      <c r="C620" s="268"/>
      <c r="D620" s="236" t="s">
        <v>176</v>
      </c>
      <c r="E620" s="269" t="s">
        <v>19</v>
      </c>
      <c r="F620" s="270" t="s">
        <v>183</v>
      </c>
      <c r="G620" s="268"/>
      <c r="H620" s="271">
        <v>24.699999999999999</v>
      </c>
      <c r="I620" s="272"/>
      <c r="J620" s="268"/>
      <c r="K620" s="268"/>
      <c r="L620" s="273"/>
      <c r="M620" s="274"/>
      <c r="N620" s="275"/>
      <c r="O620" s="275"/>
      <c r="P620" s="275"/>
      <c r="Q620" s="275"/>
      <c r="R620" s="275"/>
      <c r="S620" s="275"/>
      <c r="T620" s="27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7" t="s">
        <v>176</v>
      </c>
      <c r="AU620" s="277" t="s">
        <v>172</v>
      </c>
      <c r="AV620" s="16" t="s">
        <v>171</v>
      </c>
      <c r="AW620" s="16" t="s">
        <v>32</v>
      </c>
      <c r="AX620" s="16" t="s">
        <v>77</v>
      </c>
      <c r="AY620" s="277" t="s">
        <v>162</v>
      </c>
    </row>
    <row r="621" s="2" customFormat="1" ht="16.5" customHeight="1">
      <c r="A621" s="41"/>
      <c r="B621" s="42"/>
      <c r="C621" s="216" t="s">
        <v>568</v>
      </c>
      <c r="D621" s="216" t="s">
        <v>166</v>
      </c>
      <c r="E621" s="217" t="s">
        <v>569</v>
      </c>
      <c r="F621" s="218" t="s">
        <v>570</v>
      </c>
      <c r="G621" s="219" t="s">
        <v>169</v>
      </c>
      <c r="H621" s="220">
        <v>25</v>
      </c>
      <c r="I621" s="221"/>
      <c r="J621" s="222">
        <f>ROUND(I621*H621,2)</f>
        <v>0</v>
      </c>
      <c r="K621" s="218" t="s">
        <v>170</v>
      </c>
      <c r="L621" s="47"/>
      <c r="M621" s="223" t="s">
        <v>19</v>
      </c>
      <c r="N621" s="224" t="s">
        <v>41</v>
      </c>
      <c r="O621" s="87"/>
      <c r="P621" s="225">
        <f>O621*H621</f>
        <v>0</v>
      </c>
      <c r="Q621" s="225">
        <v>0.0014499999999999999</v>
      </c>
      <c r="R621" s="225">
        <f>Q621*H621</f>
        <v>0.036249999999999998</v>
      </c>
      <c r="S621" s="225">
        <v>0</v>
      </c>
      <c r="T621" s="226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27" t="s">
        <v>171</v>
      </c>
      <c r="AT621" s="227" t="s">
        <v>166</v>
      </c>
      <c r="AU621" s="227" t="s">
        <v>172</v>
      </c>
      <c r="AY621" s="20" t="s">
        <v>162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20" t="s">
        <v>77</v>
      </c>
      <c r="BK621" s="228">
        <f>ROUND(I621*H621,2)</f>
        <v>0</v>
      </c>
      <c r="BL621" s="20" t="s">
        <v>171</v>
      </c>
      <c r="BM621" s="227" t="s">
        <v>571</v>
      </c>
    </row>
    <row r="622" s="2" customFormat="1">
      <c r="A622" s="41"/>
      <c r="B622" s="42"/>
      <c r="C622" s="43"/>
      <c r="D622" s="229" t="s">
        <v>174</v>
      </c>
      <c r="E622" s="43"/>
      <c r="F622" s="230" t="s">
        <v>572</v>
      </c>
      <c r="G622" s="43"/>
      <c r="H622" s="43"/>
      <c r="I622" s="231"/>
      <c r="J622" s="43"/>
      <c r="K622" s="43"/>
      <c r="L622" s="47"/>
      <c r="M622" s="232"/>
      <c r="N622" s="233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174</v>
      </c>
      <c r="AU622" s="20" t="s">
        <v>172</v>
      </c>
    </row>
    <row r="623" s="13" customFormat="1">
      <c r="A623" s="13"/>
      <c r="B623" s="234"/>
      <c r="C623" s="235"/>
      <c r="D623" s="236" t="s">
        <v>176</v>
      </c>
      <c r="E623" s="237" t="s">
        <v>19</v>
      </c>
      <c r="F623" s="238" t="s">
        <v>566</v>
      </c>
      <c r="G623" s="235"/>
      <c r="H623" s="237" t="s">
        <v>19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176</v>
      </c>
      <c r="AU623" s="244" t="s">
        <v>172</v>
      </c>
      <c r="AV623" s="13" t="s">
        <v>77</v>
      </c>
      <c r="AW623" s="13" t="s">
        <v>32</v>
      </c>
      <c r="AX623" s="13" t="s">
        <v>70</v>
      </c>
      <c r="AY623" s="244" t="s">
        <v>162</v>
      </c>
    </row>
    <row r="624" s="13" customFormat="1">
      <c r="A624" s="13"/>
      <c r="B624" s="234"/>
      <c r="C624" s="235"/>
      <c r="D624" s="236" t="s">
        <v>176</v>
      </c>
      <c r="E624" s="237" t="s">
        <v>19</v>
      </c>
      <c r="F624" s="238" t="s">
        <v>178</v>
      </c>
      <c r="G624" s="235"/>
      <c r="H624" s="237" t="s">
        <v>19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176</v>
      </c>
      <c r="AU624" s="244" t="s">
        <v>172</v>
      </c>
      <c r="AV624" s="13" t="s">
        <v>77</v>
      </c>
      <c r="AW624" s="13" t="s">
        <v>32</v>
      </c>
      <c r="AX624" s="13" t="s">
        <v>70</v>
      </c>
      <c r="AY624" s="244" t="s">
        <v>162</v>
      </c>
    </row>
    <row r="625" s="13" customFormat="1">
      <c r="A625" s="13"/>
      <c r="B625" s="234"/>
      <c r="C625" s="235"/>
      <c r="D625" s="236" t="s">
        <v>176</v>
      </c>
      <c r="E625" s="237" t="s">
        <v>19</v>
      </c>
      <c r="F625" s="238" t="s">
        <v>179</v>
      </c>
      <c r="G625" s="235"/>
      <c r="H625" s="237" t="s">
        <v>19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176</v>
      </c>
      <c r="AU625" s="244" t="s">
        <v>172</v>
      </c>
      <c r="AV625" s="13" t="s">
        <v>77</v>
      </c>
      <c r="AW625" s="13" t="s">
        <v>32</v>
      </c>
      <c r="AX625" s="13" t="s">
        <v>70</v>
      </c>
      <c r="AY625" s="244" t="s">
        <v>162</v>
      </c>
    </row>
    <row r="626" s="13" customFormat="1">
      <c r="A626" s="13"/>
      <c r="B626" s="234"/>
      <c r="C626" s="235"/>
      <c r="D626" s="236" t="s">
        <v>176</v>
      </c>
      <c r="E626" s="237" t="s">
        <v>19</v>
      </c>
      <c r="F626" s="238" t="s">
        <v>244</v>
      </c>
      <c r="G626" s="235"/>
      <c r="H626" s="237" t="s">
        <v>19</v>
      </c>
      <c r="I626" s="239"/>
      <c r="J626" s="235"/>
      <c r="K626" s="235"/>
      <c r="L626" s="240"/>
      <c r="M626" s="241"/>
      <c r="N626" s="242"/>
      <c r="O626" s="242"/>
      <c r="P626" s="242"/>
      <c r="Q626" s="242"/>
      <c r="R626" s="242"/>
      <c r="S626" s="242"/>
      <c r="T626" s="24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4" t="s">
        <v>176</v>
      </c>
      <c r="AU626" s="244" t="s">
        <v>172</v>
      </c>
      <c r="AV626" s="13" t="s">
        <v>77</v>
      </c>
      <c r="AW626" s="13" t="s">
        <v>32</v>
      </c>
      <c r="AX626" s="13" t="s">
        <v>70</v>
      </c>
      <c r="AY626" s="244" t="s">
        <v>162</v>
      </c>
    </row>
    <row r="627" s="14" customFormat="1">
      <c r="A627" s="14"/>
      <c r="B627" s="245"/>
      <c r="C627" s="246"/>
      <c r="D627" s="236" t="s">
        <v>176</v>
      </c>
      <c r="E627" s="247" t="s">
        <v>19</v>
      </c>
      <c r="F627" s="248" t="s">
        <v>573</v>
      </c>
      <c r="G627" s="246"/>
      <c r="H627" s="249">
        <v>25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176</v>
      </c>
      <c r="AU627" s="255" t="s">
        <v>172</v>
      </c>
      <c r="AV627" s="14" t="s">
        <v>79</v>
      </c>
      <c r="AW627" s="14" t="s">
        <v>32</v>
      </c>
      <c r="AX627" s="14" t="s">
        <v>70</v>
      </c>
      <c r="AY627" s="255" t="s">
        <v>162</v>
      </c>
    </row>
    <row r="628" s="15" customFormat="1">
      <c r="A628" s="15"/>
      <c r="B628" s="256"/>
      <c r="C628" s="257"/>
      <c r="D628" s="236" t="s">
        <v>176</v>
      </c>
      <c r="E628" s="258" t="s">
        <v>19</v>
      </c>
      <c r="F628" s="259" t="s">
        <v>182</v>
      </c>
      <c r="G628" s="257"/>
      <c r="H628" s="260">
        <v>25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176</v>
      </c>
      <c r="AU628" s="266" t="s">
        <v>172</v>
      </c>
      <c r="AV628" s="15" t="s">
        <v>172</v>
      </c>
      <c r="AW628" s="15" t="s">
        <v>32</v>
      </c>
      <c r="AX628" s="15" t="s">
        <v>70</v>
      </c>
      <c r="AY628" s="266" t="s">
        <v>162</v>
      </c>
    </row>
    <row r="629" s="16" customFormat="1">
      <c r="A629" s="16"/>
      <c r="B629" s="267"/>
      <c r="C629" s="268"/>
      <c r="D629" s="236" t="s">
        <v>176</v>
      </c>
      <c r="E629" s="269" t="s">
        <v>19</v>
      </c>
      <c r="F629" s="270" t="s">
        <v>183</v>
      </c>
      <c r="G629" s="268"/>
      <c r="H629" s="271">
        <v>25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77" t="s">
        <v>176</v>
      </c>
      <c r="AU629" s="277" t="s">
        <v>172</v>
      </c>
      <c r="AV629" s="16" t="s">
        <v>171</v>
      </c>
      <c r="AW629" s="16" t="s">
        <v>32</v>
      </c>
      <c r="AX629" s="16" t="s">
        <v>77</v>
      </c>
      <c r="AY629" s="277" t="s">
        <v>162</v>
      </c>
    </row>
    <row r="630" s="2" customFormat="1" ht="37.8" customHeight="1">
      <c r="A630" s="41"/>
      <c r="B630" s="42"/>
      <c r="C630" s="216" t="s">
        <v>574</v>
      </c>
      <c r="D630" s="216" t="s">
        <v>166</v>
      </c>
      <c r="E630" s="217" t="s">
        <v>575</v>
      </c>
      <c r="F630" s="218" t="s">
        <v>576</v>
      </c>
      <c r="G630" s="219" t="s">
        <v>211</v>
      </c>
      <c r="H630" s="220">
        <v>39</v>
      </c>
      <c r="I630" s="221"/>
      <c r="J630" s="222">
        <f>ROUND(I630*H630,2)</f>
        <v>0</v>
      </c>
      <c r="K630" s="218" t="s">
        <v>170</v>
      </c>
      <c r="L630" s="47"/>
      <c r="M630" s="223" t="s">
        <v>19</v>
      </c>
      <c r="N630" s="224" t="s">
        <v>41</v>
      </c>
      <c r="O630" s="87"/>
      <c r="P630" s="225">
        <f>O630*H630</f>
        <v>0</v>
      </c>
      <c r="Q630" s="225">
        <v>0.080876400000000001</v>
      </c>
      <c r="R630" s="225">
        <f>Q630*H630</f>
        <v>3.1541796</v>
      </c>
      <c r="S630" s="225">
        <v>0</v>
      </c>
      <c r="T630" s="226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7" t="s">
        <v>171</v>
      </c>
      <c r="AT630" s="227" t="s">
        <v>166</v>
      </c>
      <c r="AU630" s="227" t="s">
        <v>172</v>
      </c>
      <c r="AY630" s="20" t="s">
        <v>162</v>
      </c>
      <c r="BE630" s="228">
        <f>IF(N630="základní",J630,0)</f>
        <v>0</v>
      </c>
      <c r="BF630" s="228">
        <f>IF(N630="snížená",J630,0)</f>
        <v>0</v>
      </c>
      <c r="BG630" s="228">
        <f>IF(N630="zákl. přenesená",J630,0)</f>
        <v>0</v>
      </c>
      <c r="BH630" s="228">
        <f>IF(N630="sníž. přenesená",J630,0)</f>
        <v>0</v>
      </c>
      <c r="BI630" s="228">
        <f>IF(N630="nulová",J630,0)</f>
        <v>0</v>
      </c>
      <c r="BJ630" s="20" t="s">
        <v>77</v>
      </c>
      <c r="BK630" s="228">
        <f>ROUND(I630*H630,2)</f>
        <v>0</v>
      </c>
      <c r="BL630" s="20" t="s">
        <v>171</v>
      </c>
      <c r="BM630" s="227" t="s">
        <v>577</v>
      </c>
    </row>
    <row r="631" s="2" customFormat="1">
      <c r="A631" s="41"/>
      <c r="B631" s="42"/>
      <c r="C631" s="43"/>
      <c r="D631" s="229" t="s">
        <v>174</v>
      </c>
      <c r="E631" s="43"/>
      <c r="F631" s="230" t="s">
        <v>578</v>
      </c>
      <c r="G631" s="43"/>
      <c r="H631" s="43"/>
      <c r="I631" s="231"/>
      <c r="J631" s="43"/>
      <c r="K631" s="43"/>
      <c r="L631" s="47"/>
      <c r="M631" s="232"/>
      <c r="N631" s="233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174</v>
      </c>
      <c r="AU631" s="20" t="s">
        <v>172</v>
      </c>
    </row>
    <row r="632" s="13" customFormat="1">
      <c r="A632" s="13"/>
      <c r="B632" s="234"/>
      <c r="C632" s="235"/>
      <c r="D632" s="236" t="s">
        <v>176</v>
      </c>
      <c r="E632" s="237" t="s">
        <v>19</v>
      </c>
      <c r="F632" s="238" t="s">
        <v>579</v>
      </c>
      <c r="G632" s="235"/>
      <c r="H632" s="237" t="s">
        <v>19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176</v>
      </c>
      <c r="AU632" s="244" t="s">
        <v>172</v>
      </c>
      <c r="AV632" s="13" t="s">
        <v>77</v>
      </c>
      <c r="AW632" s="13" t="s">
        <v>32</v>
      </c>
      <c r="AX632" s="13" t="s">
        <v>70</v>
      </c>
      <c r="AY632" s="244" t="s">
        <v>162</v>
      </c>
    </row>
    <row r="633" s="13" customFormat="1">
      <c r="A633" s="13"/>
      <c r="B633" s="234"/>
      <c r="C633" s="235"/>
      <c r="D633" s="236" t="s">
        <v>176</v>
      </c>
      <c r="E633" s="237" t="s">
        <v>19</v>
      </c>
      <c r="F633" s="238" t="s">
        <v>178</v>
      </c>
      <c r="G633" s="235"/>
      <c r="H633" s="237" t="s">
        <v>19</v>
      </c>
      <c r="I633" s="239"/>
      <c r="J633" s="235"/>
      <c r="K633" s="235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176</v>
      </c>
      <c r="AU633" s="244" t="s">
        <v>172</v>
      </c>
      <c r="AV633" s="13" t="s">
        <v>77</v>
      </c>
      <c r="AW633" s="13" t="s">
        <v>32</v>
      </c>
      <c r="AX633" s="13" t="s">
        <v>70</v>
      </c>
      <c r="AY633" s="244" t="s">
        <v>162</v>
      </c>
    </row>
    <row r="634" s="13" customFormat="1">
      <c r="A634" s="13"/>
      <c r="B634" s="234"/>
      <c r="C634" s="235"/>
      <c r="D634" s="236" t="s">
        <v>176</v>
      </c>
      <c r="E634" s="237" t="s">
        <v>19</v>
      </c>
      <c r="F634" s="238" t="s">
        <v>179</v>
      </c>
      <c r="G634" s="235"/>
      <c r="H634" s="237" t="s">
        <v>19</v>
      </c>
      <c r="I634" s="239"/>
      <c r="J634" s="235"/>
      <c r="K634" s="235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176</v>
      </c>
      <c r="AU634" s="244" t="s">
        <v>172</v>
      </c>
      <c r="AV634" s="13" t="s">
        <v>77</v>
      </c>
      <c r="AW634" s="13" t="s">
        <v>32</v>
      </c>
      <c r="AX634" s="13" t="s">
        <v>70</v>
      </c>
      <c r="AY634" s="244" t="s">
        <v>162</v>
      </c>
    </row>
    <row r="635" s="13" customFormat="1">
      <c r="A635" s="13"/>
      <c r="B635" s="234"/>
      <c r="C635" s="235"/>
      <c r="D635" s="236" t="s">
        <v>176</v>
      </c>
      <c r="E635" s="237" t="s">
        <v>19</v>
      </c>
      <c r="F635" s="238" t="s">
        <v>246</v>
      </c>
      <c r="G635" s="235"/>
      <c r="H635" s="237" t="s">
        <v>19</v>
      </c>
      <c r="I635" s="239"/>
      <c r="J635" s="235"/>
      <c r="K635" s="235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176</v>
      </c>
      <c r="AU635" s="244" t="s">
        <v>172</v>
      </c>
      <c r="AV635" s="13" t="s">
        <v>77</v>
      </c>
      <c r="AW635" s="13" t="s">
        <v>32</v>
      </c>
      <c r="AX635" s="13" t="s">
        <v>70</v>
      </c>
      <c r="AY635" s="244" t="s">
        <v>162</v>
      </c>
    </row>
    <row r="636" s="14" customFormat="1">
      <c r="A636" s="14"/>
      <c r="B636" s="245"/>
      <c r="C636" s="246"/>
      <c r="D636" s="236" t="s">
        <v>176</v>
      </c>
      <c r="E636" s="247" t="s">
        <v>19</v>
      </c>
      <c r="F636" s="248" t="s">
        <v>580</v>
      </c>
      <c r="G636" s="246"/>
      <c r="H636" s="249">
        <v>39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176</v>
      </c>
      <c r="AU636" s="255" t="s">
        <v>172</v>
      </c>
      <c r="AV636" s="14" t="s">
        <v>79</v>
      </c>
      <c r="AW636" s="14" t="s">
        <v>32</v>
      </c>
      <c r="AX636" s="14" t="s">
        <v>70</v>
      </c>
      <c r="AY636" s="255" t="s">
        <v>162</v>
      </c>
    </row>
    <row r="637" s="15" customFormat="1">
      <c r="A637" s="15"/>
      <c r="B637" s="256"/>
      <c r="C637" s="257"/>
      <c r="D637" s="236" t="s">
        <v>176</v>
      </c>
      <c r="E637" s="258" t="s">
        <v>19</v>
      </c>
      <c r="F637" s="259" t="s">
        <v>182</v>
      </c>
      <c r="G637" s="257"/>
      <c r="H637" s="260">
        <v>39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176</v>
      </c>
      <c r="AU637" s="266" t="s">
        <v>172</v>
      </c>
      <c r="AV637" s="15" t="s">
        <v>172</v>
      </c>
      <c r="AW637" s="15" t="s">
        <v>32</v>
      </c>
      <c r="AX637" s="15" t="s">
        <v>70</v>
      </c>
      <c r="AY637" s="266" t="s">
        <v>162</v>
      </c>
    </row>
    <row r="638" s="16" customFormat="1">
      <c r="A638" s="16"/>
      <c r="B638" s="267"/>
      <c r="C638" s="268"/>
      <c r="D638" s="236" t="s">
        <v>176</v>
      </c>
      <c r="E638" s="269" t="s">
        <v>98</v>
      </c>
      <c r="F638" s="270" t="s">
        <v>183</v>
      </c>
      <c r="G638" s="268"/>
      <c r="H638" s="271">
        <v>39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7" t="s">
        <v>176</v>
      </c>
      <c r="AU638" s="277" t="s">
        <v>172</v>
      </c>
      <c r="AV638" s="16" t="s">
        <v>171</v>
      </c>
      <c r="AW638" s="16" t="s">
        <v>32</v>
      </c>
      <c r="AX638" s="16" t="s">
        <v>77</v>
      </c>
      <c r="AY638" s="277" t="s">
        <v>162</v>
      </c>
    </row>
    <row r="639" s="2" customFormat="1" ht="16.5" customHeight="1">
      <c r="A639" s="41"/>
      <c r="B639" s="42"/>
      <c r="C639" s="278" t="s">
        <v>581</v>
      </c>
      <c r="D639" s="278" t="s">
        <v>338</v>
      </c>
      <c r="E639" s="279" t="s">
        <v>582</v>
      </c>
      <c r="F639" s="280" t="s">
        <v>583</v>
      </c>
      <c r="G639" s="281" t="s">
        <v>211</v>
      </c>
      <c r="H639" s="282">
        <v>40.950000000000003</v>
      </c>
      <c r="I639" s="283"/>
      <c r="J639" s="284">
        <f>ROUND(I639*H639,2)</f>
        <v>0</v>
      </c>
      <c r="K639" s="280" t="s">
        <v>19</v>
      </c>
      <c r="L639" s="285"/>
      <c r="M639" s="286" t="s">
        <v>19</v>
      </c>
      <c r="N639" s="287" t="s">
        <v>41</v>
      </c>
      <c r="O639" s="87"/>
      <c r="P639" s="225">
        <f>O639*H639</f>
        <v>0</v>
      </c>
      <c r="Q639" s="225">
        <v>0.045999999999999999</v>
      </c>
      <c r="R639" s="225">
        <f>Q639*H639</f>
        <v>1.8837000000000002</v>
      </c>
      <c r="S639" s="225">
        <v>0</v>
      </c>
      <c r="T639" s="226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27" t="s">
        <v>223</v>
      </c>
      <c r="AT639" s="227" t="s">
        <v>338</v>
      </c>
      <c r="AU639" s="227" t="s">
        <v>172</v>
      </c>
      <c r="AY639" s="20" t="s">
        <v>162</v>
      </c>
      <c r="BE639" s="228">
        <f>IF(N639="základní",J639,0)</f>
        <v>0</v>
      </c>
      <c r="BF639" s="228">
        <f>IF(N639="snížená",J639,0)</f>
        <v>0</v>
      </c>
      <c r="BG639" s="228">
        <f>IF(N639="zákl. přenesená",J639,0)</f>
        <v>0</v>
      </c>
      <c r="BH639" s="228">
        <f>IF(N639="sníž. přenesená",J639,0)</f>
        <v>0</v>
      </c>
      <c r="BI639" s="228">
        <f>IF(N639="nulová",J639,0)</f>
        <v>0</v>
      </c>
      <c r="BJ639" s="20" t="s">
        <v>77</v>
      </c>
      <c r="BK639" s="228">
        <f>ROUND(I639*H639,2)</f>
        <v>0</v>
      </c>
      <c r="BL639" s="20" t="s">
        <v>171</v>
      </c>
      <c r="BM639" s="227" t="s">
        <v>584</v>
      </c>
    </row>
    <row r="640" s="13" customFormat="1">
      <c r="A640" s="13"/>
      <c r="B640" s="234"/>
      <c r="C640" s="235"/>
      <c r="D640" s="236" t="s">
        <v>176</v>
      </c>
      <c r="E640" s="237" t="s">
        <v>19</v>
      </c>
      <c r="F640" s="238" t="s">
        <v>585</v>
      </c>
      <c r="G640" s="235"/>
      <c r="H640" s="237" t="s">
        <v>19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176</v>
      </c>
      <c r="AU640" s="244" t="s">
        <v>172</v>
      </c>
      <c r="AV640" s="13" t="s">
        <v>77</v>
      </c>
      <c r="AW640" s="13" t="s">
        <v>32</v>
      </c>
      <c r="AX640" s="13" t="s">
        <v>70</v>
      </c>
      <c r="AY640" s="244" t="s">
        <v>162</v>
      </c>
    </row>
    <row r="641" s="13" customFormat="1">
      <c r="A641" s="13"/>
      <c r="B641" s="234"/>
      <c r="C641" s="235"/>
      <c r="D641" s="236" t="s">
        <v>176</v>
      </c>
      <c r="E641" s="237" t="s">
        <v>19</v>
      </c>
      <c r="F641" s="238" t="s">
        <v>465</v>
      </c>
      <c r="G641" s="235"/>
      <c r="H641" s="237" t="s">
        <v>19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176</v>
      </c>
      <c r="AU641" s="244" t="s">
        <v>172</v>
      </c>
      <c r="AV641" s="13" t="s">
        <v>77</v>
      </c>
      <c r="AW641" s="13" t="s">
        <v>32</v>
      </c>
      <c r="AX641" s="13" t="s">
        <v>70</v>
      </c>
      <c r="AY641" s="244" t="s">
        <v>162</v>
      </c>
    </row>
    <row r="642" s="13" customFormat="1">
      <c r="A642" s="13"/>
      <c r="B642" s="234"/>
      <c r="C642" s="235"/>
      <c r="D642" s="236" t="s">
        <v>176</v>
      </c>
      <c r="E642" s="237" t="s">
        <v>19</v>
      </c>
      <c r="F642" s="238" t="s">
        <v>178</v>
      </c>
      <c r="G642" s="235"/>
      <c r="H642" s="237" t="s">
        <v>19</v>
      </c>
      <c r="I642" s="239"/>
      <c r="J642" s="235"/>
      <c r="K642" s="235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176</v>
      </c>
      <c r="AU642" s="244" t="s">
        <v>172</v>
      </c>
      <c r="AV642" s="13" t="s">
        <v>77</v>
      </c>
      <c r="AW642" s="13" t="s">
        <v>32</v>
      </c>
      <c r="AX642" s="13" t="s">
        <v>70</v>
      </c>
      <c r="AY642" s="244" t="s">
        <v>162</v>
      </c>
    </row>
    <row r="643" s="13" customFormat="1">
      <c r="A643" s="13"/>
      <c r="B643" s="234"/>
      <c r="C643" s="235"/>
      <c r="D643" s="236" t="s">
        <v>176</v>
      </c>
      <c r="E643" s="237" t="s">
        <v>19</v>
      </c>
      <c r="F643" s="238" t="s">
        <v>579</v>
      </c>
      <c r="G643" s="235"/>
      <c r="H643" s="237" t="s">
        <v>19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176</v>
      </c>
      <c r="AU643" s="244" t="s">
        <v>172</v>
      </c>
      <c r="AV643" s="13" t="s">
        <v>77</v>
      </c>
      <c r="AW643" s="13" t="s">
        <v>32</v>
      </c>
      <c r="AX643" s="13" t="s">
        <v>70</v>
      </c>
      <c r="AY643" s="244" t="s">
        <v>162</v>
      </c>
    </row>
    <row r="644" s="14" customFormat="1">
      <c r="A644" s="14"/>
      <c r="B644" s="245"/>
      <c r="C644" s="246"/>
      <c r="D644" s="236" t="s">
        <v>176</v>
      </c>
      <c r="E644" s="247" t="s">
        <v>19</v>
      </c>
      <c r="F644" s="248" t="s">
        <v>586</v>
      </c>
      <c r="G644" s="246"/>
      <c r="H644" s="249">
        <v>40.950000000000003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176</v>
      </c>
      <c r="AU644" s="255" t="s">
        <v>172</v>
      </c>
      <c r="AV644" s="14" t="s">
        <v>79</v>
      </c>
      <c r="AW644" s="14" t="s">
        <v>32</v>
      </c>
      <c r="AX644" s="14" t="s">
        <v>70</v>
      </c>
      <c r="AY644" s="255" t="s">
        <v>162</v>
      </c>
    </row>
    <row r="645" s="15" customFormat="1">
      <c r="A645" s="15"/>
      <c r="B645" s="256"/>
      <c r="C645" s="257"/>
      <c r="D645" s="236" t="s">
        <v>176</v>
      </c>
      <c r="E645" s="258" t="s">
        <v>19</v>
      </c>
      <c r="F645" s="259" t="s">
        <v>182</v>
      </c>
      <c r="G645" s="257"/>
      <c r="H645" s="260">
        <v>40.950000000000003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176</v>
      </c>
      <c r="AU645" s="266" t="s">
        <v>172</v>
      </c>
      <c r="AV645" s="15" t="s">
        <v>172</v>
      </c>
      <c r="AW645" s="15" t="s">
        <v>32</v>
      </c>
      <c r="AX645" s="15" t="s">
        <v>70</v>
      </c>
      <c r="AY645" s="266" t="s">
        <v>162</v>
      </c>
    </row>
    <row r="646" s="16" customFormat="1">
      <c r="A646" s="16"/>
      <c r="B646" s="267"/>
      <c r="C646" s="268"/>
      <c r="D646" s="236" t="s">
        <v>176</v>
      </c>
      <c r="E646" s="269" t="s">
        <v>19</v>
      </c>
      <c r="F646" s="270" t="s">
        <v>183</v>
      </c>
      <c r="G646" s="268"/>
      <c r="H646" s="271">
        <v>40.950000000000003</v>
      </c>
      <c r="I646" s="272"/>
      <c r="J646" s="268"/>
      <c r="K646" s="268"/>
      <c r="L646" s="273"/>
      <c r="M646" s="274"/>
      <c r="N646" s="275"/>
      <c r="O646" s="275"/>
      <c r="P646" s="275"/>
      <c r="Q646" s="275"/>
      <c r="R646" s="275"/>
      <c r="S646" s="275"/>
      <c r="T646" s="27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77" t="s">
        <v>176</v>
      </c>
      <c r="AU646" s="277" t="s">
        <v>172</v>
      </c>
      <c r="AV646" s="16" t="s">
        <v>171</v>
      </c>
      <c r="AW646" s="16" t="s">
        <v>32</v>
      </c>
      <c r="AX646" s="16" t="s">
        <v>77</v>
      </c>
      <c r="AY646" s="277" t="s">
        <v>162</v>
      </c>
    </row>
    <row r="647" s="2" customFormat="1" ht="33" customHeight="1">
      <c r="A647" s="41"/>
      <c r="B647" s="42"/>
      <c r="C647" s="216" t="s">
        <v>587</v>
      </c>
      <c r="D647" s="216" t="s">
        <v>166</v>
      </c>
      <c r="E647" s="217" t="s">
        <v>588</v>
      </c>
      <c r="F647" s="218" t="s">
        <v>589</v>
      </c>
      <c r="G647" s="219" t="s">
        <v>211</v>
      </c>
      <c r="H647" s="220">
        <v>266</v>
      </c>
      <c r="I647" s="221"/>
      <c r="J647" s="222">
        <f>ROUND(I647*H647,2)</f>
        <v>0</v>
      </c>
      <c r="K647" s="218" t="s">
        <v>170</v>
      </c>
      <c r="L647" s="47"/>
      <c r="M647" s="223" t="s">
        <v>19</v>
      </c>
      <c r="N647" s="224" t="s">
        <v>41</v>
      </c>
      <c r="O647" s="87"/>
      <c r="P647" s="225">
        <f>O647*H647</f>
        <v>0</v>
      </c>
      <c r="Q647" s="225">
        <v>0.071903999999999996</v>
      </c>
      <c r="R647" s="225">
        <f>Q647*H647</f>
        <v>19.126463999999999</v>
      </c>
      <c r="S647" s="225">
        <v>0</v>
      </c>
      <c r="T647" s="226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27" t="s">
        <v>171</v>
      </c>
      <c r="AT647" s="227" t="s">
        <v>166</v>
      </c>
      <c r="AU647" s="227" t="s">
        <v>172</v>
      </c>
      <c r="AY647" s="20" t="s">
        <v>162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20" t="s">
        <v>77</v>
      </c>
      <c r="BK647" s="228">
        <f>ROUND(I647*H647,2)</f>
        <v>0</v>
      </c>
      <c r="BL647" s="20" t="s">
        <v>171</v>
      </c>
      <c r="BM647" s="227" t="s">
        <v>590</v>
      </c>
    </row>
    <row r="648" s="2" customFormat="1">
      <c r="A648" s="41"/>
      <c r="B648" s="42"/>
      <c r="C648" s="43"/>
      <c r="D648" s="229" t="s">
        <v>174</v>
      </c>
      <c r="E648" s="43"/>
      <c r="F648" s="230" t="s">
        <v>591</v>
      </c>
      <c r="G648" s="43"/>
      <c r="H648" s="43"/>
      <c r="I648" s="231"/>
      <c r="J648" s="43"/>
      <c r="K648" s="43"/>
      <c r="L648" s="47"/>
      <c r="M648" s="232"/>
      <c r="N648" s="233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174</v>
      </c>
      <c r="AU648" s="20" t="s">
        <v>172</v>
      </c>
    </row>
    <row r="649" s="13" customFormat="1">
      <c r="A649" s="13"/>
      <c r="B649" s="234"/>
      <c r="C649" s="235"/>
      <c r="D649" s="236" t="s">
        <v>176</v>
      </c>
      <c r="E649" s="237" t="s">
        <v>19</v>
      </c>
      <c r="F649" s="238" t="s">
        <v>592</v>
      </c>
      <c r="G649" s="235"/>
      <c r="H649" s="237" t="s">
        <v>19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176</v>
      </c>
      <c r="AU649" s="244" t="s">
        <v>172</v>
      </c>
      <c r="AV649" s="13" t="s">
        <v>77</v>
      </c>
      <c r="AW649" s="13" t="s">
        <v>32</v>
      </c>
      <c r="AX649" s="13" t="s">
        <v>70</v>
      </c>
      <c r="AY649" s="244" t="s">
        <v>162</v>
      </c>
    </row>
    <row r="650" s="13" customFormat="1">
      <c r="A650" s="13"/>
      <c r="B650" s="234"/>
      <c r="C650" s="235"/>
      <c r="D650" s="236" t="s">
        <v>176</v>
      </c>
      <c r="E650" s="237" t="s">
        <v>19</v>
      </c>
      <c r="F650" s="238" t="s">
        <v>178</v>
      </c>
      <c r="G650" s="235"/>
      <c r="H650" s="237" t="s">
        <v>19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176</v>
      </c>
      <c r="AU650" s="244" t="s">
        <v>172</v>
      </c>
      <c r="AV650" s="13" t="s">
        <v>77</v>
      </c>
      <c r="AW650" s="13" t="s">
        <v>32</v>
      </c>
      <c r="AX650" s="13" t="s">
        <v>70</v>
      </c>
      <c r="AY650" s="244" t="s">
        <v>162</v>
      </c>
    </row>
    <row r="651" s="13" customFormat="1">
      <c r="A651" s="13"/>
      <c r="B651" s="234"/>
      <c r="C651" s="235"/>
      <c r="D651" s="236" t="s">
        <v>176</v>
      </c>
      <c r="E651" s="237" t="s">
        <v>19</v>
      </c>
      <c r="F651" s="238" t="s">
        <v>179</v>
      </c>
      <c r="G651" s="235"/>
      <c r="H651" s="237" t="s">
        <v>19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176</v>
      </c>
      <c r="AU651" s="244" t="s">
        <v>172</v>
      </c>
      <c r="AV651" s="13" t="s">
        <v>77</v>
      </c>
      <c r="AW651" s="13" t="s">
        <v>32</v>
      </c>
      <c r="AX651" s="13" t="s">
        <v>70</v>
      </c>
      <c r="AY651" s="244" t="s">
        <v>162</v>
      </c>
    </row>
    <row r="652" s="13" customFormat="1">
      <c r="A652" s="13"/>
      <c r="B652" s="234"/>
      <c r="C652" s="235"/>
      <c r="D652" s="236" t="s">
        <v>176</v>
      </c>
      <c r="E652" s="237" t="s">
        <v>19</v>
      </c>
      <c r="F652" s="238" t="s">
        <v>244</v>
      </c>
      <c r="G652" s="235"/>
      <c r="H652" s="237" t="s">
        <v>19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176</v>
      </c>
      <c r="AU652" s="244" t="s">
        <v>172</v>
      </c>
      <c r="AV652" s="13" t="s">
        <v>77</v>
      </c>
      <c r="AW652" s="13" t="s">
        <v>32</v>
      </c>
      <c r="AX652" s="13" t="s">
        <v>70</v>
      </c>
      <c r="AY652" s="244" t="s">
        <v>162</v>
      </c>
    </row>
    <row r="653" s="14" customFormat="1">
      <c r="A653" s="14"/>
      <c r="B653" s="245"/>
      <c r="C653" s="246"/>
      <c r="D653" s="236" t="s">
        <v>176</v>
      </c>
      <c r="E653" s="247" t="s">
        <v>19</v>
      </c>
      <c r="F653" s="248" t="s">
        <v>593</v>
      </c>
      <c r="G653" s="246"/>
      <c r="H653" s="249">
        <v>266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176</v>
      </c>
      <c r="AU653" s="255" t="s">
        <v>172</v>
      </c>
      <c r="AV653" s="14" t="s">
        <v>79</v>
      </c>
      <c r="AW653" s="14" t="s">
        <v>32</v>
      </c>
      <c r="AX653" s="14" t="s">
        <v>70</v>
      </c>
      <c r="AY653" s="255" t="s">
        <v>162</v>
      </c>
    </row>
    <row r="654" s="15" customFormat="1">
      <c r="A654" s="15"/>
      <c r="B654" s="256"/>
      <c r="C654" s="257"/>
      <c r="D654" s="236" t="s">
        <v>176</v>
      </c>
      <c r="E654" s="258" t="s">
        <v>19</v>
      </c>
      <c r="F654" s="259" t="s">
        <v>182</v>
      </c>
      <c r="G654" s="257"/>
      <c r="H654" s="260">
        <v>266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6" t="s">
        <v>176</v>
      </c>
      <c r="AU654" s="266" t="s">
        <v>172</v>
      </c>
      <c r="AV654" s="15" t="s">
        <v>172</v>
      </c>
      <c r="AW654" s="15" t="s">
        <v>32</v>
      </c>
      <c r="AX654" s="15" t="s">
        <v>70</v>
      </c>
      <c r="AY654" s="266" t="s">
        <v>162</v>
      </c>
    </row>
    <row r="655" s="16" customFormat="1">
      <c r="A655" s="16"/>
      <c r="B655" s="267"/>
      <c r="C655" s="268"/>
      <c r="D655" s="236" t="s">
        <v>176</v>
      </c>
      <c r="E655" s="269" t="s">
        <v>19</v>
      </c>
      <c r="F655" s="270" t="s">
        <v>183</v>
      </c>
      <c r="G655" s="268"/>
      <c r="H655" s="271">
        <v>266</v>
      </c>
      <c r="I655" s="272"/>
      <c r="J655" s="268"/>
      <c r="K655" s="268"/>
      <c r="L655" s="273"/>
      <c r="M655" s="274"/>
      <c r="N655" s="275"/>
      <c r="O655" s="275"/>
      <c r="P655" s="275"/>
      <c r="Q655" s="275"/>
      <c r="R655" s="275"/>
      <c r="S655" s="275"/>
      <c r="T655" s="27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7" t="s">
        <v>176</v>
      </c>
      <c r="AU655" s="277" t="s">
        <v>172</v>
      </c>
      <c r="AV655" s="16" t="s">
        <v>171</v>
      </c>
      <c r="AW655" s="16" t="s">
        <v>32</v>
      </c>
      <c r="AX655" s="16" t="s">
        <v>77</v>
      </c>
      <c r="AY655" s="277" t="s">
        <v>162</v>
      </c>
    </row>
    <row r="656" s="2" customFormat="1" ht="16.5" customHeight="1">
      <c r="A656" s="41"/>
      <c r="B656" s="42"/>
      <c r="C656" s="278" t="s">
        <v>594</v>
      </c>
      <c r="D656" s="278" t="s">
        <v>338</v>
      </c>
      <c r="E656" s="279" t="s">
        <v>473</v>
      </c>
      <c r="F656" s="280" t="s">
        <v>474</v>
      </c>
      <c r="G656" s="281" t="s">
        <v>316</v>
      </c>
      <c r="H656" s="282">
        <v>6.9269999999999996</v>
      </c>
      <c r="I656" s="283"/>
      <c r="J656" s="284">
        <f>ROUND(I656*H656,2)</f>
        <v>0</v>
      </c>
      <c r="K656" s="280" t="s">
        <v>19</v>
      </c>
      <c r="L656" s="285"/>
      <c r="M656" s="286" t="s">
        <v>19</v>
      </c>
      <c r="N656" s="287" t="s">
        <v>41</v>
      </c>
      <c r="O656" s="87"/>
      <c r="P656" s="225">
        <f>O656*H656</f>
        <v>0</v>
      </c>
      <c r="Q656" s="225">
        <v>1</v>
      </c>
      <c r="R656" s="225">
        <f>Q656*H656</f>
        <v>6.9269999999999996</v>
      </c>
      <c r="S656" s="225">
        <v>0</v>
      </c>
      <c r="T656" s="226">
        <f>S656*H656</f>
        <v>0</v>
      </c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R656" s="227" t="s">
        <v>223</v>
      </c>
      <c r="AT656" s="227" t="s">
        <v>338</v>
      </c>
      <c r="AU656" s="227" t="s">
        <v>172</v>
      </c>
      <c r="AY656" s="20" t="s">
        <v>162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20" t="s">
        <v>77</v>
      </c>
      <c r="BK656" s="228">
        <f>ROUND(I656*H656,2)</f>
        <v>0</v>
      </c>
      <c r="BL656" s="20" t="s">
        <v>171</v>
      </c>
      <c r="BM656" s="227" t="s">
        <v>595</v>
      </c>
    </row>
    <row r="657" s="13" customFormat="1">
      <c r="A657" s="13"/>
      <c r="B657" s="234"/>
      <c r="C657" s="235"/>
      <c r="D657" s="236" t="s">
        <v>176</v>
      </c>
      <c r="E657" s="237" t="s">
        <v>19</v>
      </c>
      <c r="F657" s="238" t="s">
        <v>476</v>
      </c>
      <c r="G657" s="235"/>
      <c r="H657" s="237" t="s">
        <v>19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176</v>
      </c>
      <c r="AU657" s="244" t="s">
        <v>172</v>
      </c>
      <c r="AV657" s="13" t="s">
        <v>77</v>
      </c>
      <c r="AW657" s="13" t="s">
        <v>32</v>
      </c>
      <c r="AX657" s="13" t="s">
        <v>70</v>
      </c>
      <c r="AY657" s="244" t="s">
        <v>162</v>
      </c>
    </row>
    <row r="658" s="13" customFormat="1">
      <c r="A658" s="13"/>
      <c r="B658" s="234"/>
      <c r="C658" s="235"/>
      <c r="D658" s="236" t="s">
        <v>176</v>
      </c>
      <c r="E658" s="237" t="s">
        <v>19</v>
      </c>
      <c r="F658" s="238" t="s">
        <v>477</v>
      </c>
      <c r="G658" s="235"/>
      <c r="H658" s="237" t="s">
        <v>19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176</v>
      </c>
      <c r="AU658" s="244" t="s">
        <v>172</v>
      </c>
      <c r="AV658" s="13" t="s">
        <v>77</v>
      </c>
      <c r="AW658" s="13" t="s">
        <v>32</v>
      </c>
      <c r="AX658" s="13" t="s">
        <v>70</v>
      </c>
      <c r="AY658" s="244" t="s">
        <v>162</v>
      </c>
    </row>
    <row r="659" s="13" customFormat="1">
      <c r="A659" s="13"/>
      <c r="B659" s="234"/>
      <c r="C659" s="235"/>
      <c r="D659" s="236" t="s">
        <v>176</v>
      </c>
      <c r="E659" s="237" t="s">
        <v>19</v>
      </c>
      <c r="F659" s="238" t="s">
        <v>178</v>
      </c>
      <c r="G659" s="235"/>
      <c r="H659" s="237" t="s">
        <v>19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176</v>
      </c>
      <c r="AU659" s="244" t="s">
        <v>172</v>
      </c>
      <c r="AV659" s="13" t="s">
        <v>77</v>
      </c>
      <c r="AW659" s="13" t="s">
        <v>32</v>
      </c>
      <c r="AX659" s="13" t="s">
        <v>70</v>
      </c>
      <c r="AY659" s="244" t="s">
        <v>162</v>
      </c>
    </row>
    <row r="660" s="13" customFormat="1">
      <c r="A660" s="13"/>
      <c r="B660" s="234"/>
      <c r="C660" s="235"/>
      <c r="D660" s="236" t="s">
        <v>176</v>
      </c>
      <c r="E660" s="237" t="s">
        <v>19</v>
      </c>
      <c r="F660" s="238" t="s">
        <v>592</v>
      </c>
      <c r="G660" s="235"/>
      <c r="H660" s="237" t="s">
        <v>19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176</v>
      </c>
      <c r="AU660" s="244" t="s">
        <v>172</v>
      </c>
      <c r="AV660" s="13" t="s">
        <v>77</v>
      </c>
      <c r="AW660" s="13" t="s">
        <v>32</v>
      </c>
      <c r="AX660" s="13" t="s">
        <v>70</v>
      </c>
      <c r="AY660" s="244" t="s">
        <v>162</v>
      </c>
    </row>
    <row r="661" s="14" customFormat="1">
      <c r="A661" s="14"/>
      <c r="B661" s="245"/>
      <c r="C661" s="246"/>
      <c r="D661" s="236" t="s">
        <v>176</v>
      </c>
      <c r="E661" s="247" t="s">
        <v>19</v>
      </c>
      <c r="F661" s="248" t="s">
        <v>596</v>
      </c>
      <c r="G661" s="246"/>
      <c r="H661" s="249">
        <v>6.9269999999999996</v>
      </c>
      <c r="I661" s="250"/>
      <c r="J661" s="246"/>
      <c r="K661" s="246"/>
      <c r="L661" s="251"/>
      <c r="M661" s="252"/>
      <c r="N661" s="253"/>
      <c r="O661" s="253"/>
      <c r="P661" s="253"/>
      <c r="Q661" s="253"/>
      <c r="R661" s="253"/>
      <c r="S661" s="253"/>
      <c r="T661" s="25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5" t="s">
        <v>176</v>
      </c>
      <c r="AU661" s="255" t="s">
        <v>172</v>
      </c>
      <c r="AV661" s="14" t="s">
        <v>79</v>
      </c>
      <c r="AW661" s="14" t="s">
        <v>32</v>
      </c>
      <c r="AX661" s="14" t="s">
        <v>70</v>
      </c>
      <c r="AY661" s="255" t="s">
        <v>162</v>
      </c>
    </row>
    <row r="662" s="15" customFormat="1">
      <c r="A662" s="15"/>
      <c r="B662" s="256"/>
      <c r="C662" s="257"/>
      <c r="D662" s="236" t="s">
        <v>176</v>
      </c>
      <c r="E662" s="258" t="s">
        <v>19</v>
      </c>
      <c r="F662" s="259" t="s">
        <v>182</v>
      </c>
      <c r="G662" s="257"/>
      <c r="H662" s="260">
        <v>6.9269999999999996</v>
      </c>
      <c r="I662" s="261"/>
      <c r="J662" s="257"/>
      <c r="K662" s="257"/>
      <c r="L662" s="262"/>
      <c r="M662" s="263"/>
      <c r="N662" s="264"/>
      <c r="O662" s="264"/>
      <c r="P662" s="264"/>
      <c r="Q662" s="264"/>
      <c r="R662" s="264"/>
      <c r="S662" s="264"/>
      <c r="T662" s="26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6" t="s">
        <v>176</v>
      </c>
      <c r="AU662" s="266" t="s">
        <v>172</v>
      </c>
      <c r="AV662" s="15" t="s">
        <v>172</v>
      </c>
      <c r="AW662" s="15" t="s">
        <v>32</v>
      </c>
      <c r="AX662" s="15" t="s">
        <v>70</v>
      </c>
      <c r="AY662" s="266" t="s">
        <v>162</v>
      </c>
    </row>
    <row r="663" s="16" customFormat="1">
      <c r="A663" s="16"/>
      <c r="B663" s="267"/>
      <c r="C663" s="268"/>
      <c r="D663" s="236" t="s">
        <v>176</v>
      </c>
      <c r="E663" s="269" t="s">
        <v>19</v>
      </c>
      <c r="F663" s="270" t="s">
        <v>183</v>
      </c>
      <c r="G663" s="268"/>
      <c r="H663" s="271">
        <v>6.9269999999999996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176</v>
      </c>
      <c r="AU663" s="277" t="s">
        <v>172</v>
      </c>
      <c r="AV663" s="16" t="s">
        <v>171</v>
      </c>
      <c r="AW663" s="16" t="s">
        <v>32</v>
      </c>
      <c r="AX663" s="16" t="s">
        <v>77</v>
      </c>
      <c r="AY663" s="277" t="s">
        <v>162</v>
      </c>
    </row>
    <row r="664" s="2" customFormat="1" ht="24.15" customHeight="1">
      <c r="A664" s="41"/>
      <c r="B664" s="42"/>
      <c r="C664" s="216" t="s">
        <v>597</v>
      </c>
      <c r="D664" s="216" t="s">
        <v>166</v>
      </c>
      <c r="E664" s="217" t="s">
        <v>598</v>
      </c>
      <c r="F664" s="218" t="s">
        <v>599</v>
      </c>
      <c r="G664" s="219" t="s">
        <v>211</v>
      </c>
      <c r="H664" s="220">
        <v>20.5</v>
      </c>
      <c r="I664" s="221"/>
      <c r="J664" s="222">
        <f>ROUND(I664*H664,2)</f>
        <v>0</v>
      </c>
      <c r="K664" s="218" t="s">
        <v>170</v>
      </c>
      <c r="L664" s="47"/>
      <c r="M664" s="223" t="s">
        <v>19</v>
      </c>
      <c r="N664" s="224" t="s">
        <v>41</v>
      </c>
      <c r="O664" s="87"/>
      <c r="P664" s="225">
        <f>O664*H664</f>
        <v>0</v>
      </c>
      <c r="Q664" s="225">
        <v>0.15539952000000001</v>
      </c>
      <c r="R664" s="225">
        <f>Q664*H664</f>
        <v>3.18569016</v>
      </c>
      <c r="S664" s="225">
        <v>0</v>
      </c>
      <c r="T664" s="226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7" t="s">
        <v>171</v>
      </c>
      <c r="AT664" s="227" t="s">
        <v>166</v>
      </c>
      <c r="AU664" s="227" t="s">
        <v>172</v>
      </c>
      <c r="AY664" s="20" t="s">
        <v>162</v>
      </c>
      <c r="BE664" s="228">
        <f>IF(N664="základní",J664,0)</f>
        <v>0</v>
      </c>
      <c r="BF664" s="228">
        <f>IF(N664="snížená",J664,0)</f>
        <v>0</v>
      </c>
      <c r="BG664" s="228">
        <f>IF(N664="zákl. přenesená",J664,0)</f>
        <v>0</v>
      </c>
      <c r="BH664" s="228">
        <f>IF(N664="sníž. přenesená",J664,0)</f>
        <v>0</v>
      </c>
      <c r="BI664" s="228">
        <f>IF(N664="nulová",J664,0)</f>
        <v>0</v>
      </c>
      <c r="BJ664" s="20" t="s">
        <v>77</v>
      </c>
      <c r="BK664" s="228">
        <f>ROUND(I664*H664,2)</f>
        <v>0</v>
      </c>
      <c r="BL664" s="20" t="s">
        <v>171</v>
      </c>
      <c r="BM664" s="227" t="s">
        <v>600</v>
      </c>
    </row>
    <row r="665" s="2" customFormat="1">
      <c r="A665" s="41"/>
      <c r="B665" s="42"/>
      <c r="C665" s="43"/>
      <c r="D665" s="229" t="s">
        <v>174</v>
      </c>
      <c r="E665" s="43"/>
      <c r="F665" s="230" t="s">
        <v>601</v>
      </c>
      <c r="G665" s="43"/>
      <c r="H665" s="43"/>
      <c r="I665" s="231"/>
      <c r="J665" s="43"/>
      <c r="K665" s="43"/>
      <c r="L665" s="47"/>
      <c r="M665" s="232"/>
      <c r="N665" s="233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174</v>
      </c>
      <c r="AU665" s="20" t="s">
        <v>172</v>
      </c>
    </row>
    <row r="666" s="13" customFormat="1">
      <c r="A666" s="13"/>
      <c r="B666" s="234"/>
      <c r="C666" s="235"/>
      <c r="D666" s="236" t="s">
        <v>176</v>
      </c>
      <c r="E666" s="237" t="s">
        <v>19</v>
      </c>
      <c r="F666" s="238" t="s">
        <v>602</v>
      </c>
      <c r="G666" s="235"/>
      <c r="H666" s="237" t="s">
        <v>19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4" t="s">
        <v>176</v>
      </c>
      <c r="AU666" s="244" t="s">
        <v>172</v>
      </c>
      <c r="AV666" s="13" t="s">
        <v>77</v>
      </c>
      <c r="AW666" s="13" t="s">
        <v>32</v>
      </c>
      <c r="AX666" s="13" t="s">
        <v>70</v>
      </c>
      <c r="AY666" s="244" t="s">
        <v>162</v>
      </c>
    </row>
    <row r="667" s="13" customFormat="1">
      <c r="A667" s="13"/>
      <c r="B667" s="234"/>
      <c r="C667" s="235"/>
      <c r="D667" s="236" t="s">
        <v>176</v>
      </c>
      <c r="E667" s="237" t="s">
        <v>19</v>
      </c>
      <c r="F667" s="238" t="s">
        <v>178</v>
      </c>
      <c r="G667" s="235"/>
      <c r="H667" s="237" t="s">
        <v>19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176</v>
      </c>
      <c r="AU667" s="244" t="s">
        <v>172</v>
      </c>
      <c r="AV667" s="13" t="s">
        <v>77</v>
      </c>
      <c r="AW667" s="13" t="s">
        <v>32</v>
      </c>
      <c r="AX667" s="13" t="s">
        <v>70</v>
      </c>
      <c r="AY667" s="244" t="s">
        <v>162</v>
      </c>
    </row>
    <row r="668" s="13" customFormat="1">
      <c r="A668" s="13"/>
      <c r="B668" s="234"/>
      <c r="C668" s="235"/>
      <c r="D668" s="236" t="s">
        <v>176</v>
      </c>
      <c r="E668" s="237" t="s">
        <v>19</v>
      </c>
      <c r="F668" s="238" t="s">
        <v>179</v>
      </c>
      <c r="G668" s="235"/>
      <c r="H668" s="237" t="s">
        <v>19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176</v>
      </c>
      <c r="AU668" s="244" t="s">
        <v>172</v>
      </c>
      <c r="AV668" s="13" t="s">
        <v>77</v>
      </c>
      <c r="AW668" s="13" t="s">
        <v>32</v>
      </c>
      <c r="AX668" s="13" t="s">
        <v>70</v>
      </c>
      <c r="AY668" s="244" t="s">
        <v>162</v>
      </c>
    </row>
    <row r="669" s="13" customFormat="1">
      <c r="A669" s="13"/>
      <c r="B669" s="234"/>
      <c r="C669" s="235"/>
      <c r="D669" s="236" t="s">
        <v>176</v>
      </c>
      <c r="E669" s="237" t="s">
        <v>19</v>
      </c>
      <c r="F669" s="238" t="s">
        <v>246</v>
      </c>
      <c r="G669" s="235"/>
      <c r="H669" s="237" t="s">
        <v>19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176</v>
      </c>
      <c r="AU669" s="244" t="s">
        <v>172</v>
      </c>
      <c r="AV669" s="13" t="s">
        <v>77</v>
      </c>
      <c r="AW669" s="13" t="s">
        <v>32</v>
      </c>
      <c r="AX669" s="13" t="s">
        <v>70</v>
      </c>
      <c r="AY669" s="244" t="s">
        <v>162</v>
      </c>
    </row>
    <row r="670" s="14" customFormat="1">
      <c r="A670" s="14"/>
      <c r="B670" s="245"/>
      <c r="C670" s="246"/>
      <c r="D670" s="236" t="s">
        <v>176</v>
      </c>
      <c r="E670" s="247" t="s">
        <v>19</v>
      </c>
      <c r="F670" s="248" t="s">
        <v>603</v>
      </c>
      <c r="G670" s="246"/>
      <c r="H670" s="249">
        <v>20.5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176</v>
      </c>
      <c r="AU670" s="255" t="s">
        <v>172</v>
      </c>
      <c r="AV670" s="14" t="s">
        <v>79</v>
      </c>
      <c r="AW670" s="14" t="s">
        <v>32</v>
      </c>
      <c r="AX670" s="14" t="s">
        <v>70</v>
      </c>
      <c r="AY670" s="255" t="s">
        <v>162</v>
      </c>
    </row>
    <row r="671" s="15" customFormat="1">
      <c r="A671" s="15"/>
      <c r="B671" s="256"/>
      <c r="C671" s="257"/>
      <c r="D671" s="236" t="s">
        <v>176</v>
      </c>
      <c r="E671" s="258" t="s">
        <v>19</v>
      </c>
      <c r="F671" s="259" t="s">
        <v>182</v>
      </c>
      <c r="G671" s="257"/>
      <c r="H671" s="260">
        <v>20.5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6" t="s">
        <v>176</v>
      </c>
      <c r="AU671" s="266" t="s">
        <v>172</v>
      </c>
      <c r="AV671" s="15" t="s">
        <v>172</v>
      </c>
      <c r="AW671" s="15" t="s">
        <v>32</v>
      </c>
      <c r="AX671" s="15" t="s">
        <v>70</v>
      </c>
      <c r="AY671" s="266" t="s">
        <v>162</v>
      </c>
    </row>
    <row r="672" s="16" customFormat="1">
      <c r="A672" s="16"/>
      <c r="B672" s="267"/>
      <c r="C672" s="268"/>
      <c r="D672" s="236" t="s">
        <v>176</v>
      </c>
      <c r="E672" s="269" t="s">
        <v>100</v>
      </c>
      <c r="F672" s="270" t="s">
        <v>183</v>
      </c>
      <c r="G672" s="268"/>
      <c r="H672" s="271">
        <v>20.5</v>
      </c>
      <c r="I672" s="272"/>
      <c r="J672" s="268"/>
      <c r="K672" s="268"/>
      <c r="L672" s="273"/>
      <c r="M672" s="274"/>
      <c r="N672" s="275"/>
      <c r="O672" s="275"/>
      <c r="P672" s="275"/>
      <c r="Q672" s="275"/>
      <c r="R672" s="275"/>
      <c r="S672" s="275"/>
      <c r="T672" s="27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77" t="s">
        <v>176</v>
      </c>
      <c r="AU672" s="277" t="s">
        <v>172</v>
      </c>
      <c r="AV672" s="16" t="s">
        <v>171</v>
      </c>
      <c r="AW672" s="16" t="s">
        <v>32</v>
      </c>
      <c r="AX672" s="16" t="s">
        <v>77</v>
      </c>
      <c r="AY672" s="277" t="s">
        <v>162</v>
      </c>
    </row>
    <row r="673" s="2" customFormat="1" ht="16.5" customHeight="1">
      <c r="A673" s="41"/>
      <c r="B673" s="42"/>
      <c r="C673" s="278" t="s">
        <v>604</v>
      </c>
      <c r="D673" s="278" t="s">
        <v>338</v>
      </c>
      <c r="E673" s="279" t="s">
        <v>605</v>
      </c>
      <c r="F673" s="280" t="s">
        <v>606</v>
      </c>
      <c r="G673" s="281" t="s">
        <v>211</v>
      </c>
      <c r="H673" s="282">
        <v>21.524999999999999</v>
      </c>
      <c r="I673" s="283"/>
      <c r="J673" s="284">
        <f>ROUND(I673*H673,2)</f>
        <v>0</v>
      </c>
      <c r="K673" s="280" t="s">
        <v>19</v>
      </c>
      <c r="L673" s="285"/>
      <c r="M673" s="286" t="s">
        <v>19</v>
      </c>
      <c r="N673" s="287" t="s">
        <v>41</v>
      </c>
      <c r="O673" s="87"/>
      <c r="P673" s="225">
        <f>O673*H673</f>
        <v>0</v>
      </c>
      <c r="Q673" s="225">
        <v>0.082400000000000001</v>
      </c>
      <c r="R673" s="225">
        <f>Q673*H673</f>
        <v>1.77366</v>
      </c>
      <c r="S673" s="225">
        <v>0</v>
      </c>
      <c r="T673" s="226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7" t="s">
        <v>223</v>
      </c>
      <c r="AT673" s="227" t="s">
        <v>338</v>
      </c>
      <c r="AU673" s="227" t="s">
        <v>172</v>
      </c>
      <c r="AY673" s="20" t="s">
        <v>162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20" t="s">
        <v>77</v>
      </c>
      <c r="BK673" s="228">
        <f>ROUND(I673*H673,2)</f>
        <v>0</v>
      </c>
      <c r="BL673" s="20" t="s">
        <v>171</v>
      </c>
      <c r="BM673" s="227" t="s">
        <v>607</v>
      </c>
    </row>
    <row r="674" s="13" customFormat="1">
      <c r="A674" s="13"/>
      <c r="B674" s="234"/>
      <c r="C674" s="235"/>
      <c r="D674" s="236" t="s">
        <v>176</v>
      </c>
      <c r="E674" s="237" t="s">
        <v>19</v>
      </c>
      <c r="F674" s="238" t="s">
        <v>608</v>
      </c>
      <c r="G674" s="235"/>
      <c r="H674" s="237" t="s">
        <v>19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176</v>
      </c>
      <c r="AU674" s="244" t="s">
        <v>172</v>
      </c>
      <c r="AV674" s="13" t="s">
        <v>77</v>
      </c>
      <c r="AW674" s="13" t="s">
        <v>32</v>
      </c>
      <c r="AX674" s="13" t="s">
        <v>70</v>
      </c>
      <c r="AY674" s="244" t="s">
        <v>162</v>
      </c>
    </row>
    <row r="675" s="13" customFormat="1">
      <c r="A675" s="13"/>
      <c r="B675" s="234"/>
      <c r="C675" s="235"/>
      <c r="D675" s="236" t="s">
        <v>176</v>
      </c>
      <c r="E675" s="237" t="s">
        <v>19</v>
      </c>
      <c r="F675" s="238" t="s">
        <v>465</v>
      </c>
      <c r="G675" s="235"/>
      <c r="H675" s="237" t="s">
        <v>19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176</v>
      </c>
      <c r="AU675" s="244" t="s">
        <v>172</v>
      </c>
      <c r="AV675" s="13" t="s">
        <v>77</v>
      </c>
      <c r="AW675" s="13" t="s">
        <v>32</v>
      </c>
      <c r="AX675" s="13" t="s">
        <v>70</v>
      </c>
      <c r="AY675" s="244" t="s">
        <v>162</v>
      </c>
    </row>
    <row r="676" s="13" customFormat="1">
      <c r="A676" s="13"/>
      <c r="B676" s="234"/>
      <c r="C676" s="235"/>
      <c r="D676" s="236" t="s">
        <v>176</v>
      </c>
      <c r="E676" s="237" t="s">
        <v>19</v>
      </c>
      <c r="F676" s="238" t="s">
        <v>178</v>
      </c>
      <c r="G676" s="235"/>
      <c r="H676" s="237" t="s">
        <v>19</v>
      </c>
      <c r="I676" s="239"/>
      <c r="J676" s="235"/>
      <c r="K676" s="235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176</v>
      </c>
      <c r="AU676" s="244" t="s">
        <v>172</v>
      </c>
      <c r="AV676" s="13" t="s">
        <v>77</v>
      </c>
      <c r="AW676" s="13" t="s">
        <v>32</v>
      </c>
      <c r="AX676" s="13" t="s">
        <v>70</v>
      </c>
      <c r="AY676" s="244" t="s">
        <v>162</v>
      </c>
    </row>
    <row r="677" s="13" customFormat="1">
      <c r="A677" s="13"/>
      <c r="B677" s="234"/>
      <c r="C677" s="235"/>
      <c r="D677" s="236" t="s">
        <v>176</v>
      </c>
      <c r="E677" s="237" t="s">
        <v>19</v>
      </c>
      <c r="F677" s="238" t="s">
        <v>602</v>
      </c>
      <c r="G677" s="235"/>
      <c r="H677" s="237" t="s">
        <v>19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176</v>
      </c>
      <c r="AU677" s="244" t="s">
        <v>172</v>
      </c>
      <c r="AV677" s="13" t="s">
        <v>77</v>
      </c>
      <c r="AW677" s="13" t="s">
        <v>32</v>
      </c>
      <c r="AX677" s="13" t="s">
        <v>70</v>
      </c>
      <c r="AY677" s="244" t="s">
        <v>162</v>
      </c>
    </row>
    <row r="678" s="14" customFormat="1">
      <c r="A678" s="14"/>
      <c r="B678" s="245"/>
      <c r="C678" s="246"/>
      <c r="D678" s="236" t="s">
        <v>176</v>
      </c>
      <c r="E678" s="247" t="s">
        <v>19</v>
      </c>
      <c r="F678" s="248" t="s">
        <v>609</v>
      </c>
      <c r="G678" s="246"/>
      <c r="H678" s="249">
        <v>21.524999999999999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176</v>
      </c>
      <c r="AU678" s="255" t="s">
        <v>172</v>
      </c>
      <c r="AV678" s="14" t="s">
        <v>79</v>
      </c>
      <c r="AW678" s="14" t="s">
        <v>32</v>
      </c>
      <c r="AX678" s="14" t="s">
        <v>70</v>
      </c>
      <c r="AY678" s="255" t="s">
        <v>162</v>
      </c>
    </row>
    <row r="679" s="15" customFormat="1">
      <c r="A679" s="15"/>
      <c r="B679" s="256"/>
      <c r="C679" s="257"/>
      <c r="D679" s="236" t="s">
        <v>176</v>
      </c>
      <c r="E679" s="258" t="s">
        <v>19</v>
      </c>
      <c r="F679" s="259" t="s">
        <v>182</v>
      </c>
      <c r="G679" s="257"/>
      <c r="H679" s="260">
        <v>21.524999999999999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176</v>
      </c>
      <c r="AU679" s="266" t="s">
        <v>172</v>
      </c>
      <c r="AV679" s="15" t="s">
        <v>172</v>
      </c>
      <c r="AW679" s="15" t="s">
        <v>32</v>
      </c>
      <c r="AX679" s="15" t="s">
        <v>70</v>
      </c>
      <c r="AY679" s="266" t="s">
        <v>162</v>
      </c>
    </row>
    <row r="680" s="16" customFormat="1">
      <c r="A680" s="16"/>
      <c r="B680" s="267"/>
      <c r="C680" s="268"/>
      <c r="D680" s="236" t="s">
        <v>176</v>
      </c>
      <c r="E680" s="269" t="s">
        <v>19</v>
      </c>
      <c r="F680" s="270" t="s">
        <v>183</v>
      </c>
      <c r="G680" s="268"/>
      <c r="H680" s="271">
        <v>21.524999999999999</v>
      </c>
      <c r="I680" s="272"/>
      <c r="J680" s="268"/>
      <c r="K680" s="268"/>
      <c r="L680" s="273"/>
      <c r="M680" s="274"/>
      <c r="N680" s="275"/>
      <c r="O680" s="275"/>
      <c r="P680" s="275"/>
      <c r="Q680" s="275"/>
      <c r="R680" s="275"/>
      <c r="S680" s="275"/>
      <c r="T680" s="27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77" t="s">
        <v>176</v>
      </c>
      <c r="AU680" s="277" t="s">
        <v>172</v>
      </c>
      <c r="AV680" s="16" t="s">
        <v>171</v>
      </c>
      <c r="AW680" s="16" t="s">
        <v>32</v>
      </c>
      <c r="AX680" s="16" t="s">
        <v>77</v>
      </c>
      <c r="AY680" s="277" t="s">
        <v>162</v>
      </c>
    </row>
    <row r="681" s="2" customFormat="1" ht="24.15" customHeight="1">
      <c r="A681" s="41"/>
      <c r="B681" s="42"/>
      <c r="C681" s="216" t="s">
        <v>610</v>
      </c>
      <c r="D681" s="216" t="s">
        <v>166</v>
      </c>
      <c r="E681" s="217" t="s">
        <v>611</v>
      </c>
      <c r="F681" s="218" t="s">
        <v>612</v>
      </c>
      <c r="G681" s="219" t="s">
        <v>211</v>
      </c>
      <c r="H681" s="220">
        <v>93</v>
      </c>
      <c r="I681" s="221"/>
      <c r="J681" s="222">
        <f>ROUND(I681*H681,2)</f>
        <v>0</v>
      </c>
      <c r="K681" s="218" t="s">
        <v>170</v>
      </c>
      <c r="L681" s="47"/>
      <c r="M681" s="223" t="s">
        <v>19</v>
      </c>
      <c r="N681" s="224" t="s">
        <v>41</v>
      </c>
      <c r="O681" s="87"/>
      <c r="P681" s="225">
        <f>O681*H681</f>
        <v>0</v>
      </c>
      <c r="Q681" s="225">
        <v>0.14066960000000001</v>
      </c>
      <c r="R681" s="225">
        <f>Q681*H681</f>
        <v>13.0822728</v>
      </c>
      <c r="S681" s="225">
        <v>0</v>
      </c>
      <c r="T681" s="226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7" t="s">
        <v>171</v>
      </c>
      <c r="AT681" s="227" t="s">
        <v>166</v>
      </c>
      <c r="AU681" s="227" t="s">
        <v>172</v>
      </c>
      <c r="AY681" s="20" t="s">
        <v>162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20" t="s">
        <v>77</v>
      </c>
      <c r="BK681" s="228">
        <f>ROUND(I681*H681,2)</f>
        <v>0</v>
      </c>
      <c r="BL681" s="20" t="s">
        <v>171</v>
      </c>
      <c r="BM681" s="227" t="s">
        <v>613</v>
      </c>
    </row>
    <row r="682" s="2" customFormat="1">
      <c r="A682" s="41"/>
      <c r="B682" s="42"/>
      <c r="C682" s="43"/>
      <c r="D682" s="229" t="s">
        <v>174</v>
      </c>
      <c r="E682" s="43"/>
      <c r="F682" s="230" t="s">
        <v>614</v>
      </c>
      <c r="G682" s="43"/>
      <c r="H682" s="43"/>
      <c r="I682" s="231"/>
      <c r="J682" s="43"/>
      <c r="K682" s="43"/>
      <c r="L682" s="47"/>
      <c r="M682" s="232"/>
      <c r="N682" s="233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174</v>
      </c>
      <c r="AU682" s="20" t="s">
        <v>172</v>
      </c>
    </row>
    <row r="683" s="13" customFormat="1">
      <c r="A683" s="13"/>
      <c r="B683" s="234"/>
      <c r="C683" s="235"/>
      <c r="D683" s="236" t="s">
        <v>176</v>
      </c>
      <c r="E683" s="237" t="s">
        <v>19</v>
      </c>
      <c r="F683" s="238" t="s">
        <v>602</v>
      </c>
      <c r="G683" s="235"/>
      <c r="H683" s="237" t="s">
        <v>19</v>
      </c>
      <c r="I683" s="239"/>
      <c r="J683" s="235"/>
      <c r="K683" s="235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176</v>
      </c>
      <c r="AU683" s="244" t="s">
        <v>172</v>
      </c>
      <c r="AV683" s="13" t="s">
        <v>77</v>
      </c>
      <c r="AW683" s="13" t="s">
        <v>32</v>
      </c>
      <c r="AX683" s="13" t="s">
        <v>70</v>
      </c>
      <c r="AY683" s="244" t="s">
        <v>162</v>
      </c>
    </row>
    <row r="684" s="13" customFormat="1">
      <c r="A684" s="13"/>
      <c r="B684" s="234"/>
      <c r="C684" s="235"/>
      <c r="D684" s="236" t="s">
        <v>176</v>
      </c>
      <c r="E684" s="237" t="s">
        <v>19</v>
      </c>
      <c r="F684" s="238" t="s">
        <v>178</v>
      </c>
      <c r="G684" s="235"/>
      <c r="H684" s="237" t="s">
        <v>19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176</v>
      </c>
      <c r="AU684" s="244" t="s">
        <v>172</v>
      </c>
      <c r="AV684" s="13" t="s">
        <v>77</v>
      </c>
      <c r="AW684" s="13" t="s">
        <v>32</v>
      </c>
      <c r="AX684" s="13" t="s">
        <v>70</v>
      </c>
      <c r="AY684" s="244" t="s">
        <v>162</v>
      </c>
    </row>
    <row r="685" s="13" customFormat="1">
      <c r="A685" s="13"/>
      <c r="B685" s="234"/>
      <c r="C685" s="235"/>
      <c r="D685" s="236" t="s">
        <v>176</v>
      </c>
      <c r="E685" s="237" t="s">
        <v>19</v>
      </c>
      <c r="F685" s="238" t="s">
        <v>179</v>
      </c>
      <c r="G685" s="235"/>
      <c r="H685" s="237" t="s">
        <v>19</v>
      </c>
      <c r="I685" s="239"/>
      <c r="J685" s="235"/>
      <c r="K685" s="235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176</v>
      </c>
      <c r="AU685" s="244" t="s">
        <v>172</v>
      </c>
      <c r="AV685" s="13" t="s">
        <v>77</v>
      </c>
      <c r="AW685" s="13" t="s">
        <v>32</v>
      </c>
      <c r="AX685" s="13" t="s">
        <v>70</v>
      </c>
      <c r="AY685" s="244" t="s">
        <v>162</v>
      </c>
    </row>
    <row r="686" s="13" customFormat="1">
      <c r="A686" s="13"/>
      <c r="B686" s="234"/>
      <c r="C686" s="235"/>
      <c r="D686" s="236" t="s">
        <v>176</v>
      </c>
      <c r="E686" s="237" t="s">
        <v>19</v>
      </c>
      <c r="F686" s="238" t="s">
        <v>238</v>
      </c>
      <c r="G686" s="235"/>
      <c r="H686" s="237" t="s">
        <v>19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176</v>
      </c>
      <c r="AU686" s="244" t="s">
        <v>172</v>
      </c>
      <c r="AV686" s="13" t="s">
        <v>77</v>
      </c>
      <c r="AW686" s="13" t="s">
        <v>32</v>
      </c>
      <c r="AX686" s="13" t="s">
        <v>70</v>
      </c>
      <c r="AY686" s="244" t="s">
        <v>162</v>
      </c>
    </row>
    <row r="687" s="14" customFormat="1">
      <c r="A687" s="14"/>
      <c r="B687" s="245"/>
      <c r="C687" s="246"/>
      <c r="D687" s="236" t="s">
        <v>176</v>
      </c>
      <c r="E687" s="247" t="s">
        <v>19</v>
      </c>
      <c r="F687" s="248" t="s">
        <v>615</v>
      </c>
      <c r="G687" s="246"/>
      <c r="H687" s="249">
        <v>7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176</v>
      </c>
      <c r="AU687" s="255" t="s">
        <v>172</v>
      </c>
      <c r="AV687" s="14" t="s">
        <v>79</v>
      </c>
      <c r="AW687" s="14" t="s">
        <v>32</v>
      </c>
      <c r="AX687" s="14" t="s">
        <v>70</v>
      </c>
      <c r="AY687" s="255" t="s">
        <v>162</v>
      </c>
    </row>
    <row r="688" s="15" customFormat="1">
      <c r="A688" s="15"/>
      <c r="B688" s="256"/>
      <c r="C688" s="257"/>
      <c r="D688" s="236" t="s">
        <v>176</v>
      </c>
      <c r="E688" s="258" t="s">
        <v>19</v>
      </c>
      <c r="F688" s="259" t="s">
        <v>182</v>
      </c>
      <c r="G688" s="257"/>
      <c r="H688" s="260">
        <v>7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176</v>
      </c>
      <c r="AU688" s="266" t="s">
        <v>172</v>
      </c>
      <c r="AV688" s="15" t="s">
        <v>172</v>
      </c>
      <c r="AW688" s="15" t="s">
        <v>32</v>
      </c>
      <c r="AX688" s="15" t="s">
        <v>70</v>
      </c>
      <c r="AY688" s="266" t="s">
        <v>162</v>
      </c>
    </row>
    <row r="689" s="13" customFormat="1">
      <c r="A689" s="13"/>
      <c r="B689" s="234"/>
      <c r="C689" s="235"/>
      <c r="D689" s="236" t="s">
        <v>176</v>
      </c>
      <c r="E689" s="237" t="s">
        <v>19</v>
      </c>
      <c r="F689" s="238" t="s">
        <v>178</v>
      </c>
      <c r="G689" s="235"/>
      <c r="H689" s="237" t="s">
        <v>19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4" t="s">
        <v>176</v>
      </c>
      <c r="AU689" s="244" t="s">
        <v>172</v>
      </c>
      <c r="AV689" s="13" t="s">
        <v>77</v>
      </c>
      <c r="AW689" s="13" t="s">
        <v>32</v>
      </c>
      <c r="AX689" s="13" t="s">
        <v>70</v>
      </c>
      <c r="AY689" s="244" t="s">
        <v>162</v>
      </c>
    </row>
    <row r="690" s="13" customFormat="1">
      <c r="A690" s="13"/>
      <c r="B690" s="234"/>
      <c r="C690" s="235"/>
      <c r="D690" s="236" t="s">
        <v>176</v>
      </c>
      <c r="E690" s="237" t="s">
        <v>19</v>
      </c>
      <c r="F690" s="238" t="s">
        <v>240</v>
      </c>
      <c r="G690" s="235"/>
      <c r="H690" s="237" t="s">
        <v>19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176</v>
      </c>
      <c r="AU690" s="244" t="s">
        <v>172</v>
      </c>
      <c r="AV690" s="13" t="s">
        <v>77</v>
      </c>
      <c r="AW690" s="13" t="s">
        <v>32</v>
      </c>
      <c r="AX690" s="13" t="s">
        <v>70</v>
      </c>
      <c r="AY690" s="244" t="s">
        <v>162</v>
      </c>
    </row>
    <row r="691" s="14" customFormat="1">
      <c r="A691" s="14"/>
      <c r="B691" s="245"/>
      <c r="C691" s="246"/>
      <c r="D691" s="236" t="s">
        <v>176</v>
      </c>
      <c r="E691" s="247" t="s">
        <v>19</v>
      </c>
      <c r="F691" s="248" t="s">
        <v>616</v>
      </c>
      <c r="G691" s="246"/>
      <c r="H691" s="249">
        <v>15.5</v>
      </c>
      <c r="I691" s="250"/>
      <c r="J691" s="246"/>
      <c r="K691" s="246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176</v>
      </c>
      <c r="AU691" s="255" t="s">
        <v>172</v>
      </c>
      <c r="AV691" s="14" t="s">
        <v>79</v>
      </c>
      <c r="AW691" s="14" t="s">
        <v>32</v>
      </c>
      <c r="AX691" s="14" t="s">
        <v>70</v>
      </c>
      <c r="AY691" s="255" t="s">
        <v>162</v>
      </c>
    </row>
    <row r="692" s="15" customFormat="1">
      <c r="A692" s="15"/>
      <c r="B692" s="256"/>
      <c r="C692" s="257"/>
      <c r="D692" s="236" t="s">
        <v>176</v>
      </c>
      <c r="E692" s="258" t="s">
        <v>19</v>
      </c>
      <c r="F692" s="259" t="s">
        <v>182</v>
      </c>
      <c r="G692" s="257"/>
      <c r="H692" s="260">
        <v>15.5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6" t="s">
        <v>176</v>
      </c>
      <c r="AU692" s="266" t="s">
        <v>172</v>
      </c>
      <c r="AV692" s="15" t="s">
        <v>172</v>
      </c>
      <c r="AW692" s="15" t="s">
        <v>32</v>
      </c>
      <c r="AX692" s="15" t="s">
        <v>70</v>
      </c>
      <c r="AY692" s="266" t="s">
        <v>162</v>
      </c>
    </row>
    <row r="693" s="13" customFormat="1">
      <c r="A693" s="13"/>
      <c r="B693" s="234"/>
      <c r="C693" s="235"/>
      <c r="D693" s="236" t="s">
        <v>176</v>
      </c>
      <c r="E693" s="237" t="s">
        <v>19</v>
      </c>
      <c r="F693" s="238" t="s">
        <v>178</v>
      </c>
      <c r="G693" s="235"/>
      <c r="H693" s="237" t="s">
        <v>19</v>
      </c>
      <c r="I693" s="239"/>
      <c r="J693" s="235"/>
      <c r="K693" s="235"/>
      <c r="L693" s="240"/>
      <c r="M693" s="241"/>
      <c r="N693" s="242"/>
      <c r="O693" s="242"/>
      <c r="P693" s="242"/>
      <c r="Q693" s="242"/>
      <c r="R693" s="242"/>
      <c r="S693" s="242"/>
      <c r="T693" s="24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4" t="s">
        <v>176</v>
      </c>
      <c r="AU693" s="244" t="s">
        <v>172</v>
      </c>
      <c r="AV693" s="13" t="s">
        <v>77</v>
      </c>
      <c r="AW693" s="13" t="s">
        <v>32</v>
      </c>
      <c r="AX693" s="13" t="s">
        <v>70</v>
      </c>
      <c r="AY693" s="244" t="s">
        <v>162</v>
      </c>
    </row>
    <row r="694" s="13" customFormat="1">
      <c r="A694" s="13"/>
      <c r="B694" s="234"/>
      <c r="C694" s="235"/>
      <c r="D694" s="236" t="s">
        <v>176</v>
      </c>
      <c r="E694" s="237" t="s">
        <v>19</v>
      </c>
      <c r="F694" s="238" t="s">
        <v>244</v>
      </c>
      <c r="G694" s="235"/>
      <c r="H694" s="237" t="s">
        <v>19</v>
      </c>
      <c r="I694" s="239"/>
      <c r="J694" s="235"/>
      <c r="K694" s="235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176</v>
      </c>
      <c r="AU694" s="244" t="s">
        <v>172</v>
      </c>
      <c r="AV694" s="13" t="s">
        <v>77</v>
      </c>
      <c r="AW694" s="13" t="s">
        <v>32</v>
      </c>
      <c r="AX694" s="13" t="s">
        <v>70</v>
      </c>
      <c r="AY694" s="244" t="s">
        <v>162</v>
      </c>
    </row>
    <row r="695" s="14" customFormat="1">
      <c r="A695" s="14"/>
      <c r="B695" s="245"/>
      <c r="C695" s="246"/>
      <c r="D695" s="236" t="s">
        <v>176</v>
      </c>
      <c r="E695" s="247" t="s">
        <v>19</v>
      </c>
      <c r="F695" s="248" t="s">
        <v>617</v>
      </c>
      <c r="G695" s="246"/>
      <c r="H695" s="249">
        <v>70.5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176</v>
      </c>
      <c r="AU695" s="255" t="s">
        <v>172</v>
      </c>
      <c r="AV695" s="14" t="s">
        <v>79</v>
      </c>
      <c r="AW695" s="14" t="s">
        <v>32</v>
      </c>
      <c r="AX695" s="14" t="s">
        <v>70</v>
      </c>
      <c r="AY695" s="255" t="s">
        <v>162</v>
      </c>
    </row>
    <row r="696" s="15" customFormat="1">
      <c r="A696" s="15"/>
      <c r="B696" s="256"/>
      <c r="C696" s="257"/>
      <c r="D696" s="236" t="s">
        <v>176</v>
      </c>
      <c r="E696" s="258" t="s">
        <v>19</v>
      </c>
      <c r="F696" s="259" t="s">
        <v>182</v>
      </c>
      <c r="G696" s="257"/>
      <c r="H696" s="260">
        <v>70.5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176</v>
      </c>
      <c r="AU696" s="266" t="s">
        <v>172</v>
      </c>
      <c r="AV696" s="15" t="s">
        <v>172</v>
      </c>
      <c r="AW696" s="15" t="s">
        <v>32</v>
      </c>
      <c r="AX696" s="15" t="s">
        <v>70</v>
      </c>
      <c r="AY696" s="266" t="s">
        <v>162</v>
      </c>
    </row>
    <row r="697" s="16" customFormat="1">
      <c r="A697" s="16"/>
      <c r="B697" s="267"/>
      <c r="C697" s="268"/>
      <c r="D697" s="236" t="s">
        <v>176</v>
      </c>
      <c r="E697" s="269" t="s">
        <v>106</v>
      </c>
      <c r="F697" s="270" t="s">
        <v>183</v>
      </c>
      <c r="G697" s="268"/>
      <c r="H697" s="271">
        <v>93</v>
      </c>
      <c r="I697" s="272"/>
      <c r="J697" s="268"/>
      <c r="K697" s="268"/>
      <c r="L697" s="273"/>
      <c r="M697" s="274"/>
      <c r="N697" s="275"/>
      <c r="O697" s="275"/>
      <c r="P697" s="275"/>
      <c r="Q697" s="275"/>
      <c r="R697" s="275"/>
      <c r="S697" s="275"/>
      <c r="T697" s="27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77" t="s">
        <v>176</v>
      </c>
      <c r="AU697" s="277" t="s">
        <v>172</v>
      </c>
      <c r="AV697" s="16" t="s">
        <v>171</v>
      </c>
      <c r="AW697" s="16" t="s">
        <v>32</v>
      </c>
      <c r="AX697" s="16" t="s">
        <v>77</v>
      </c>
      <c r="AY697" s="277" t="s">
        <v>162</v>
      </c>
    </row>
    <row r="698" s="2" customFormat="1" ht="16.5" customHeight="1">
      <c r="A698" s="41"/>
      <c r="B698" s="42"/>
      <c r="C698" s="278" t="s">
        <v>618</v>
      </c>
      <c r="D698" s="278" t="s">
        <v>338</v>
      </c>
      <c r="E698" s="279" t="s">
        <v>619</v>
      </c>
      <c r="F698" s="280" t="s">
        <v>620</v>
      </c>
      <c r="G698" s="281" t="s">
        <v>211</v>
      </c>
      <c r="H698" s="282">
        <v>97.650000000000006</v>
      </c>
      <c r="I698" s="283"/>
      <c r="J698" s="284">
        <f>ROUND(I698*H698,2)</f>
        <v>0</v>
      </c>
      <c r="K698" s="280" t="s">
        <v>19</v>
      </c>
      <c r="L698" s="285"/>
      <c r="M698" s="286" t="s">
        <v>19</v>
      </c>
      <c r="N698" s="287" t="s">
        <v>41</v>
      </c>
      <c r="O698" s="87"/>
      <c r="P698" s="225">
        <f>O698*H698</f>
        <v>0</v>
      </c>
      <c r="Q698" s="225">
        <v>0.104</v>
      </c>
      <c r="R698" s="225">
        <f>Q698*H698</f>
        <v>10.1556</v>
      </c>
      <c r="S698" s="225">
        <v>0</v>
      </c>
      <c r="T698" s="226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7" t="s">
        <v>223</v>
      </c>
      <c r="AT698" s="227" t="s">
        <v>338</v>
      </c>
      <c r="AU698" s="227" t="s">
        <v>172</v>
      </c>
      <c r="AY698" s="20" t="s">
        <v>162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20" t="s">
        <v>77</v>
      </c>
      <c r="BK698" s="228">
        <f>ROUND(I698*H698,2)</f>
        <v>0</v>
      </c>
      <c r="BL698" s="20" t="s">
        <v>171</v>
      </c>
      <c r="BM698" s="227" t="s">
        <v>621</v>
      </c>
    </row>
    <row r="699" s="13" customFormat="1">
      <c r="A699" s="13"/>
      <c r="B699" s="234"/>
      <c r="C699" s="235"/>
      <c r="D699" s="236" t="s">
        <v>176</v>
      </c>
      <c r="E699" s="237" t="s">
        <v>19</v>
      </c>
      <c r="F699" s="238" t="s">
        <v>622</v>
      </c>
      <c r="G699" s="235"/>
      <c r="H699" s="237" t="s">
        <v>19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176</v>
      </c>
      <c r="AU699" s="244" t="s">
        <v>172</v>
      </c>
      <c r="AV699" s="13" t="s">
        <v>77</v>
      </c>
      <c r="AW699" s="13" t="s">
        <v>32</v>
      </c>
      <c r="AX699" s="13" t="s">
        <v>70</v>
      </c>
      <c r="AY699" s="244" t="s">
        <v>162</v>
      </c>
    </row>
    <row r="700" s="13" customFormat="1">
      <c r="A700" s="13"/>
      <c r="B700" s="234"/>
      <c r="C700" s="235"/>
      <c r="D700" s="236" t="s">
        <v>176</v>
      </c>
      <c r="E700" s="237" t="s">
        <v>19</v>
      </c>
      <c r="F700" s="238" t="s">
        <v>465</v>
      </c>
      <c r="G700" s="235"/>
      <c r="H700" s="237" t="s">
        <v>19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176</v>
      </c>
      <c r="AU700" s="244" t="s">
        <v>172</v>
      </c>
      <c r="AV700" s="13" t="s">
        <v>77</v>
      </c>
      <c r="AW700" s="13" t="s">
        <v>32</v>
      </c>
      <c r="AX700" s="13" t="s">
        <v>70</v>
      </c>
      <c r="AY700" s="244" t="s">
        <v>162</v>
      </c>
    </row>
    <row r="701" s="13" customFormat="1">
      <c r="A701" s="13"/>
      <c r="B701" s="234"/>
      <c r="C701" s="235"/>
      <c r="D701" s="236" t="s">
        <v>176</v>
      </c>
      <c r="E701" s="237" t="s">
        <v>19</v>
      </c>
      <c r="F701" s="238" t="s">
        <v>178</v>
      </c>
      <c r="G701" s="235"/>
      <c r="H701" s="237" t="s">
        <v>19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176</v>
      </c>
      <c r="AU701" s="244" t="s">
        <v>172</v>
      </c>
      <c r="AV701" s="13" t="s">
        <v>77</v>
      </c>
      <c r="AW701" s="13" t="s">
        <v>32</v>
      </c>
      <c r="AX701" s="13" t="s">
        <v>70</v>
      </c>
      <c r="AY701" s="244" t="s">
        <v>162</v>
      </c>
    </row>
    <row r="702" s="13" customFormat="1">
      <c r="A702" s="13"/>
      <c r="B702" s="234"/>
      <c r="C702" s="235"/>
      <c r="D702" s="236" t="s">
        <v>176</v>
      </c>
      <c r="E702" s="237" t="s">
        <v>19</v>
      </c>
      <c r="F702" s="238" t="s">
        <v>602</v>
      </c>
      <c r="G702" s="235"/>
      <c r="H702" s="237" t="s">
        <v>19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176</v>
      </c>
      <c r="AU702" s="244" t="s">
        <v>172</v>
      </c>
      <c r="AV702" s="13" t="s">
        <v>77</v>
      </c>
      <c r="AW702" s="13" t="s">
        <v>32</v>
      </c>
      <c r="AX702" s="13" t="s">
        <v>70</v>
      </c>
      <c r="AY702" s="244" t="s">
        <v>162</v>
      </c>
    </row>
    <row r="703" s="14" customFormat="1">
      <c r="A703" s="14"/>
      <c r="B703" s="245"/>
      <c r="C703" s="246"/>
      <c r="D703" s="236" t="s">
        <v>176</v>
      </c>
      <c r="E703" s="247" t="s">
        <v>19</v>
      </c>
      <c r="F703" s="248" t="s">
        <v>623</v>
      </c>
      <c r="G703" s="246"/>
      <c r="H703" s="249">
        <v>97.650000000000006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176</v>
      </c>
      <c r="AU703" s="255" t="s">
        <v>172</v>
      </c>
      <c r="AV703" s="14" t="s">
        <v>79</v>
      </c>
      <c r="AW703" s="14" t="s">
        <v>32</v>
      </c>
      <c r="AX703" s="14" t="s">
        <v>70</v>
      </c>
      <c r="AY703" s="255" t="s">
        <v>162</v>
      </c>
    </row>
    <row r="704" s="15" customFormat="1">
      <c r="A704" s="15"/>
      <c r="B704" s="256"/>
      <c r="C704" s="257"/>
      <c r="D704" s="236" t="s">
        <v>176</v>
      </c>
      <c r="E704" s="258" t="s">
        <v>19</v>
      </c>
      <c r="F704" s="259" t="s">
        <v>182</v>
      </c>
      <c r="G704" s="257"/>
      <c r="H704" s="260">
        <v>97.650000000000006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176</v>
      </c>
      <c r="AU704" s="266" t="s">
        <v>172</v>
      </c>
      <c r="AV704" s="15" t="s">
        <v>172</v>
      </c>
      <c r="AW704" s="15" t="s">
        <v>32</v>
      </c>
      <c r="AX704" s="15" t="s">
        <v>70</v>
      </c>
      <c r="AY704" s="266" t="s">
        <v>162</v>
      </c>
    </row>
    <row r="705" s="16" customFormat="1">
      <c r="A705" s="16"/>
      <c r="B705" s="267"/>
      <c r="C705" s="268"/>
      <c r="D705" s="236" t="s">
        <v>176</v>
      </c>
      <c r="E705" s="269" t="s">
        <v>19</v>
      </c>
      <c r="F705" s="270" t="s">
        <v>183</v>
      </c>
      <c r="G705" s="268"/>
      <c r="H705" s="271">
        <v>97.650000000000006</v>
      </c>
      <c r="I705" s="272"/>
      <c r="J705" s="268"/>
      <c r="K705" s="268"/>
      <c r="L705" s="273"/>
      <c r="M705" s="274"/>
      <c r="N705" s="275"/>
      <c r="O705" s="275"/>
      <c r="P705" s="275"/>
      <c r="Q705" s="275"/>
      <c r="R705" s="275"/>
      <c r="S705" s="275"/>
      <c r="T705" s="27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77" t="s">
        <v>176</v>
      </c>
      <c r="AU705" s="277" t="s">
        <v>172</v>
      </c>
      <c r="AV705" s="16" t="s">
        <v>171</v>
      </c>
      <c r="AW705" s="16" t="s">
        <v>32</v>
      </c>
      <c r="AX705" s="16" t="s">
        <v>77</v>
      </c>
      <c r="AY705" s="277" t="s">
        <v>162</v>
      </c>
    </row>
    <row r="706" s="2" customFormat="1" ht="16.5" customHeight="1">
      <c r="A706" s="41"/>
      <c r="B706" s="42"/>
      <c r="C706" s="216" t="s">
        <v>624</v>
      </c>
      <c r="D706" s="216" t="s">
        <v>166</v>
      </c>
      <c r="E706" s="217" t="s">
        <v>625</v>
      </c>
      <c r="F706" s="218" t="s">
        <v>626</v>
      </c>
      <c r="G706" s="219" t="s">
        <v>211</v>
      </c>
      <c r="H706" s="220">
        <v>26</v>
      </c>
      <c r="I706" s="221"/>
      <c r="J706" s="222">
        <f>ROUND(I706*H706,2)</f>
        <v>0</v>
      </c>
      <c r="K706" s="218" t="s">
        <v>19</v>
      </c>
      <c r="L706" s="47"/>
      <c r="M706" s="223" t="s">
        <v>19</v>
      </c>
      <c r="N706" s="224" t="s">
        <v>41</v>
      </c>
      <c r="O706" s="87"/>
      <c r="P706" s="225">
        <f>O706*H706</f>
        <v>0</v>
      </c>
      <c r="Q706" s="225">
        <v>0.00060999999999999997</v>
      </c>
      <c r="R706" s="225">
        <f>Q706*H706</f>
        <v>0.015859999999999999</v>
      </c>
      <c r="S706" s="225">
        <v>0</v>
      </c>
      <c r="T706" s="226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7" t="s">
        <v>171</v>
      </c>
      <c r="AT706" s="227" t="s">
        <v>166</v>
      </c>
      <c r="AU706" s="227" t="s">
        <v>172</v>
      </c>
      <c r="AY706" s="20" t="s">
        <v>162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20" t="s">
        <v>77</v>
      </c>
      <c r="BK706" s="228">
        <f>ROUND(I706*H706,2)</f>
        <v>0</v>
      </c>
      <c r="BL706" s="20" t="s">
        <v>171</v>
      </c>
      <c r="BM706" s="227" t="s">
        <v>627</v>
      </c>
    </row>
    <row r="707" s="13" customFormat="1">
      <c r="A707" s="13"/>
      <c r="B707" s="234"/>
      <c r="C707" s="235"/>
      <c r="D707" s="236" t="s">
        <v>176</v>
      </c>
      <c r="E707" s="237" t="s">
        <v>19</v>
      </c>
      <c r="F707" s="238" t="s">
        <v>628</v>
      </c>
      <c r="G707" s="235"/>
      <c r="H707" s="237" t="s">
        <v>19</v>
      </c>
      <c r="I707" s="239"/>
      <c r="J707" s="235"/>
      <c r="K707" s="235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176</v>
      </c>
      <c r="AU707" s="244" t="s">
        <v>172</v>
      </c>
      <c r="AV707" s="13" t="s">
        <v>77</v>
      </c>
      <c r="AW707" s="13" t="s">
        <v>32</v>
      </c>
      <c r="AX707" s="13" t="s">
        <v>70</v>
      </c>
      <c r="AY707" s="244" t="s">
        <v>162</v>
      </c>
    </row>
    <row r="708" s="13" customFormat="1">
      <c r="A708" s="13"/>
      <c r="B708" s="234"/>
      <c r="C708" s="235"/>
      <c r="D708" s="236" t="s">
        <v>176</v>
      </c>
      <c r="E708" s="237" t="s">
        <v>19</v>
      </c>
      <c r="F708" s="238" t="s">
        <v>178</v>
      </c>
      <c r="G708" s="235"/>
      <c r="H708" s="237" t="s">
        <v>19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4" t="s">
        <v>176</v>
      </c>
      <c r="AU708" s="244" t="s">
        <v>172</v>
      </c>
      <c r="AV708" s="13" t="s">
        <v>77</v>
      </c>
      <c r="AW708" s="13" t="s">
        <v>32</v>
      </c>
      <c r="AX708" s="13" t="s">
        <v>70</v>
      </c>
      <c r="AY708" s="244" t="s">
        <v>162</v>
      </c>
    </row>
    <row r="709" s="13" customFormat="1">
      <c r="A709" s="13"/>
      <c r="B709" s="234"/>
      <c r="C709" s="235"/>
      <c r="D709" s="236" t="s">
        <v>176</v>
      </c>
      <c r="E709" s="237" t="s">
        <v>19</v>
      </c>
      <c r="F709" s="238" t="s">
        <v>179</v>
      </c>
      <c r="G709" s="235"/>
      <c r="H709" s="237" t="s">
        <v>19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176</v>
      </c>
      <c r="AU709" s="244" t="s">
        <v>172</v>
      </c>
      <c r="AV709" s="13" t="s">
        <v>77</v>
      </c>
      <c r="AW709" s="13" t="s">
        <v>32</v>
      </c>
      <c r="AX709" s="13" t="s">
        <v>70</v>
      </c>
      <c r="AY709" s="244" t="s">
        <v>162</v>
      </c>
    </row>
    <row r="710" s="13" customFormat="1">
      <c r="A710" s="13"/>
      <c r="B710" s="234"/>
      <c r="C710" s="235"/>
      <c r="D710" s="236" t="s">
        <v>176</v>
      </c>
      <c r="E710" s="237" t="s">
        <v>19</v>
      </c>
      <c r="F710" s="238" t="s">
        <v>262</v>
      </c>
      <c r="G710" s="235"/>
      <c r="H710" s="237" t="s">
        <v>19</v>
      </c>
      <c r="I710" s="239"/>
      <c r="J710" s="235"/>
      <c r="K710" s="235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176</v>
      </c>
      <c r="AU710" s="244" t="s">
        <v>172</v>
      </c>
      <c r="AV710" s="13" t="s">
        <v>77</v>
      </c>
      <c r="AW710" s="13" t="s">
        <v>32</v>
      </c>
      <c r="AX710" s="13" t="s">
        <v>70</v>
      </c>
      <c r="AY710" s="244" t="s">
        <v>162</v>
      </c>
    </row>
    <row r="711" s="14" customFormat="1">
      <c r="A711" s="14"/>
      <c r="B711" s="245"/>
      <c r="C711" s="246"/>
      <c r="D711" s="236" t="s">
        <v>176</v>
      </c>
      <c r="E711" s="247" t="s">
        <v>19</v>
      </c>
      <c r="F711" s="248" t="s">
        <v>629</v>
      </c>
      <c r="G711" s="246"/>
      <c r="H711" s="249">
        <v>26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176</v>
      </c>
      <c r="AU711" s="255" t="s">
        <v>172</v>
      </c>
      <c r="AV711" s="14" t="s">
        <v>79</v>
      </c>
      <c r="AW711" s="14" t="s">
        <v>32</v>
      </c>
      <c r="AX711" s="14" t="s">
        <v>70</v>
      </c>
      <c r="AY711" s="255" t="s">
        <v>162</v>
      </c>
    </row>
    <row r="712" s="15" customFormat="1">
      <c r="A712" s="15"/>
      <c r="B712" s="256"/>
      <c r="C712" s="257"/>
      <c r="D712" s="236" t="s">
        <v>176</v>
      </c>
      <c r="E712" s="258" t="s">
        <v>19</v>
      </c>
      <c r="F712" s="259" t="s">
        <v>182</v>
      </c>
      <c r="G712" s="257"/>
      <c r="H712" s="260">
        <v>26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6" t="s">
        <v>176</v>
      </c>
      <c r="AU712" s="266" t="s">
        <v>172</v>
      </c>
      <c r="AV712" s="15" t="s">
        <v>172</v>
      </c>
      <c r="AW712" s="15" t="s">
        <v>32</v>
      </c>
      <c r="AX712" s="15" t="s">
        <v>70</v>
      </c>
      <c r="AY712" s="266" t="s">
        <v>162</v>
      </c>
    </row>
    <row r="713" s="16" customFormat="1">
      <c r="A713" s="16"/>
      <c r="B713" s="267"/>
      <c r="C713" s="268"/>
      <c r="D713" s="236" t="s">
        <v>176</v>
      </c>
      <c r="E713" s="269" t="s">
        <v>19</v>
      </c>
      <c r="F713" s="270" t="s">
        <v>183</v>
      </c>
      <c r="G713" s="268"/>
      <c r="H713" s="271">
        <v>26</v>
      </c>
      <c r="I713" s="272"/>
      <c r="J713" s="268"/>
      <c r="K713" s="268"/>
      <c r="L713" s="273"/>
      <c r="M713" s="274"/>
      <c r="N713" s="275"/>
      <c r="O713" s="275"/>
      <c r="P713" s="275"/>
      <c r="Q713" s="275"/>
      <c r="R713" s="275"/>
      <c r="S713" s="275"/>
      <c r="T713" s="27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T713" s="277" t="s">
        <v>176</v>
      </c>
      <c r="AU713" s="277" t="s">
        <v>172</v>
      </c>
      <c r="AV713" s="16" t="s">
        <v>171</v>
      </c>
      <c r="AW713" s="16" t="s">
        <v>32</v>
      </c>
      <c r="AX713" s="16" t="s">
        <v>77</v>
      </c>
      <c r="AY713" s="277" t="s">
        <v>162</v>
      </c>
    </row>
    <row r="714" s="2" customFormat="1" ht="16.5" customHeight="1">
      <c r="A714" s="41"/>
      <c r="B714" s="42"/>
      <c r="C714" s="216" t="s">
        <v>630</v>
      </c>
      <c r="D714" s="216" t="s">
        <v>166</v>
      </c>
      <c r="E714" s="217" t="s">
        <v>631</v>
      </c>
      <c r="F714" s="218" t="s">
        <v>632</v>
      </c>
      <c r="G714" s="219" t="s">
        <v>211</v>
      </c>
      <c r="H714" s="220">
        <v>233</v>
      </c>
      <c r="I714" s="221"/>
      <c r="J714" s="222">
        <f>ROUND(I714*H714,2)</f>
        <v>0</v>
      </c>
      <c r="K714" s="218" t="s">
        <v>170</v>
      </c>
      <c r="L714" s="47"/>
      <c r="M714" s="223" t="s">
        <v>19</v>
      </c>
      <c r="N714" s="224" t="s">
        <v>41</v>
      </c>
      <c r="O714" s="87"/>
      <c r="P714" s="225">
        <f>O714*H714</f>
        <v>0</v>
      </c>
      <c r="Q714" s="225">
        <v>1.6449999999999999E-06</v>
      </c>
      <c r="R714" s="225">
        <f>Q714*H714</f>
        <v>0.00038328499999999997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171</v>
      </c>
      <c r="AT714" s="227" t="s">
        <v>166</v>
      </c>
      <c r="AU714" s="227" t="s">
        <v>172</v>
      </c>
      <c r="AY714" s="20" t="s">
        <v>162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77</v>
      </c>
      <c r="BK714" s="228">
        <f>ROUND(I714*H714,2)</f>
        <v>0</v>
      </c>
      <c r="BL714" s="20" t="s">
        <v>171</v>
      </c>
      <c r="BM714" s="227" t="s">
        <v>633</v>
      </c>
    </row>
    <row r="715" s="2" customFormat="1">
      <c r="A715" s="41"/>
      <c r="B715" s="42"/>
      <c r="C715" s="43"/>
      <c r="D715" s="229" t="s">
        <v>174</v>
      </c>
      <c r="E715" s="43"/>
      <c r="F715" s="230" t="s">
        <v>634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174</v>
      </c>
      <c r="AU715" s="20" t="s">
        <v>172</v>
      </c>
    </row>
    <row r="716" s="13" customFormat="1">
      <c r="A716" s="13"/>
      <c r="B716" s="234"/>
      <c r="C716" s="235"/>
      <c r="D716" s="236" t="s">
        <v>176</v>
      </c>
      <c r="E716" s="237" t="s">
        <v>19</v>
      </c>
      <c r="F716" s="238" t="s">
        <v>635</v>
      </c>
      <c r="G716" s="235"/>
      <c r="H716" s="237" t="s">
        <v>19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176</v>
      </c>
      <c r="AU716" s="244" t="s">
        <v>172</v>
      </c>
      <c r="AV716" s="13" t="s">
        <v>77</v>
      </c>
      <c r="AW716" s="13" t="s">
        <v>32</v>
      </c>
      <c r="AX716" s="13" t="s">
        <v>70</v>
      </c>
      <c r="AY716" s="244" t="s">
        <v>162</v>
      </c>
    </row>
    <row r="717" s="13" customFormat="1">
      <c r="A717" s="13"/>
      <c r="B717" s="234"/>
      <c r="C717" s="235"/>
      <c r="D717" s="236" t="s">
        <v>176</v>
      </c>
      <c r="E717" s="237" t="s">
        <v>19</v>
      </c>
      <c r="F717" s="238" t="s">
        <v>178</v>
      </c>
      <c r="G717" s="235"/>
      <c r="H717" s="237" t="s">
        <v>19</v>
      </c>
      <c r="I717" s="239"/>
      <c r="J717" s="235"/>
      <c r="K717" s="235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176</v>
      </c>
      <c r="AU717" s="244" t="s">
        <v>172</v>
      </c>
      <c r="AV717" s="13" t="s">
        <v>77</v>
      </c>
      <c r="AW717" s="13" t="s">
        <v>32</v>
      </c>
      <c r="AX717" s="13" t="s">
        <v>70</v>
      </c>
      <c r="AY717" s="244" t="s">
        <v>162</v>
      </c>
    </row>
    <row r="718" s="13" customFormat="1">
      <c r="A718" s="13"/>
      <c r="B718" s="234"/>
      <c r="C718" s="235"/>
      <c r="D718" s="236" t="s">
        <v>176</v>
      </c>
      <c r="E718" s="237" t="s">
        <v>19</v>
      </c>
      <c r="F718" s="238" t="s">
        <v>179</v>
      </c>
      <c r="G718" s="235"/>
      <c r="H718" s="237" t="s">
        <v>19</v>
      </c>
      <c r="I718" s="239"/>
      <c r="J718" s="235"/>
      <c r="K718" s="235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176</v>
      </c>
      <c r="AU718" s="244" t="s">
        <v>172</v>
      </c>
      <c r="AV718" s="13" t="s">
        <v>77</v>
      </c>
      <c r="AW718" s="13" t="s">
        <v>32</v>
      </c>
      <c r="AX718" s="13" t="s">
        <v>70</v>
      </c>
      <c r="AY718" s="244" t="s">
        <v>162</v>
      </c>
    </row>
    <row r="719" s="13" customFormat="1">
      <c r="A719" s="13"/>
      <c r="B719" s="234"/>
      <c r="C719" s="235"/>
      <c r="D719" s="236" t="s">
        <v>176</v>
      </c>
      <c r="E719" s="237" t="s">
        <v>19</v>
      </c>
      <c r="F719" s="238" t="s">
        <v>180</v>
      </c>
      <c r="G719" s="235"/>
      <c r="H719" s="237" t="s">
        <v>19</v>
      </c>
      <c r="I719" s="239"/>
      <c r="J719" s="235"/>
      <c r="K719" s="235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176</v>
      </c>
      <c r="AU719" s="244" t="s">
        <v>172</v>
      </c>
      <c r="AV719" s="13" t="s">
        <v>77</v>
      </c>
      <c r="AW719" s="13" t="s">
        <v>32</v>
      </c>
      <c r="AX719" s="13" t="s">
        <v>70</v>
      </c>
      <c r="AY719" s="244" t="s">
        <v>162</v>
      </c>
    </row>
    <row r="720" s="14" customFormat="1">
      <c r="A720" s="14"/>
      <c r="B720" s="245"/>
      <c r="C720" s="246"/>
      <c r="D720" s="236" t="s">
        <v>176</v>
      </c>
      <c r="E720" s="247" t="s">
        <v>19</v>
      </c>
      <c r="F720" s="248" t="s">
        <v>636</v>
      </c>
      <c r="G720" s="246"/>
      <c r="H720" s="249">
        <v>233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176</v>
      </c>
      <c r="AU720" s="255" t="s">
        <v>172</v>
      </c>
      <c r="AV720" s="14" t="s">
        <v>79</v>
      </c>
      <c r="AW720" s="14" t="s">
        <v>32</v>
      </c>
      <c r="AX720" s="14" t="s">
        <v>70</v>
      </c>
      <c r="AY720" s="255" t="s">
        <v>162</v>
      </c>
    </row>
    <row r="721" s="15" customFormat="1">
      <c r="A721" s="15"/>
      <c r="B721" s="256"/>
      <c r="C721" s="257"/>
      <c r="D721" s="236" t="s">
        <v>176</v>
      </c>
      <c r="E721" s="258" t="s">
        <v>19</v>
      </c>
      <c r="F721" s="259" t="s">
        <v>182</v>
      </c>
      <c r="G721" s="257"/>
      <c r="H721" s="260">
        <v>233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66" t="s">
        <v>176</v>
      </c>
      <c r="AU721" s="266" t="s">
        <v>172</v>
      </c>
      <c r="AV721" s="15" t="s">
        <v>172</v>
      </c>
      <c r="AW721" s="15" t="s">
        <v>32</v>
      </c>
      <c r="AX721" s="15" t="s">
        <v>70</v>
      </c>
      <c r="AY721" s="266" t="s">
        <v>162</v>
      </c>
    </row>
    <row r="722" s="16" customFormat="1">
      <c r="A722" s="16"/>
      <c r="B722" s="267"/>
      <c r="C722" s="268"/>
      <c r="D722" s="236" t="s">
        <v>176</v>
      </c>
      <c r="E722" s="269" t="s">
        <v>19</v>
      </c>
      <c r="F722" s="270" t="s">
        <v>183</v>
      </c>
      <c r="G722" s="268"/>
      <c r="H722" s="271">
        <v>233</v>
      </c>
      <c r="I722" s="272"/>
      <c r="J722" s="268"/>
      <c r="K722" s="268"/>
      <c r="L722" s="273"/>
      <c r="M722" s="274"/>
      <c r="N722" s="275"/>
      <c r="O722" s="275"/>
      <c r="P722" s="275"/>
      <c r="Q722" s="275"/>
      <c r="R722" s="275"/>
      <c r="S722" s="275"/>
      <c r="T722" s="27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277" t="s">
        <v>176</v>
      </c>
      <c r="AU722" s="277" t="s">
        <v>172</v>
      </c>
      <c r="AV722" s="16" t="s">
        <v>171</v>
      </c>
      <c r="AW722" s="16" t="s">
        <v>32</v>
      </c>
      <c r="AX722" s="16" t="s">
        <v>77</v>
      </c>
      <c r="AY722" s="277" t="s">
        <v>162</v>
      </c>
    </row>
    <row r="723" s="12" customFormat="1" ht="20.88" customHeight="1">
      <c r="A723" s="12"/>
      <c r="B723" s="200"/>
      <c r="C723" s="201"/>
      <c r="D723" s="202" t="s">
        <v>69</v>
      </c>
      <c r="E723" s="214" t="s">
        <v>637</v>
      </c>
      <c r="F723" s="214" t="s">
        <v>638</v>
      </c>
      <c r="G723" s="201"/>
      <c r="H723" s="201"/>
      <c r="I723" s="204"/>
      <c r="J723" s="215">
        <f>BK723</f>
        <v>0</v>
      </c>
      <c r="K723" s="201"/>
      <c r="L723" s="206"/>
      <c r="M723" s="207"/>
      <c r="N723" s="208"/>
      <c r="O723" s="208"/>
      <c r="P723" s="209">
        <f>SUM(P724:P741)</f>
        <v>0</v>
      </c>
      <c r="Q723" s="208"/>
      <c r="R723" s="209">
        <f>SUM(R724:R741)</f>
        <v>0</v>
      </c>
      <c r="S723" s="208"/>
      <c r="T723" s="210">
        <f>SUM(T724:T741)</f>
        <v>1.1787999999999999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1" t="s">
        <v>77</v>
      </c>
      <c r="AT723" s="212" t="s">
        <v>69</v>
      </c>
      <c r="AU723" s="212" t="s">
        <v>79</v>
      </c>
      <c r="AY723" s="211" t="s">
        <v>162</v>
      </c>
      <c r="BK723" s="213">
        <f>SUM(BK724:BK741)</f>
        <v>0</v>
      </c>
    </row>
    <row r="724" s="2" customFormat="1" ht="21.75" customHeight="1">
      <c r="A724" s="41"/>
      <c r="B724" s="42"/>
      <c r="C724" s="216" t="s">
        <v>639</v>
      </c>
      <c r="D724" s="216" t="s">
        <v>166</v>
      </c>
      <c r="E724" s="217" t="s">
        <v>640</v>
      </c>
      <c r="F724" s="218" t="s">
        <v>641</v>
      </c>
      <c r="G724" s="219" t="s">
        <v>370</v>
      </c>
      <c r="H724" s="220">
        <v>14</v>
      </c>
      <c r="I724" s="221"/>
      <c r="J724" s="222">
        <f>ROUND(I724*H724,2)</f>
        <v>0</v>
      </c>
      <c r="K724" s="218" t="s">
        <v>170</v>
      </c>
      <c r="L724" s="47"/>
      <c r="M724" s="223" t="s">
        <v>19</v>
      </c>
      <c r="N724" s="224" t="s">
        <v>41</v>
      </c>
      <c r="O724" s="87"/>
      <c r="P724" s="225">
        <f>O724*H724</f>
        <v>0</v>
      </c>
      <c r="Q724" s="225">
        <v>0</v>
      </c>
      <c r="R724" s="225">
        <f>Q724*H724</f>
        <v>0</v>
      </c>
      <c r="S724" s="225">
        <v>0.065699999999999995</v>
      </c>
      <c r="T724" s="226">
        <f>S724*H724</f>
        <v>0.91979999999999995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171</v>
      </c>
      <c r="AT724" s="227" t="s">
        <v>166</v>
      </c>
      <c r="AU724" s="227" t="s">
        <v>172</v>
      </c>
      <c r="AY724" s="20" t="s">
        <v>162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77</v>
      </c>
      <c r="BK724" s="228">
        <f>ROUND(I724*H724,2)</f>
        <v>0</v>
      </c>
      <c r="BL724" s="20" t="s">
        <v>171</v>
      </c>
      <c r="BM724" s="227" t="s">
        <v>642</v>
      </c>
    </row>
    <row r="725" s="2" customFormat="1">
      <c r="A725" s="41"/>
      <c r="B725" s="42"/>
      <c r="C725" s="43"/>
      <c r="D725" s="229" t="s">
        <v>174</v>
      </c>
      <c r="E725" s="43"/>
      <c r="F725" s="230" t="s">
        <v>643</v>
      </c>
      <c r="G725" s="43"/>
      <c r="H725" s="43"/>
      <c r="I725" s="231"/>
      <c r="J725" s="43"/>
      <c r="K725" s="43"/>
      <c r="L725" s="47"/>
      <c r="M725" s="232"/>
      <c r="N725" s="233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174</v>
      </c>
      <c r="AU725" s="20" t="s">
        <v>172</v>
      </c>
    </row>
    <row r="726" s="13" customFormat="1">
      <c r="A726" s="13"/>
      <c r="B726" s="234"/>
      <c r="C726" s="235"/>
      <c r="D726" s="236" t="s">
        <v>176</v>
      </c>
      <c r="E726" s="237" t="s">
        <v>19</v>
      </c>
      <c r="F726" s="238" t="s">
        <v>644</v>
      </c>
      <c r="G726" s="235"/>
      <c r="H726" s="237" t="s">
        <v>19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176</v>
      </c>
      <c r="AU726" s="244" t="s">
        <v>172</v>
      </c>
      <c r="AV726" s="13" t="s">
        <v>77</v>
      </c>
      <c r="AW726" s="13" t="s">
        <v>32</v>
      </c>
      <c r="AX726" s="13" t="s">
        <v>70</v>
      </c>
      <c r="AY726" s="244" t="s">
        <v>162</v>
      </c>
    </row>
    <row r="727" s="13" customFormat="1">
      <c r="A727" s="13"/>
      <c r="B727" s="234"/>
      <c r="C727" s="235"/>
      <c r="D727" s="236" t="s">
        <v>176</v>
      </c>
      <c r="E727" s="237" t="s">
        <v>19</v>
      </c>
      <c r="F727" s="238" t="s">
        <v>178</v>
      </c>
      <c r="G727" s="235"/>
      <c r="H727" s="237" t="s">
        <v>19</v>
      </c>
      <c r="I727" s="239"/>
      <c r="J727" s="235"/>
      <c r="K727" s="235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176</v>
      </c>
      <c r="AU727" s="244" t="s">
        <v>172</v>
      </c>
      <c r="AV727" s="13" t="s">
        <v>77</v>
      </c>
      <c r="AW727" s="13" t="s">
        <v>32</v>
      </c>
      <c r="AX727" s="13" t="s">
        <v>70</v>
      </c>
      <c r="AY727" s="244" t="s">
        <v>162</v>
      </c>
    </row>
    <row r="728" s="13" customFormat="1">
      <c r="A728" s="13"/>
      <c r="B728" s="234"/>
      <c r="C728" s="235"/>
      <c r="D728" s="236" t="s">
        <v>176</v>
      </c>
      <c r="E728" s="237" t="s">
        <v>19</v>
      </c>
      <c r="F728" s="238" t="s">
        <v>179</v>
      </c>
      <c r="G728" s="235"/>
      <c r="H728" s="237" t="s">
        <v>19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176</v>
      </c>
      <c r="AU728" s="244" t="s">
        <v>172</v>
      </c>
      <c r="AV728" s="13" t="s">
        <v>77</v>
      </c>
      <c r="AW728" s="13" t="s">
        <v>32</v>
      </c>
      <c r="AX728" s="13" t="s">
        <v>70</v>
      </c>
      <c r="AY728" s="244" t="s">
        <v>162</v>
      </c>
    </row>
    <row r="729" s="13" customFormat="1">
      <c r="A729" s="13"/>
      <c r="B729" s="234"/>
      <c r="C729" s="235"/>
      <c r="D729" s="236" t="s">
        <v>176</v>
      </c>
      <c r="E729" s="237" t="s">
        <v>19</v>
      </c>
      <c r="F729" s="238" t="s">
        <v>180</v>
      </c>
      <c r="G729" s="235"/>
      <c r="H729" s="237" t="s">
        <v>19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176</v>
      </c>
      <c r="AU729" s="244" t="s">
        <v>172</v>
      </c>
      <c r="AV729" s="13" t="s">
        <v>77</v>
      </c>
      <c r="AW729" s="13" t="s">
        <v>32</v>
      </c>
      <c r="AX729" s="13" t="s">
        <v>70</v>
      </c>
      <c r="AY729" s="244" t="s">
        <v>162</v>
      </c>
    </row>
    <row r="730" s="14" customFormat="1">
      <c r="A730" s="14"/>
      <c r="B730" s="245"/>
      <c r="C730" s="246"/>
      <c r="D730" s="236" t="s">
        <v>176</v>
      </c>
      <c r="E730" s="247" t="s">
        <v>19</v>
      </c>
      <c r="F730" s="248" t="s">
        <v>275</v>
      </c>
      <c r="G730" s="246"/>
      <c r="H730" s="249">
        <v>14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176</v>
      </c>
      <c r="AU730" s="255" t="s">
        <v>172</v>
      </c>
      <c r="AV730" s="14" t="s">
        <v>79</v>
      </c>
      <c r="AW730" s="14" t="s">
        <v>32</v>
      </c>
      <c r="AX730" s="14" t="s">
        <v>70</v>
      </c>
      <c r="AY730" s="255" t="s">
        <v>162</v>
      </c>
    </row>
    <row r="731" s="15" customFormat="1">
      <c r="A731" s="15"/>
      <c r="B731" s="256"/>
      <c r="C731" s="257"/>
      <c r="D731" s="236" t="s">
        <v>176</v>
      </c>
      <c r="E731" s="258" t="s">
        <v>19</v>
      </c>
      <c r="F731" s="259" t="s">
        <v>182</v>
      </c>
      <c r="G731" s="257"/>
      <c r="H731" s="260">
        <v>14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6" t="s">
        <v>176</v>
      </c>
      <c r="AU731" s="266" t="s">
        <v>172</v>
      </c>
      <c r="AV731" s="15" t="s">
        <v>172</v>
      </c>
      <c r="AW731" s="15" t="s">
        <v>32</v>
      </c>
      <c r="AX731" s="15" t="s">
        <v>70</v>
      </c>
      <c r="AY731" s="266" t="s">
        <v>162</v>
      </c>
    </row>
    <row r="732" s="16" customFormat="1">
      <c r="A732" s="16"/>
      <c r="B732" s="267"/>
      <c r="C732" s="268"/>
      <c r="D732" s="236" t="s">
        <v>176</v>
      </c>
      <c r="E732" s="269" t="s">
        <v>19</v>
      </c>
      <c r="F732" s="270" t="s">
        <v>183</v>
      </c>
      <c r="G732" s="268"/>
      <c r="H732" s="271">
        <v>14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77" t="s">
        <v>176</v>
      </c>
      <c r="AU732" s="277" t="s">
        <v>172</v>
      </c>
      <c r="AV732" s="16" t="s">
        <v>171</v>
      </c>
      <c r="AW732" s="16" t="s">
        <v>32</v>
      </c>
      <c r="AX732" s="16" t="s">
        <v>77</v>
      </c>
      <c r="AY732" s="277" t="s">
        <v>162</v>
      </c>
    </row>
    <row r="733" s="2" customFormat="1" ht="16.5" customHeight="1">
      <c r="A733" s="41"/>
      <c r="B733" s="42"/>
      <c r="C733" s="216" t="s">
        <v>645</v>
      </c>
      <c r="D733" s="216" t="s">
        <v>166</v>
      </c>
      <c r="E733" s="217" t="s">
        <v>646</v>
      </c>
      <c r="F733" s="218" t="s">
        <v>647</v>
      </c>
      <c r="G733" s="219" t="s">
        <v>211</v>
      </c>
      <c r="H733" s="220">
        <v>28</v>
      </c>
      <c r="I733" s="221"/>
      <c r="J733" s="222">
        <f>ROUND(I733*H733,2)</f>
        <v>0</v>
      </c>
      <c r="K733" s="218" t="s">
        <v>170</v>
      </c>
      <c r="L733" s="47"/>
      <c r="M733" s="223" t="s">
        <v>19</v>
      </c>
      <c r="N733" s="224" t="s">
        <v>41</v>
      </c>
      <c r="O733" s="87"/>
      <c r="P733" s="225">
        <f>O733*H733</f>
        <v>0</v>
      </c>
      <c r="Q733" s="225">
        <v>0</v>
      </c>
      <c r="R733" s="225">
        <f>Q733*H733</f>
        <v>0</v>
      </c>
      <c r="S733" s="225">
        <v>0.0092499999999999995</v>
      </c>
      <c r="T733" s="226">
        <f>S733*H733</f>
        <v>0.25900000000000001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7" t="s">
        <v>171</v>
      </c>
      <c r="AT733" s="227" t="s">
        <v>166</v>
      </c>
      <c r="AU733" s="227" t="s">
        <v>172</v>
      </c>
      <c r="AY733" s="20" t="s">
        <v>162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20" t="s">
        <v>77</v>
      </c>
      <c r="BK733" s="228">
        <f>ROUND(I733*H733,2)</f>
        <v>0</v>
      </c>
      <c r="BL733" s="20" t="s">
        <v>171</v>
      </c>
      <c r="BM733" s="227" t="s">
        <v>648</v>
      </c>
    </row>
    <row r="734" s="2" customFormat="1">
      <c r="A734" s="41"/>
      <c r="B734" s="42"/>
      <c r="C734" s="43"/>
      <c r="D734" s="229" t="s">
        <v>174</v>
      </c>
      <c r="E734" s="43"/>
      <c r="F734" s="230" t="s">
        <v>649</v>
      </c>
      <c r="G734" s="43"/>
      <c r="H734" s="43"/>
      <c r="I734" s="231"/>
      <c r="J734" s="43"/>
      <c r="K734" s="43"/>
      <c r="L734" s="47"/>
      <c r="M734" s="232"/>
      <c r="N734" s="233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174</v>
      </c>
      <c r="AU734" s="20" t="s">
        <v>172</v>
      </c>
    </row>
    <row r="735" s="13" customFormat="1">
      <c r="A735" s="13"/>
      <c r="B735" s="234"/>
      <c r="C735" s="235"/>
      <c r="D735" s="236" t="s">
        <v>176</v>
      </c>
      <c r="E735" s="237" t="s">
        <v>19</v>
      </c>
      <c r="F735" s="238" t="s">
        <v>644</v>
      </c>
      <c r="G735" s="235"/>
      <c r="H735" s="237" t="s">
        <v>19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176</v>
      </c>
      <c r="AU735" s="244" t="s">
        <v>172</v>
      </c>
      <c r="AV735" s="13" t="s">
        <v>77</v>
      </c>
      <c r="AW735" s="13" t="s">
        <v>32</v>
      </c>
      <c r="AX735" s="13" t="s">
        <v>70</v>
      </c>
      <c r="AY735" s="244" t="s">
        <v>162</v>
      </c>
    </row>
    <row r="736" s="13" customFormat="1">
      <c r="A736" s="13"/>
      <c r="B736" s="234"/>
      <c r="C736" s="235"/>
      <c r="D736" s="236" t="s">
        <v>176</v>
      </c>
      <c r="E736" s="237" t="s">
        <v>19</v>
      </c>
      <c r="F736" s="238" t="s">
        <v>178</v>
      </c>
      <c r="G736" s="235"/>
      <c r="H736" s="237" t="s">
        <v>19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176</v>
      </c>
      <c r="AU736" s="244" t="s">
        <v>172</v>
      </c>
      <c r="AV736" s="13" t="s">
        <v>77</v>
      </c>
      <c r="AW736" s="13" t="s">
        <v>32</v>
      </c>
      <c r="AX736" s="13" t="s">
        <v>70</v>
      </c>
      <c r="AY736" s="244" t="s">
        <v>162</v>
      </c>
    </row>
    <row r="737" s="13" customFormat="1">
      <c r="A737" s="13"/>
      <c r="B737" s="234"/>
      <c r="C737" s="235"/>
      <c r="D737" s="236" t="s">
        <v>176</v>
      </c>
      <c r="E737" s="237" t="s">
        <v>19</v>
      </c>
      <c r="F737" s="238" t="s">
        <v>179</v>
      </c>
      <c r="G737" s="235"/>
      <c r="H737" s="237" t="s">
        <v>19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176</v>
      </c>
      <c r="AU737" s="244" t="s">
        <v>172</v>
      </c>
      <c r="AV737" s="13" t="s">
        <v>77</v>
      </c>
      <c r="AW737" s="13" t="s">
        <v>32</v>
      </c>
      <c r="AX737" s="13" t="s">
        <v>70</v>
      </c>
      <c r="AY737" s="244" t="s">
        <v>162</v>
      </c>
    </row>
    <row r="738" s="13" customFormat="1">
      <c r="A738" s="13"/>
      <c r="B738" s="234"/>
      <c r="C738" s="235"/>
      <c r="D738" s="236" t="s">
        <v>176</v>
      </c>
      <c r="E738" s="237" t="s">
        <v>19</v>
      </c>
      <c r="F738" s="238" t="s">
        <v>180</v>
      </c>
      <c r="G738" s="235"/>
      <c r="H738" s="237" t="s">
        <v>19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176</v>
      </c>
      <c r="AU738" s="244" t="s">
        <v>172</v>
      </c>
      <c r="AV738" s="13" t="s">
        <v>77</v>
      </c>
      <c r="AW738" s="13" t="s">
        <v>32</v>
      </c>
      <c r="AX738" s="13" t="s">
        <v>70</v>
      </c>
      <c r="AY738" s="244" t="s">
        <v>162</v>
      </c>
    </row>
    <row r="739" s="14" customFormat="1">
      <c r="A739" s="14"/>
      <c r="B739" s="245"/>
      <c r="C739" s="246"/>
      <c r="D739" s="236" t="s">
        <v>176</v>
      </c>
      <c r="E739" s="247" t="s">
        <v>19</v>
      </c>
      <c r="F739" s="248" t="s">
        <v>650</v>
      </c>
      <c r="G739" s="246"/>
      <c r="H739" s="249">
        <v>28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176</v>
      </c>
      <c r="AU739" s="255" t="s">
        <v>172</v>
      </c>
      <c r="AV739" s="14" t="s">
        <v>79</v>
      </c>
      <c r="AW739" s="14" t="s">
        <v>32</v>
      </c>
      <c r="AX739" s="14" t="s">
        <v>70</v>
      </c>
      <c r="AY739" s="255" t="s">
        <v>162</v>
      </c>
    </row>
    <row r="740" s="15" customFormat="1">
      <c r="A740" s="15"/>
      <c r="B740" s="256"/>
      <c r="C740" s="257"/>
      <c r="D740" s="236" t="s">
        <v>176</v>
      </c>
      <c r="E740" s="258" t="s">
        <v>19</v>
      </c>
      <c r="F740" s="259" t="s">
        <v>182</v>
      </c>
      <c r="G740" s="257"/>
      <c r="H740" s="260">
        <v>28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176</v>
      </c>
      <c r="AU740" s="266" t="s">
        <v>172</v>
      </c>
      <c r="AV740" s="15" t="s">
        <v>172</v>
      </c>
      <c r="AW740" s="15" t="s">
        <v>32</v>
      </c>
      <c r="AX740" s="15" t="s">
        <v>70</v>
      </c>
      <c r="AY740" s="266" t="s">
        <v>162</v>
      </c>
    </row>
    <row r="741" s="16" customFormat="1">
      <c r="A741" s="16"/>
      <c r="B741" s="267"/>
      <c r="C741" s="268"/>
      <c r="D741" s="236" t="s">
        <v>176</v>
      </c>
      <c r="E741" s="269" t="s">
        <v>19</v>
      </c>
      <c r="F741" s="270" t="s">
        <v>183</v>
      </c>
      <c r="G741" s="268"/>
      <c r="H741" s="271">
        <v>28</v>
      </c>
      <c r="I741" s="272"/>
      <c r="J741" s="268"/>
      <c r="K741" s="268"/>
      <c r="L741" s="273"/>
      <c r="M741" s="274"/>
      <c r="N741" s="275"/>
      <c r="O741" s="275"/>
      <c r="P741" s="275"/>
      <c r="Q741" s="275"/>
      <c r="R741" s="275"/>
      <c r="S741" s="275"/>
      <c r="T741" s="27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77" t="s">
        <v>176</v>
      </c>
      <c r="AU741" s="277" t="s">
        <v>172</v>
      </c>
      <c r="AV741" s="16" t="s">
        <v>171</v>
      </c>
      <c r="AW741" s="16" t="s">
        <v>32</v>
      </c>
      <c r="AX741" s="16" t="s">
        <v>77</v>
      </c>
      <c r="AY741" s="277" t="s">
        <v>162</v>
      </c>
    </row>
    <row r="742" s="12" customFormat="1" ht="22.8" customHeight="1">
      <c r="A742" s="12"/>
      <c r="B742" s="200"/>
      <c r="C742" s="201"/>
      <c r="D742" s="202" t="s">
        <v>69</v>
      </c>
      <c r="E742" s="214" t="s">
        <v>651</v>
      </c>
      <c r="F742" s="214" t="s">
        <v>652</v>
      </c>
      <c r="G742" s="201"/>
      <c r="H742" s="201"/>
      <c r="I742" s="204"/>
      <c r="J742" s="215">
        <f>BK742</f>
        <v>0</v>
      </c>
      <c r="K742" s="201"/>
      <c r="L742" s="206"/>
      <c r="M742" s="207"/>
      <c r="N742" s="208"/>
      <c r="O742" s="208"/>
      <c r="P742" s="209">
        <f>SUM(P743:P755)</f>
        <v>0</v>
      </c>
      <c r="Q742" s="208"/>
      <c r="R742" s="209">
        <f>SUM(R743:R755)</f>
        <v>0</v>
      </c>
      <c r="S742" s="208"/>
      <c r="T742" s="210">
        <f>SUM(T743:T755)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1" t="s">
        <v>77</v>
      </c>
      <c r="AT742" s="212" t="s">
        <v>69</v>
      </c>
      <c r="AU742" s="212" t="s">
        <v>77</v>
      </c>
      <c r="AY742" s="211" t="s">
        <v>162</v>
      </c>
      <c r="BK742" s="213">
        <f>SUM(BK743:BK755)</f>
        <v>0</v>
      </c>
    </row>
    <row r="743" s="2" customFormat="1" ht="24.15" customHeight="1">
      <c r="A743" s="41"/>
      <c r="B743" s="42"/>
      <c r="C743" s="216" t="s">
        <v>653</v>
      </c>
      <c r="D743" s="216" t="s">
        <v>166</v>
      </c>
      <c r="E743" s="217" t="s">
        <v>654</v>
      </c>
      <c r="F743" s="218" t="s">
        <v>655</v>
      </c>
      <c r="G743" s="219" t="s">
        <v>316</v>
      </c>
      <c r="H743" s="220">
        <v>208.05600000000001</v>
      </c>
      <c r="I743" s="221"/>
      <c r="J743" s="222">
        <f>ROUND(I743*H743,2)</f>
        <v>0</v>
      </c>
      <c r="K743" s="218" t="s">
        <v>170</v>
      </c>
      <c r="L743" s="47"/>
      <c r="M743" s="223" t="s">
        <v>19</v>
      </c>
      <c r="N743" s="224" t="s">
        <v>41</v>
      </c>
      <c r="O743" s="87"/>
      <c r="P743" s="225">
        <f>O743*H743</f>
        <v>0</v>
      </c>
      <c r="Q743" s="225">
        <v>0</v>
      </c>
      <c r="R743" s="225">
        <f>Q743*H743</f>
        <v>0</v>
      </c>
      <c r="S743" s="225">
        <v>0</v>
      </c>
      <c r="T743" s="226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7" t="s">
        <v>171</v>
      </c>
      <c r="AT743" s="227" t="s">
        <v>166</v>
      </c>
      <c r="AU743" s="227" t="s">
        <v>79</v>
      </c>
      <c r="AY743" s="20" t="s">
        <v>162</v>
      </c>
      <c r="BE743" s="228">
        <f>IF(N743="základní",J743,0)</f>
        <v>0</v>
      </c>
      <c r="BF743" s="228">
        <f>IF(N743="snížená",J743,0)</f>
        <v>0</v>
      </c>
      <c r="BG743" s="228">
        <f>IF(N743="zákl. přenesená",J743,0)</f>
        <v>0</v>
      </c>
      <c r="BH743" s="228">
        <f>IF(N743="sníž. přenesená",J743,0)</f>
        <v>0</v>
      </c>
      <c r="BI743" s="228">
        <f>IF(N743="nulová",J743,0)</f>
        <v>0</v>
      </c>
      <c r="BJ743" s="20" t="s">
        <v>77</v>
      </c>
      <c r="BK743" s="228">
        <f>ROUND(I743*H743,2)</f>
        <v>0</v>
      </c>
      <c r="BL743" s="20" t="s">
        <v>171</v>
      </c>
      <c r="BM743" s="227" t="s">
        <v>656</v>
      </c>
    </row>
    <row r="744" s="2" customFormat="1">
      <c r="A744" s="41"/>
      <c r="B744" s="42"/>
      <c r="C744" s="43"/>
      <c r="D744" s="229" t="s">
        <v>174</v>
      </c>
      <c r="E744" s="43"/>
      <c r="F744" s="230" t="s">
        <v>657</v>
      </c>
      <c r="G744" s="43"/>
      <c r="H744" s="43"/>
      <c r="I744" s="231"/>
      <c r="J744" s="43"/>
      <c r="K744" s="43"/>
      <c r="L744" s="47"/>
      <c r="M744" s="232"/>
      <c r="N744" s="233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174</v>
      </c>
      <c r="AU744" s="20" t="s">
        <v>79</v>
      </c>
    </row>
    <row r="745" s="2" customFormat="1" ht="24.15" customHeight="1">
      <c r="A745" s="41"/>
      <c r="B745" s="42"/>
      <c r="C745" s="216" t="s">
        <v>658</v>
      </c>
      <c r="D745" s="216" t="s">
        <v>166</v>
      </c>
      <c r="E745" s="217" t="s">
        <v>659</v>
      </c>
      <c r="F745" s="218" t="s">
        <v>660</v>
      </c>
      <c r="G745" s="219" t="s">
        <v>316</v>
      </c>
      <c r="H745" s="220">
        <v>4161.1999999999998</v>
      </c>
      <c r="I745" s="221"/>
      <c r="J745" s="222">
        <f>ROUND(I745*H745,2)</f>
        <v>0</v>
      </c>
      <c r="K745" s="218" t="s">
        <v>170</v>
      </c>
      <c r="L745" s="47"/>
      <c r="M745" s="223" t="s">
        <v>19</v>
      </c>
      <c r="N745" s="224" t="s">
        <v>41</v>
      </c>
      <c r="O745" s="87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171</v>
      </c>
      <c r="AT745" s="227" t="s">
        <v>166</v>
      </c>
      <c r="AU745" s="227" t="s">
        <v>79</v>
      </c>
      <c r="AY745" s="20" t="s">
        <v>162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77</v>
      </c>
      <c r="BK745" s="228">
        <f>ROUND(I745*H745,2)</f>
        <v>0</v>
      </c>
      <c r="BL745" s="20" t="s">
        <v>171</v>
      </c>
      <c r="BM745" s="227" t="s">
        <v>661</v>
      </c>
    </row>
    <row r="746" s="2" customFormat="1">
      <c r="A746" s="41"/>
      <c r="B746" s="42"/>
      <c r="C746" s="43"/>
      <c r="D746" s="229" t="s">
        <v>174</v>
      </c>
      <c r="E746" s="43"/>
      <c r="F746" s="230" t="s">
        <v>662</v>
      </c>
      <c r="G746" s="43"/>
      <c r="H746" s="43"/>
      <c r="I746" s="231"/>
      <c r="J746" s="43"/>
      <c r="K746" s="43"/>
      <c r="L746" s="47"/>
      <c r="M746" s="232"/>
      <c r="N746" s="233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174</v>
      </c>
      <c r="AU746" s="20" t="s">
        <v>79</v>
      </c>
    </row>
    <row r="747" s="13" customFormat="1">
      <c r="A747" s="13"/>
      <c r="B747" s="234"/>
      <c r="C747" s="235"/>
      <c r="D747" s="236" t="s">
        <v>176</v>
      </c>
      <c r="E747" s="237" t="s">
        <v>19</v>
      </c>
      <c r="F747" s="238" t="s">
        <v>663</v>
      </c>
      <c r="G747" s="235"/>
      <c r="H747" s="237" t="s">
        <v>19</v>
      </c>
      <c r="I747" s="239"/>
      <c r="J747" s="235"/>
      <c r="K747" s="235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176</v>
      </c>
      <c r="AU747" s="244" t="s">
        <v>79</v>
      </c>
      <c r="AV747" s="13" t="s">
        <v>77</v>
      </c>
      <c r="AW747" s="13" t="s">
        <v>32</v>
      </c>
      <c r="AX747" s="13" t="s">
        <v>70</v>
      </c>
      <c r="AY747" s="244" t="s">
        <v>162</v>
      </c>
    </row>
    <row r="748" s="13" customFormat="1">
      <c r="A748" s="13"/>
      <c r="B748" s="234"/>
      <c r="C748" s="235"/>
      <c r="D748" s="236" t="s">
        <v>176</v>
      </c>
      <c r="E748" s="237" t="s">
        <v>19</v>
      </c>
      <c r="F748" s="238" t="s">
        <v>297</v>
      </c>
      <c r="G748" s="235"/>
      <c r="H748" s="237" t="s">
        <v>19</v>
      </c>
      <c r="I748" s="239"/>
      <c r="J748" s="235"/>
      <c r="K748" s="235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176</v>
      </c>
      <c r="AU748" s="244" t="s">
        <v>79</v>
      </c>
      <c r="AV748" s="13" t="s">
        <v>77</v>
      </c>
      <c r="AW748" s="13" t="s">
        <v>32</v>
      </c>
      <c r="AX748" s="13" t="s">
        <v>70</v>
      </c>
      <c r="AY748" s="244" t="s">
        <v>162</v>
      </c>
    </row>
    <row r="749" s="13" customFormat="1">
      <c r="A749" s="13"/>
      <c r="B749" s="234"/>
      <c r="C749" s="235"/>
      <c r="D749" s="236" t="s">
        <v>176</v>
      </c>
      <c r="E749" s="237" t="s">
        <v>19</v>
      </c>
      <c r="F749" s="238" t="s">
        <v>178</v>
      </c>
      <c r="G749" s="235"/>
      <c r="H749" s="237" t="s">
        <v>19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176</v>
      </c>
      <c r="AU749" s="244" t="s">
        <v>79</v>
      </c>
      <c r="AV749" s="13" t="s">
        <v>77</v>
      </c>
      <c r="AW749" s="13" t="s">
        <v>32</v>
      </c>
      <c r="AX749" s="13" t="s">
        <v>70</v>
      </c>
      <c r="AY749" s="244" t="s">
        <v>162</v>
      </c>
    </row>
    <row r="750" s="13" customFormat="1">
      <c r="A750" s="13"/>
      <c r="B750" s="234"/>
      <c r="C750" s="235"/>
      <c r="D750" s="236" t="s">
        <v>176</v>
      </c>
      <c r="E750" s="237" t="s">
        <v>19</v>
      </c>
      <c r="F750" s="238" t="s">
        <v>664</v>
      </c>
      <c r="G750" s="235"/>
      <c r="H750" s="237" t="s">
        <v>19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176</v>
      </c>
      <c r="AU750" s="244" t="s">
        <v>79</v>
      </c>
      <c r="AV750" s="13" t="s">
        <v>77</v>
      </c>
      <c r="AW750" s="13" t="s">
        <v>32</v>
      </c>
      <c r="AX750" s="13" t="s">
        <v>70</v>
      </c>
      <c r="AY750" s="244" t="s">
        <v>162</v>
      </c>
    </row>
    <row r="751" s="14" customFormat="1">
      <c r="A751" s="14"/>
      <c r="B751" s="245"/>
      <c r="C751" s="246"/>
      <c r="D751" s="236" t="s">
        <v>176</v>
      </c>
      <c r="E751" s="247" t="s">
        <v>19</v>
      </c>
      <c r="F751" s="248" t="s">
        <v>665</v>
      </c>
      <c r="G751" s="246"/>
      <c r="H751" s="249">
        <v>4161.1999999999998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176</v>
      </c>
      <c r="AU751" s="255" t="s">
        <v>79</v>
      </c>
      <c r="AV751" s="14" t="s">
        <v>79</v>
      </c>
      <c r="AW751" s="14" t="s">
        <v>32</v>
      </c>
      <c r="AX751" s="14" t="s">
        <v>70</v>
      </c>
      <c r="AY751" s="255" t="s">
        <v>162</v>
      </c>
    </row>
    <row r="752" s="15" customFormat="1">
      <c r="A752" s="15"/>
      <c r="B752" s="256"/>
      <c r="C752" s="257"/>
      <c r="D752" s="236" t="s">
        <v>176</v>
      </c>
      <c r="E752" s="258" t="s">
        <v>19</v>
      </c>
      <c r="F752" s="259" t="s">
        <v>182</v>
      </c>
      <c r="G752" s="257"/>
      <c r="H752" s="260">
        <v>4161.1999999999998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6" t="s">
        <v>176</v>
      </c>
      <c r="AU752" s="266" t="s">
        <v>79</v>
      </c>
      <c r="AV752" s="15" t="s">
        <v>172</v>
      </c>
      <c r="AW752" s="15" t="s">
        <v>32</v>
      </c>
      <c r="AX752" s="15" t="s">
        <v>70</v>
      </c>
      <c r="AY752" s="266" t="s">
        <v>162</v>
      </c>
    </row>
    <row r="753" s="16" customFormat="1">
      <c r="A753" s="16"/>
      <c r="B753" s="267"/>
      <c r="C753" s="268"/>
      <c r="D753" s="236" t="s">
        <v>176</v>
      </c>
      <c r="E753" s="269" t="s">
        <v>19</v>
      </c>
      <c r="F753" s="270" t="s">
        <v>183</v>
      </c>
      <c r="G753" s="268"/>
      <c r="H753" s="271">
        <v>4161.1999999999998</v>
      </c>
      <c r="I753" s="272"/>
      <c r="J753" s="268"/>
      <c r="K753" s="268"/>
      <c r="L753" s="273"/>
      <c r="M753" s="274"/>
      <c r="N753" s="275"/>
      <c r="O753" s="275"/>
      <c r="P753" s="275"/>
      <c r="Q753" s="275"/>
      <c r="R753" s="275"/>
      <c r="S753" s="275"/>
      <c r="T753" s="27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77" t="s">
        <v>176</v>
      </c>
      <c r="AU753" s="277" t="s">
        <v>79</v>
      </c>
      <c r="AV753" s="16" t="s">
        <v>171</v>
      </c>
      <c r="AW753" s="16" t="s">
        <v>32</v>
      </c>
      <c r="AX753" s="16" t="s">
        <v>77</v>
      </c>
      <c r="AY753" s="277" t="s">
        <v>162</v>
      </c>
    </row>
    <row r="754" s="2" customFormat="1" ht="24.15" customHeight="1">
      <c r="A754" s="41"/>
      <c r="B754" s="42"/>
      <c r="C754" s="216" t="s">
        <v>666</v>
      </c>
      <c r="D754" s="216" t="s">
        <v>166</v>
      </c>
      <c r="E754" s="217" t="s">
        <v>667</v>
      </c>
      <c r="F754" s="218" t="s">
        <v>668</v>
      </c>
      <c r="G754" s="219" t="s">
        <v>316</v>
      </c>
      <c r="H754" s="220">
        <v>208.05600000000001</v>
      </c>
      <c r="I754" s="221"/>
      <c r="J754" s="222">
        <f>ROUND(I754*H754,2)</f>
        <v>0</v>
      </c>
      <c r="K754" s="218" t="s">
        <v>170</v>
      </c>
      <c r="L754" s="47"/>
      <c r="M754" s="223" t="s">
        <v>19</v>
      </c>
      <c r="N754" s="224" t="s">
        <v>41</v>
      </c>
      <c r="O754" s="87"/>
      <c r="P754" s="225">
        <f>O754*H754</f>
        <v>0</v>
      </c>
      <c r="Q754" s="225">
        <v>0</v>
      </c>
      <c r="R754" s="225">
        <f>Q754*H754</f>
        <v>0</v>
      </c>
      <c r="S754" s="225">
        <v>0</v>
      </c>
      <c r="T754" s="226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7" t="s">
        <v>171</v>
      </c>
      <c r="AT754" s="227" t="s">
        <v>166</v>
      </c>
      <c r="AU754" s="227" t="s">
        <v>79</v>
      </c>
      <c r="AY754" s="20" t="s">
        <v>162</v>
      </c>
      <c r="BE754" s="228">
        <f>IF(N754="základní",J754,0)</f>
        <v>0</v>
      </c>
      <c r="BF754" s="228">
        <f>IF(N754="snížená",J754,0)</f>
        <v>0</v>
      </c>
      <c r="BG754" s="228">
        <f>IF(N754="zákl. přenesená",J754,0)</f>
        <v>0</v>
      </c>
      <c r="BH754" s="228">
        <f>IF(N754="sníž. přenesená",J754,0)</f>
        <v>0</v>
      </c>
      <c r="BI754" s="228">
        <f>IF(N754="nulová",J754,0)</f>
        <v>0</v>
      </c>
      <c r="BJ754" s="20" t="s">
        <v>77</v>
      </c>
      <c r="BK754" s="228">
        <f>ROUND(I754*H754,2)</f>
        <v>0</v>
      </c>
      <c r="BL754" s="20" t="s">
        <v>171</v>
      </c>
      <c r="BM754" s="227" t="s">
        <v>669</v>
      </c>
    </row>
    <row r="755" s="2" customFormat="1">
      <c r="A755" s="41"/>
      <c r="B755" s="42"/>
      <c r="C755" s="43"/>
      <c r="D755" s="229" t="s">
        <v>174</v>
      </c>
      <c r="E755" s="43"/>
      <c r="F755" s="230" t="s">
        <v>670</v>
      </c>
      <c r="G755" s="43"/>
      <c r="H755" s="43"/>
      <c r="I755" s="231"/>
      <c r="J755" s="43"/>
      <c r="K755" s="43"/>
      <c r="L755" s="47"/>
      <c r="M755" s="232"/>
      <c r="N755" s="233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174</v>
      </c>
      <c r="AU755" s="20" t="s">
        <v>79</v>
      </c>
    </row>
    <row r="756" s="12" customFormat="1" ht="22.8" customHeight="1">
      <c r="A756" s="12"/>
      <c r="B756" s="200"/>
      <c r="C756" s="201"/>
      <c r="D756" s="202" t="s">
        <v>69</v>
      </c>
      <c r="E756" s="214" t="s">
        <v>671</v>
      </c>
      <c r="F756" s="214" t="s">
        <v>672</v>
      </c>
      <c r="G756" s="201"/>
      <c r="H756" s="201"/>
      <c r="I756" s="204"/>
      <c r="J756" s="215">
        <f>BK756</f>
        <v>0</v>
      </c>
      <c r="K756" s="201"/>
      <c r="L756" s="206"/>
      <c r="M756" s="207"/>
      <c r="N756" s="208"/>
      <c r="O756" s="208"/>
      <c r="P756" s="209">
        <f>SUM(P757:P758)</f>
        <v>0</v>
      </c>
      <c r="Q756" s="208"/>
      <c r="R756" s="209">
        <f>SUM(R757:R758)</f>
        <v>0</v>
      </c>
      <c r="S756" s="208"/>
      <c r="T756" s="210">
        <f>SUM(T757:T758)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1" t="s">
        <v>77</v>
      </c>
      <c r="AT756" s="212" t="s">
        <v>69</v>
      </c>
      <c r="AU756" s="212" t="s">
        <v>77</v>
      </c>
      <c r="AY756" s="211" t="s">
        <v>162</v>
      </c>
      <c r="BK756" s="213">
        <f>SUM(BK757:BK758)</f>
        <v>0</v>
      </c>
    </row>
    <row r="757" s="2" customFormat="1" ht="24.15" customHeight="1">
      <c r="A757" s="41"/>
      <c r="B757" s="42"/>
      <c r="C757" s="216" t="s">
        <v>673</v>
      </c>
      <c r="D757" s="216" t="s">
        <v>166</v>
      </c>
      <c r="E757" s="217" t="s">
        <v>674</v>
      </c>
      <c r="F757" s="218" t="s">
        <v>675</v>
      </c>
      <c r="G757" s="219" t="s">
        <v>316</v>
      </c>
      <c r="H757" s="220">
        <v>672.79899999999998</v>
      </c>
      <c r="I757" s="221"/>
      <c r="J757" s="222">
        <f>ROUND(I757*H757,2)</f>
        <v>0</v>
      </c>
      <c r="K757" s="218" t="s">
        <v>170</v>
      </c>
      <c r="L757" s="47"/>
      <c r="M757" s="223" t="s">
        <v>19</v>
      </c>
      <c r="N757" s="224" t="s">
        <v>41</v>
      </c>
      <c r="O757" s="87"/>
      <c r="P757" s="225">
        <f>O757*H757</f>
        <v>0</v>
      </c>
      <c r="Q757" s="225">
        <v>0</v>
      </c>
      <c r="R757" s="225">
        <f>Q757*H757</f>
        <v>0</v>
      </c>
      <c r="S757" s="225">
        <v>0</v>
      </c>
      <c r="T757" s="226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27" t="s">
        <v>171</v>
      </c>
      <c r="AT757" s="227" t="s">
        <v>166</v>
      </c>
      <c r="AU757" s="227" t="s">
        <v>79</v>
      </c>
      <c r="AY757" s="20" t="s">
        <v>162</v>
      </c>
      <c r="BE757" s="228">
        <f>IF(N757="základní",J757,0)</f>
        <v>0</v>
      </c>
      <c r="BF757" s="228">
        <f>IF(N757="snížená",J757,0)</f>
        <v>0</v>
      </c>
      <c r="BG757" s="228">
        <f>IF(N757="zákl. přenesená",J757,0)</f>
        <v>0</v>
      </c>
      <c r="BH757" s="228">
        <f>IF(N757="sníž. přenesená",J757,0)</f>
        <v>0</v>
      </c>
      <c r="BI757" s="228">
        <f>IF(N757="nulová",J757,0)</f>
        <v>0</v>
      </c>
      <c r="BJ757" s="20" t="s">
        <v>77</v>
      </c>
      <c r="BK757" s="228">
        <f>ROUND(I757*H757,2)</f>
        <v>0</v>
      </c>
      <c r="BL757" s="20" t="s">
        <v>171</v>
      </c>
      <c r="BM757" s="227" t="s">
        <v>676</v>
      </c>
    </row>
    <row r="758" s="2" customFormat="1">
      <c r="A758" s="41"/>
      <c r="B758" s="42"/>
      <c r="C758" s="43"/>
      <c r="D758" s="229" t="s">
        <v>174</v>
      </c>
      <c r="E758" s="43"/>
      <c r="F758" s="230" t="s">
        <v>677</v>
      </c>
      <c r="G758" s="43"/>
      <c r="H758" s="43"/>
      <c r="I758" s="231"/>
      <c r="J758" s="43"/>
      <c r="K758" s="43"/>
      <c r="L758" s="47"/>
      <c r="M758" s="288"/>
      <c r="N758" s="289"/>
      <c r="O758" s="290"/>
      <c r="P758" s="290"/>
      <c r="Q758" s="290"/>
      <c r="R758" s="290"/>
      <c r="S758" s="290"/>
      <c r="T758" s="29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174</v>
      </c>
      <c r="AU758" s="20" t="s">
        <v>79</v>
      </c>
    </row>
    <row r="759" s="2" customFormat="1" ht="6.96" customHeight="1">
      <c r="A759" s="41"/>
      <c r="B759" s="62"/>
      <c r="C759" s="63"/>
      <c r="D759" s="63"/>
      <c r="E759" s="63"/>
      <c r="F759" s="63"/>
      <c r="G759" s="63"/>
      <c r="H759" s="63"/>
      <c r="I759" s="63"/>
      <c r="J759" s="63"/>
      <c r="K759" s="63"/>
      <c r="L759" s="47"/>
      <c r="M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</row>
  </sheetData>
  <sheetProtection sheet="1" autoFilter="0" formatColumns="0" formatRows="0" objects="1" scenarios="1" spinCount="100000" saltValue="21rDOenivsSQ5GVH6SiqwxfWvOJijJmsaLWq1BC4kIYcB0zDiqMGqWEMKee4q6XQAb4E/svVpmwkqmYRIP3Z3A==" hashValue="eLPKD5gyiJzHF1yPFpYzspJwaBZqsU5RE6RFYoT9rwVhxqsSSEwurgbndIRqF17h0Aczaxfkhqm+l9ko+GAnhA==" algorithmName="SHA-512" password="CC35"/>
  <autoFilter ref="C107:K75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6:H96"/>
    <mergeCell ref="E98:H98"/>
    <mergeCell ref="E100:H100"/>
    <mergeCell ref="L2:V2"/>
  </mergeCells>
  <hyperlinks>
    <hyperlink ref="F113" r:id="rId1" display="https://podminky.urs.cz/item/CS_URS_2024_01/111201101"/>
    <hyperlink ref="F122" r:id="rId2" display="https://podminky.urs.cz/item/CS_URS_2024_01/113106121"/>
    <hyperlink ref="F131" r:id="rId3" display="https://podminky.urs.cz/item/CS_URS_2024_01/113106123"/>
    <hyperlink ref="F140" r:id="rId4" display="https://podminky.urs.cz/item/CS_URS_2024_01/113107182"/>
    <hyperlink ref="F149" r:id="rId5" display="https://podminky.urs.cz/item/CS_URS_2024_01/113154122"/>
    <hyperlink ref="F158" r:id="rId6" display="https://podminky.urs.cz/item/CS_URS_2024_01/113201112"/>
    <hyperlink ref="F167" r:id="rId7" display="https://podminky.urs.cz/item/CS_URS_2024_01/113202111"/>
    <hyperlink ref="F177" r:id="rId8" display="https://podminky.urs.cz/item/CS_URS_2024_01/121101102"/>
    <hyperlink ref="F186" r:id="rId9" display="https://podminky.urs.cz/item/CS_URS_2024_01/122201102"/>
    <hyperlink ref="F219" r:id="rId10" display="https://podminky.urs.cz/item/CS_URS_2024_01/131201101"/>
    <hyperlink ref="F236" r:id="rId11" display="https://podminky.urs.cz/item/CS_URS_2024_01/162201102"/>
    <hyperlink ref="F248" r:id="rId12" display="https://podminky.urs.cz/item/CS_URS_2024_01/162201102"/>
    <hyperlink ref="F256" r:id="rId13" display="https://podminky.urs.cz/item/CS_URS_2024_01/162301501"/>
    <hyperlink ref="F265" r:id="rId14" display="https://podminky.urs.cz/item/CS_URS_2024_01/162701105"/>
    <hyperlink ref="F281" r:id="rId15" display="https://podminky.urs.cz/item/CS_URS_2024_01/162701109"/>
    <hyperlink ref="F290" r:id="rId16" display="https://podminky.urs.cz/item/CS_URS_2024_01/167101102"/>
    <hyperlink ref="F302" r:id="rId17" display="https://podminky.urs.cz/item/CS_URS_2024_01/167101102"/>
    <hyperlink ref="F311" r:id="rId18" display="https://podminky.urs.cz/item/CS_URS_2024_01/171201201"/>
    <hyperlink ref="F323" r:id="rId19" display="https://podminky.urs.cz/item/CS_URS_2024_01/171201211"/>
    <hyperlink ref="F332" r:id="rId20" display="https://podminky.urs.cz/item/CS_URS_2024_01/174101101"/>
    <hyperlink ref="F342" r:id="rId21" display="https://podminky.urs.cz/item/CS_URS_2024_01/181301111"/>
    <hyperlink ref="F359" r:id="rId22" display="https://podminky.urs.cz/item/CS_URS_2024_01/181411121"/>
    <hyperlink ref="F376" r:id="rId23" display="https://podminky.urs.cz/item/CS_URS_2024_01/181951102"/>
    <hyperlink ref="F385" r:id="rId24" display="https://podminky.urs.cz/item/CS_URS_2024_01/184818232"/>
    <hyperlink ref="F389" r:id="rId25" display="https://podminky.urs.cz/item/CS_URS_2024_01/275313711"/>
    <hyperlink ref="F400" r:id="rId26" display="https://podminky.urs.cz/item/CS_URS_2024_01/451579777"/>
    <hyperlink ref="F410" r:id="rId27" display="https://podminky.urs.cz/item/CS_URS_2024_01/564801112"/>
    <hyperlink ref="F419" r:id="rId28" display="https://podminky.urs.cz/item/CS_URS_2024_01/564861111"/>
    <hyperlink ref="F432" r:id="rId29" display="https://podminky.urs.cz/item/CS_URS_2024_01/564871111"/>
    <hyperlink ref="F449" r:id="rId30" display="https://podminky.urs.cz/item/CS_URS_2024_01/565135111"/>
    <hyperlink ref="F462" r:id="rId31" display="https://podminky.urs.cz/item/CS_URS_2024_01/565145111"/>
    <hyperlink ref="F472" r:id="rId32" display="https://podminky.urs.cz/item/CS_URS_2024_01/573231112"/>
    <hyperlink ref="F489" r:id="rId33" display="https://podminky.urs.cz/item/CS_URS_2024_01/577134211"/>
    <hyperlink ref="F502" r:id="rId34" display="https://podminky.urs.cz/item/CS_URS_2024_01/577144211"/>
    <hyperlink ref="F511" r:id="rId35" display="https://podminky.urs.cz/item/CS_URS_2024_01/577155132"/>
    <hyperlink ref="F525" r:id="rId36" display="https://podminky.urs.cz/item/CS_URS_2024_01/591111111"/>
    <hyperlink ref="F542" r:id="rId37" display="https://podminky.urs.cz/item/CS_URS_2024_01/591211111"/>
    <hyperlink ref="F559" r:id="rId38" display="https://podminky.urs.cz/item/CS_URS_2024_01/591411111"/>
    <hyperlink ref="F576" r:id="rId39" display="https://podminky.urs.cz/item/CS_URS_2024_01/596811120"/>
    <hyperlink ref="F601" r:id="rId40" display="https://podminky.urs.cz/item/CS_URS_2024_01/912111112"/>
    <hyperlink ref="F604" r:id="rId41" display="https://podminky.urs.cz/item/CS_URS_2024_01/914111111"/>
    <hyperlink ref="F613" r:id="rId42" display="https://podminky.urs.cz/item/CS_URS_2024_01/915111112"/>
    <hyperlink ref="F622" r:id="rId43" display="https://podminky.urs.cz/item/CS_URS_2024_01/915131112"/>
    <hyperlink ref="F631" r:id="rId44" display="https://podminky.urs.cz/item/CS_URS_2024_01/915491211"/>
    <hyperlink ref="F648" r:id="rId45" display="https://podminky.urs.cz/item/CS_URS_2024_01/916111122"/>
    <hyperlink ref="F665" r:id="rId46" display="https://podminky.urs.cz/item/CS_URS_2024_01/916131213"/>
    <hyperlink ref="F682" r:id="rId47" display="https://podminky.urs.cz/item/CS_URS_2024_01/916241213"/>
    <hyperlink ref="F715" r:id="rId48" display="https://podminky.urs.cz/item/CS_URS_2024_01/919735112"/>
    <hyperlink ref="F725" r:id="rId49" display="https://podminky.urs.cz/item/CS_URS_2024_01/966071711"/>
    <hyperlink ref="F734" r:id="rId50" display="https://podminky.urs.cz/item/CS_URS_2024_01/966072811"/>
    <hyperlink ref="F744" r:id="rId51" display="https://podminky.urs.cz/item/CS_URS_2024_01/997221551"/>
    <hyperlink ref="F746" r:id="rId52" display="https://podminky.urs.cz/item/CS_URS_2024_01/997221559"/>
    <hyperlink ref="F755" r:id="rId53" display="https://podminky.urs.cz/item/CS_URS_2024_01/997221845"/>
    <hyperlink ref="F758" r:id="rId54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79</v>
      </c>
    </row>
    <row r="4" s="1" customFormat="1" ht="24.96" customHeight="1">
      <c r="B4" s="23"/>
      <c r="D4" s="144" t="s">
        <v>93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Parkovací plochy u ZŠ a SŠ Sluneční v Hostinném - 10.06.2024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102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10. 6. 2024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 xml:space="preserve"> 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/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 xml:space="preserve"> 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33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34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36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38</v>
      </c>
      <c r="G32" s="41"/>
      <c r="H32" s="41"/>
      <c r="I32" s="158" t="s">
        <v>37</v>
      </c>
      <c r="J32" s="158" t="s">
        <v>39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40</v>
      </c>
      <c r="E33" s="146" t="s">
        <v>41</v>
      </c>
      <c r="F33" s="160">
        <f>ROUND((SUM(BE84:BE97)),  2)</f>
        <v>0</v>
      </c>
      <c r="G33" s="41"/>
      <c r="H33" s="41"/>
      <c r="I33" s="161">
        <v>0.20999999999999999</v>
      </c>
      <c r="J33" s="160">
        <f>ROUND(((SUM(BE84:BE97))*I33),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42</v>
      </c>
      <c r="F34" s="160">
        <f>ROUND((SUM(BF84:BF97)),  2)</f>
        <v>0</v>
      </c>
      <c r="G34" s="41"/>
      <c r="H34" s="41"/>
      <c r="I34" s="161">
        <v>0.12</v>
      </c>
      <c r="J34" s="160">
        <f>ROUND(((SUM(BF84:BF97))*I34),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43</v>
      </c>
      <c r="F35" s="160">
        <f>ROUND((SUM(BG84:BG97)),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44</v>
      </c>
      <c r="F36" s="160">
        <f>ROUND((SUM(BH84:BH97)),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45</v>
      </c>
      <c r="F37" s="160">
        <f>ROUND((SUM(BI84:BI97)),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46</v>
      </c>
      <c r="E39" s="164"/>
      <c r="F39" s="164"/>
      <c r="G39" s="165" t="s">
        <v>47</v>
      </c>
      <c r="H39" s="166" t="s">
        <v>48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120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Parkovací plochy u ZŠ a SŠ Sluneční v Hostinném - 10.06.2024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102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Hostinné</v>
      </c>
      <c r="G52" s="43"/>
      <c r="H52" s="43"/>
      <c r="I52" s="35" t="s">
        <v>23</v>
      </c>
      <c r="J52" s="75" t="str">
        <f>IF(J12="","",J12)</f>
        <v>10. 6. 2024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31</v>
      </c>
      <c r="J54" s="39" t="str">
        <f>E21</f>
        <v xml:space="preserve"> 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 xml:space="preserve"> 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121</v>
      </c>
      <c r="D57" s="175"/>
      <c r="E57" s="175"/>
      <c r="F57" s="175"/>
      <c r="G57" s="175"/>
      <c r="H57" s="175"/>
      <c r="I57" s="175"/>
      <c r="J57" s="176" t="s">
        <v>122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68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123</v>
      </c>
    </row>
    <row r="60" s="9" customFormat="1" ht="24.96" customHeight="1">
      <c r="A60" s="9"/>
      <c r="B60" s="178"/>
      <c r="C60" s="179"/>
      <c r="D60" s="180" t="s">
        <v>678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679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680</v>
      </c>
      <c r="E62" s="186"/>
      <c r="F62" s="186"/>
      <c r="G62" s="186"/>
      <c r="H62" s="186"/>
      <c r="I62" s="186"/>
      <c r="J62" s="187">
        <f>J90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681</v>
      </c>
      <c r="E63" s="186"/>
      <c r="F63" s="186"/>
      <c r="G63" s="186"/>
      <c r="H63" s="186"/>
      <c r="I63" s="186"/>
      <c r="J63" s="187">
        <f>J93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682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147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Parkovací plochy u ZŠ a SŠ Sluneční v Hostinném - 10.06.2024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Hostinné</v>
      </c>
      <c r="G78" s="43"/>
      <c r="H78" s="43"/>
      <c r="I78" s="35" t="s">
        <v>23</v>
      </c>
      <c r="J78" s="75" t="str">
        <f>IF(J12="","",J12)</f>
        <v>10. 6. 2024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31</v>
      </c>
      <c r="J80" s="39" t="str">
        <f>E21</f>
        <v xml:space="preserve"> 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33</v>
      </c>
      <c r="J81" s="39" t="str">
        <f>E24</f>
        <v xml:space="preserve"> 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148</v>
      </c>
      <c r="D83" s="192" t="s">
        <v>55</v>
      </c>
      <c r="E83" s="192" t="s">
        <v>51</v>
      </c>
      <c r="F83" s="192" t="s">
        <v>52</v>
      </c>
      <c r="G83" s="192" t="s">
        <v>149</v>
      </c>
      <c r="H83" s="192" t="s">
        <v>150</v>
      </c>
      <c r="I83" s="192" t="s">
        <v>151</v>
      </c>
      <c r="J83" s="192" t="s">
        <v>122</v>
      </c>
      <c r="K83" s="193" t="s">
        <v>152</v>
      </c>
      <c r="L83" s="194"/>
      <c r="M83" s="95" t="s">
        <v>19</v>
      </c>
      <c r="N83" s="96" t="s">
        <v>40</v>
      </c>
      <c r="O83" s="96" t="s">
        <v>153</v>
      </c>
      <c r="P83" s="96" t="s">
        <v>154</v>
      </c>
      <c r="Q83" s="96" t="s">
        <v>155</v>
      </c>
      <c r="R83" s="96" t="s">
        <v>156</v>
      </c>
      <c r="S83" s="96" t="s">
        <v>157</v>
      </c>
      <c r="T83" s="97" t="s">
        <v>158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159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0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69</v>
      </c>
      <c r="AU84" s="20" t="s">
        <v>123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69</v>
      </c>
      <c r="E85" s="203" t="s">
        <v>85</v>
      </c>
      <c r="F85" s="203" t="s">
        <v>86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P86+P90+P93+P95</f>
        <v>0</v>
      </c>
      <c r="Q85" s="208"/>
      <c r="R85" s="209">
        <f>R86+R90+R93+R95</f>
        <v>0</v>
      </c>
      <c r="S85" s="208"/>
      <c r="T85" s="210">
        <f>T86+T90+T93+T95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201</v>
      </c>
      <c r="AT85" s="212" t="s">
        <v>69</v>
      </c>
      <c r="AU85" s="212" t="s">
        <v>70</v>
      </c>
      <c r="AY85" s="211" t="s">
        <v>162</v>
      </c>
      <c r="BK85" s="213">
        <f>BK86+BK90+BK93+BK95</f>
        <v>0</v>
      </c>
    </row>
    <row r="86" s="12" customFormat="1" ht="22.8" customHeight="1">
      <c r="A86" s="12"/>
      <c r="B86" s="200"/>
      <c r="C86" s="201"/>
      <c r="D86" s="202" t="s">
        <v>69</v>
      </c>
      <c r="E86" s="214" t="s">
        <v>683</v>
      </c>
      <c r="F86" s="214" t="s">
        <v>684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SUM(P87:P89)</f>
        <v>0</v>
      </c>
      <c r="Q86" s="208"/>
      <c r="R86" s="209">
        <f>SUM(R87:R89)</f>
        <v>0</v>
      </c>
      <c r="S86" s="208"/>
      <c r="T86" s="21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201</v>
      </c>
      <c r="AT86" s="212" t="s">
        <v>69</v>
      </c>
      <c r="AU86" s="212" t="s">
        <v>77</v>
      </c>
      <c r="AY86" s="211" t="s">
        <v>162</v>
      </c>
      <c r="BK86" s="213">
        <f>SUM(BK87:BK89)</f>
        <v>0</v>
      </c>
    </row>
    <row r="87" s="2" customFormat="1" ht="44.25" customHeight="1">
      <c r="A87" s="41"/>
      <c r="B87" s="42"/>
      <c r="C87" s="216" t="s">
        <v>77</v>
      </c>
      <c r="D87" s="216" t="s">
        <v>166</v>
      </c>
      <c r="E87" s="217" t="s">
        <v>685</v>
      </c>
      <c r="F87" s="218" t="s">
        <v>686</v>
      </c>
      <c r="G87" s="219" t="s">
        <v>687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41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688</v>
      </c>
      <c r="AT87" s="227" t="s">
        <v>166</v>
      </c>
      <c r="AU87" s="227" t="s">
        <v>79</v>
      </c>
      <c r="AY87" s="20" t="s">
        <v>162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77</v>
      </c>
      <c r="BK87" s="228">
        <f>ROUND(I87*H87,2)</f>
        <v>0</v>
      </c>
      <c r="BL87" s="20" t="s">
        <v>688</v>
      </c>
      <c r="BM87" s="227" t="s">
        <v>689</v>
      </c>
    </row>
    <row r="88" s="2" customFormat="1" ht="37.8" customHeight="1">
      <c r="A88" s="41"/>
      <c r="B88" s="42"/>
      <c r="C88" s="216" t="s">
        <v>79</v>
      </c>
      <c r="D88" s="216" t="s">
        <v>166</v>
      </c>
      <c r="E88" s="217" t="s">
        <v>690</v>
      </c>
      <c r="F88" s="218" t="s">
        <v>691</v>
      </c>
      <c r="G88" s="219" t="s">
        <v>687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41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688</v>
      </c>
      <c r="AT88" s="227" t="s">
        <v>166</v>
      </c>
      <c r="AU88" s="227" t="s">
        <v>79</v>
      </c>
      <c r="AY88" s="20" t="s">
        <v>162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77</v>
      </c>
      <c r="BK88" s="228">
        <f>ROUND(I88*H88,2)</f>
        <v>0</v>
      </c>
      <c r="BL88" s="20" t="s">
        <v>688</v>
      </c>
      <c r="BM88" s="227" t="s">
        <v>692</v>
      </c>
    </row>
    <row r="89" s="2" customFormat="1" ht="24.15" customHeight="1">
      <c r="A89" s="41"/>
      <c r="B89" s="42"/>
      <c r="C89" s="216" t="s">
        <v>172</v>
      </c>
      <c r="D89" s="216" t="s">
        <v>166</v>
      </c>
      <c r="E89" s="217" t="s">
        <v>693</v>
      </c>
      <c r="F89" s="218" t="s">
        <v>694</v>
      </c>
      <c r="G89" s="219" t="s">
        <v>687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41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688</v>
      </c>
      <c r="AT89" s="227" t="s">
        <v>166</v>
      </c>
      <c r="AU89" s="227" t="s">
        <v>79</v>
      </c>
      <c r="AY89" s="20" t="s">
        <v>162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77</v>
      </c>
      <c r="BK89" s="228">
        <f>ROUND(I89*H89,2)</f>
        <v>0</v>
      </c>
      <c r="BL89" s="20" t="s">
        <v>688</v>
      </c>
      <c r="BM89" s="227" t="s">
        <v>695</v>
      </c>
    </row>
    <row r="90" s="12" customFormat="1" ht="22.8" customHeight="1">
      <c r="A90" s="12"/>
      <c r="B90" s="200"/>
      <c r="C90" s="201"/>
      <c r="D90" s="202" t="s">
        <v>69</v>
      </c>
      <c r="E90" s="214" t="s">
        <v>696</v>
      </c>
      <c r="F90" s="214" t="s">
        <v>697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SUM(P91:P92)</f>
        <v>0</v>
      </c>
      <c r="Q90" s="208"/>
      <c r="R90" s="209">
        <f>SUM(R91:R92)</f>
        <v>0</v>
      </c>
      <c r="S90" s="208"/>
      <c r="T90" s="21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201</v>
      </c>
      <c r="AT90" s="212" t="s">
        <v>69</v>
      </c>
      <c r="AU90" s="212" t="s">
        <v>77</v>
      </c>
      <c r="AY90" s="211" t="s">
        <v>162</v>
      </c>
      <c r="BK90" s="213">
        <f>SUM(BK91:BK92)</f>
        <v>0</v>
      </c>
    </row>
    <row r="91" s="2" customFormat="1" ht="55.5" customHeight="1">
      <c r="A91" s="41"/>
      <c r="B91" s="42"/>
      <c r="C91" s="216" t="s">
        <v>171</v>
      </c>
      <c r="D91" s="216" t="s">
        <v>166</v>
      </c>
      <c r="E91" s="217" t="s">
        <v>698</v>
      </c>
      <c r="F91" s="218" t="s">
        <v>699</v>
      </c>
      <c r="G91" s="219" t="s">
        <v>687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41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688</v>
      </c>
      <c r="AT91" s="227" t="s">
        <v>166</v>
      </c>
      <c r="AU91" s="227" t="s">
        <v>79</v>
      </c>
      <c r="AY91" s="20" t="s">
        <v>162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77</v>
      </c>
      <c r="BK91" s="228">
        <f>ROUND(I91*H91,2)</f>
        <v>0</v>
      </c>
      <c r="BL91" s="20" t="s">
        <v>688</v>
      </c>
      <c r="BM91" s="227" t="s">
        <v>700</v>
      </c>
    </row>
    <row r="92" s="2" customFormat="1" ht="24.15" customHeight="1">
      <c r="A92" s="41"/>
      <c r="B92" s="42"/>
      <c r="C92" s="216" t="s">
        <v>201</v>
      </c>
      <c r="D92" s="216" t="s">
        <v>166</v>
      </c>
      <c r="E92" s="217" t="s">
        <v>701</v>
      </c>
      <c r="F92" s="218" t="s">
        <v>702</v>
      </c>
      <c r="G92" s="219" t="s">
        <v>687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41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688</v>
      </c>
      <c r="AT92" s="227" t="s">
        <v>166</v>
      </c>
      <c r="AU92" s="227" t="s">
        <v>79</v>
      </c>
      <c r="AY92" s="20" t="s">
        <v>162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77</v>
      </c>
      <c r="BK92" s="228">
        <f>ROUND(I92*H92,2)</f>
        <v>0</v>
      </c>
      <c r="BL92" s="20" t="s">
        <v>688</v>
      </c>
      <c r="BM92" s="227" t="s">
        <v>703</v>
      </c>
    </row>
    <row r="93" s="12" customFormat="1" ht="22.8" customHeight="1">
      <c r="A93" s="12"/>
      <c r="B93" s="200"/>
      <c r="C93" s="201"/>
      <c r="D93" s="202" t="s">
        <v>69</v>
      </c>
      <c r="E93" s="214" t="s">
        <v>704</v>
      </c>
      <c r="F93" s="214" t="s">
        <v>705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P94</f>
        <v>0</v>
      </c>
      <c r="Q93" s="208"/>
      <c r="R93" s="209">
        <f>R94</f>
        <v>0</v>
      </c>
      <c r="S93" s="208"/>
      <c r="T93" s="21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201</v>
      </c>
      <c r="AT93" s="212" t="s">
        <v>69</v>
      </c>
      <c r="AU93" s="212" t="s">
        <v>77</v>
      </c>
      <c r="AY93" s="211" t="s">
        <v>162</v>
      </c>
      <c r="BK93" s="213">
        <f>BK94</f>
        <v>0</v>
      </c>
    </row>
    <row r="94" s="2" customFormat="1" ht="24.15" customHeight="1">
      <c r="A94" s="41"/>
      <c r="B94" s="42"/>
      <c r="C94" s="216" t="s">
        <v>208</v>
      </c>
      <c r="D94" s="216" t="s">
        <v>166</v>
      </c>
      <c r="E94" s="217" t="s">
        <v>706</v>
      </c>
      <c r="F94" s="218" t="s">
        <v>707</v>
      </c>
      <c r="G94" s="219" t="s">
        <v>687</v>
      </c>
      <c r="H94" s="220">
        <v>1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41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688</v>
      </c>
      <c r="AT94" s="227" t="s">
        <v>166</v>
      </c>
      <c r="AU94" s="227" t="s">
        <v>79</v>
      </c>
      <c r="AY94" s="20" t="s">
        <v>162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77</v>
      </c>
      <c r="BK94" s="228">
        <f>ROUND(I94*H94,2)</f>
        <v>0</v>
      </c>
      <c r="BL94" s="20" t="s">
        <v>688</v>
      </c>
      <c r="BM94" s="227" t="s">
        <v>708</v>
      </c>
    </row>
    <row r="95" s="12" customFormat="1" ht="22.8" customHeight="1">
      <c r="A95" s="12"/>
      <c r="B95" s="200"/>
      <c r="C95" s="201"/>
      <c r="D95" s="202" t="s">
        <v>69</v>
      </c>
      <c r="E95" s="214" t="s">
        <v>709</v>
      </c>
      <c r="F95" s="214" t="s">
        <v>710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SUM(P96:P97)</f>
        <v>0</v>
      </c>
      <c r="Q95" s="208"/>
      <c r="R95" s="209">
        <f>SUM(R96:R97)</f>
        <v>0</v>
      </c>
      <c r="S95" s="208"/>
      <c r="T95" s="210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201</v>
      </c>
      <c r="AT95" s="212" t="s">
        <v>69</v>
      </c>
      <c r="AU95" s="212" t="s">
        <v>77</v>
      </c>
      <c r="AY95" s="211" t="s">
        <v>162</v>
      </c>
      <c r="BK95" s="213">
        <f>SUM(BK96:BK97)</f>
        <v>0</v>
      </c>
    </row>
    <row r="96" s="2" customFormat="1" ht="37.8" customHeight="1">
      <c r="A96" s="41"/>
      <c r="B96" s="42"/>
      <c r="C96" s="216" t="s">
        <v>216</v>
      </c>
      <c r="D96" s="216" t="s">
        <v>166</v>
      </c>
      <c r="E96" s="217" t="s">
        <v>711</v>
      </c>
      <c r="F96" s="218" t="s">
        <v>712</v>
      </c>
      <c r="G96" s="219" t="s">
        <v>687</v>
      </c>
      <c r="H96" s="220">
        <v>1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41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688</v>
      </c>
      <c r="AT96" s="227" t="s">
        <v>166</v>
      </c>
      <c r="AU96" s="227" t="s">
        <v>79</v>
      </c>
      <c r="AY96" s="20" t="s">
        <v>162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77</v>
      </c>
      <c r="BK96" s="228">
        <f>ROUND(I96*H96,2)</f>
        <v>0</v>
      </c>
      <c r="BL96" s="20" t="s">
        <v>688</v>
      </c>
      <c r="BM96" s="227" t="s">
        <v>713</v>
      </c>
    </row>
    <row r="97" s="2" customFormat="1" ht="37.8" customHeight="1">
      <c r="A97" s="41"/>
      <c r="B97" s="42"/>
      <c r="C97" s="216" t="s">
        <v>223</v>
      </c>
      <c r="D97" s="216" t="s">
        <v>166</v>
      </c>
      <c r="E97" s="217" t="s">
        <v>714</v>
      </c>
      <c r="F97" s="218" t="s">
        <v>715</v>
      </c>
      <c r="G97" s="219" t="s">
        <v>687</v>
      </c>
      <c r="H97" s="220">
        <v>1</v>
      </c>
      <c r="I97" s="221"/>
      <c r="J97" s="222">
        <f>ROUND(I97*H97,2)</f>
        <v>0</v>
      </c>
      <c r="K97" s="218" t="s">
        <v>19</v>
      </c>
      <c r="L97" s="47"/>
      <c r="M97" s="292" t="s">
        <v>19</v>
      </c>
      <c r="N97" s="293" t="s">
        <v>41</v>
      </c>
      <c r="O97" s="290"/>
      <c r="P97" s="294">
        <f>O97*H97</f>
        <v>0</v>
      </c>
      <c r="Q97" s="294">
        <v>0</v>
      </c>
      <c r="R97" s="294">
        <f>Q97*H97</f>
        <v>0</v>
      </c>
      <c r="S97" s="294">
        <v>0</v>
      </c>
      <c r="T97" s="29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688</v>
      </c>
      <c r="AT97" s="227" t="s">
        <v>166</v>
      </c>
      <c r="AU97" s="227" t="s">
        <v>79</v>
      </c>
      <c r="AY97" s="20" t="s">
        <v>162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77</v>
      </c>
      <c r="BK97" s="228">
        <f>ROUND(I97*H97,2)</f>
        <v>0</v>
      </c>
      <c r="BL97" s="20" t="s">
        <v>688</v>
      </c>
      <c r="BM97" s="227" t="s">
        <v>716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58aeZS5Z6/YhTYgFw7+IHv7wEaxc1qIyc1xtz9aGIrJJ1fnx9OeAB1AOnHOHHokCpu1BeMU1Zc8mEdRat/aucw==" hashValue="2MdM8OJAnKNLgGIwKKxTpCkw8aDYz5DvGakvFCRBcaGG6F9kOm84alvxPsIiUCpg7LUMf0fRXqRUgA6P13KB3w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717</v>
      </c>
      <c r="H4" s="23"/>
    </row>
    <row r="5" s="1" customFormat="1" ht="12" customHeight="1">
      <c r="B5" s="23"/>
      <c r="C5" s="296" t="s">
        <v>13</v>
      </c>
      <c r="D5" s="153" t="s">
        <v>14</v>
      </c>
      <c r="E5" s="1"/>
      <c r="F5" s="1"/>
      <c r="H5" s="23"/>
    </row>
    <row r="6" s="1" customFormat="1" ht="36.96" customHeight="1">
      <c r="B6" s="23"/>
      <c r="C6" s="297" t="s">
        <v>16</v>
      </c>
      <c r="D6" s="298" t="s">
        <v>17</v>
      </c>
      <c r="E6" s="1"/>
      <c r="F6" s="1"/>
      <c r="H6" s="23"/>
    </row>
    <row r="7" s="1" customFormat="1" ht="16.5" customHeight="1">
      <c r="B7" s="23"/>
      <c r="C7" s="146" t="s">
        <v>23</v>
      </c>
      <c r="D7" s="150" t="str">
        <f>'Rekapitulace stavby'!AN8</f>
        <v>10. 6. 2024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9"/>
      <c r="B9" s="299"/>
      <c r="C9" s="300" t="s">
        <v>51</v>
      </c>
      <c r="D9" s="301" t="s">
        <v>52</v>
      </c>
      <c r="E9" s="301" t="s">
        <v>149</v>
      </c>
      <c r="F9" s="302" t="s">
        <v>718</v>
      </c>
      <c r="G9" s="189"/>
      <c r="H9" s="299"/>
    </row>
    <row r="10" s="2" customFormat="1" ht="26.4" customHeight="1">
      <c r="A10" s="41"/>
      <c r="B10" s="47"/>
      <c r="C10" s="303" t="s">
        <v>719</v>
      </c>
      <c r="D10" s="303" t="s">
        <v>82</v>
      </c>
      <c r="E10" s="41"/>
      <c r="F10" s="41"/>
      <c r="G10" s="41"/>
      <c r="H10" s="47"/>
    </row>
    <row r="11" s="2" customFormat="1" ht="16.8" customHeight="1">
      <c r="A11" s="41"/>
      <c r="B11" s="47"/>
      <c r="C11" s="304" t="s">
        <v>89</v>
      </c>
      <c r="D11" s="305" t="s">
        <v>19</v>
      </c>
      <c r="E11" s="306" t="s">
        <v>19</v>
      </c>
      <c r="F11" s="307">
        <v>0.57599999999999996</v>
      </c>
      <c r="G11" s="41"/>
      <c r="H11" s="47"/>
    </row>
    <row r="12" s="2" customFormat="1" ht="16.8" customHeight="1">
      <c r="A12" s="41"/>
      <c r="B12" s="47"/>
      <c r="C12" s="308" t="s">
        <v>19</v>
      </c>
      <c r="D12" s="308" t="s">
        <v>274</v>
      </c>
      <c r="E12" s="20" t="s">
        <v>19</v>
      </c>
      <c r="F12" s="309">
        <v>0</v>
      </c>
      <c r="G12" s="41"/>
      <c r="H12" s="47"/>
    </row>
    <row r="13" s="2" customFormat="1" ht="16.8" customHeight="1">
      <c r="A13" s="41"/>
      <c r="B13" s="47"/>
      <c r="C13" s="308" t="s">
        <v>19</v>
      </c>
      <c r="D13" s="308" t="s">
        <v>178</v>
      </c>
      <c r="E13" s="20" t="s">
        <v>19</v>
      </c>
      <c r="F13" s="309">
        <v>0</v>
      </c>
      <c r="G13" s="41"/>
      <c r="H13" s="47"/>
    </row>
    <row r="14" s="2" customFormat="1" ht="16.8" customHeight="1">
      <c r="A14" s="41"/>
      <c r="B14" s="47"/>
      <c r="C14" s="308" t="s">
        <v>19</v>
      </c>
      <c r="D14" s="308" t="s">
        <v>277</v>
      </c>
      <c r="E14" s="20" t="s">
        <v>19</v>
      </c>
      <c r="F14" s="309">
        <v>0</v>
      </c>
      <c r="G14" s="41"/>
      <c r="H14" s="47"/>
    </row>
    <row r="15" s="2" customFormat="1" ht="16.8" customHeight="1">
      <c r="A15" s="41"/>
      <c r="B15" s="47"/>
      <c r="C15" s="308" t="s">
        <v>19</v>
      </c>
      <c r="D15" s="308" t="s">
        <v>119</v>
      </c>
      <c r="E15" s="20" t="s">
        <v>19</v>
      </c>
      <c r="F15" s="309">
        <v>0.57599999999999996</v>
      </c>
      <c r="G15" s="41"/>
      <c r="H15" s="47"/>
    </row>
    <row r="16" s="2" customFormat="1" ht="16.8" customHeight="1">
      <c r="A16" s="41"/>
      <c r="B16" s="47"/>
      <c r="C16" s="308" t="s">
        <v>89</v>
      </c>
      <c r="D16" s="308" t="s">
        <v>183</v>
      </c>
      <c r="E16" s="20" t="s">
        <v>19</v>
      </c>
      <c r="F16" s="309">
        <v>0.57599999999999996</v>
      </c>
      <c r="G16" s="41"/>
      <c r="H16" s="47"/>
    </row>
    <row r="17" s="2" customFormat="1" ht="16.8" customHeight="1">
      <c r="A17" s="41"/>
      <c r="B17" s="47"/>
      <c r="C17" s="310" t="s">
        <v>720</v>
      </c>
      <c r="D17" s="41"/>
      <c r="E17" s="41"/>
      <c r="F17" s="41"/>
      <c r="G17" s="41"/>
      <c r="H17" s="47"/>
    </row>
    <row r="18" s="2" customFormat="1" ht="16.8" customHeight="1">
      <c r="A18" s="41"/>
      <c r="B18" s="47"/>
      <c r="C18" s="308" t="s">
        <v>270</v>
      </c>
      <c r="D18" s="308" t="s">
        <v>721</v>
      </c>
      <c r="E18" s="20" t="s">
        <v>226</v>
      </c>
      <c r="F18" s="309">
        <v>0.57599999999999996</v>
      </c>
      <c r="G18" s="41"/>
      <c r="H18" s="47"/>
    </row>
    <row r="19" s="2" customFormat="1" ht="16.8" customHeight="1">
      <c r="A19" s="41"/>
      <c r="B19" s="47"/>
      <c r="C19" s="308" t="s">
        <v>309</v>
      </c>
      <c r="D19" s="308" t="s">
        <v>310</v>
      </c>
      <c r="E19" s="20" t="s">
        <v>226</v>
      </c>
      <c r="F19" s="309">
        <v>170.20699999999999</v>
      </c>
      <c r="G19" s="41"/>
      <c r="H19" s="47"/>
    </row>
    <row r="20" s="2" customFormat="1" ht="16.8" customHeight="1">
      <c r="A20" s="41"/>
      <c r="B20" s="47"/>
      <c r="C20" s="304" t="s">
        <v>91</v>
      </c>
      <c r="D20" s="305" t="s">
        <v>19</v>
      </c>
      <c r="E20" s="306" t="s">
        <v>19</v>
      </c>
      <c r="F20" s="307">
        <v>2.8799999999999999</v>
      </c>
      <c r="G20" s="41"/>
      <c r="H20" s="47"/>
    </row>
    <row r="21" s="2" customFormat="1" ht="16.8" customHeight="1">
      <c r="A21" s="41"/>
      <c r="B21" s="47"/>
      <c r="C21" s="308" t="s">
        <v>19</v>
      </c>
      <c r="D21" s="308" t="s">
        <v>261</v>
      </c>
      <c r="E21" s="20" t="s">
        <v>19</v>
      </c>
      <c r="F21" s="309">
        <v>0</v>
      </c>
      <c r="G21" s="41"/>
      <c r="H21" s="47"/>
    </row>
    <row r="22" s="2" customFormat="1" ht="16.8" customHeight="1">
      <c r="A22" s="41"/>
      <c r="B22" s="47"/>
      <c r="C22" s="308" t="s">
        <v>19</v>
      </c>
      <c r="D22" s="308" t="s">
        <v>178</v>
      </c>
      <c r="E22" s="20" t="s">
        <v>19</v>
      </c>
      <c r="F22" s="309">
        <v>0</v>
      </c>
      <c r="G22" s="41"/>
      <c r="H22" s="47"/>
    </row>
    <row r="23" s="2" customFormat="1" ht="16.8" customHeight="1">
      <c r="A23" s="41"/>
      <c r="B23" s="47"/>
      <c r="C23" s="308" t="s">
        <v>19</v>
      </c>
      <c r="D23" s="308" t="s">
        <v>179</v>
      </c>
      <c r="E23" s="20" t="s">
        <v>19</v>
      </c>
      <c r="F23" s="309">
        <v>0</v>
      </c>
      <c r="G23" s="41"/>
      <c r="H23" s="47"/>
    </row>
    <row r="24" s="2" customFormat="1" ht="16.8" customHeight="1">
      <c r="A24" s="41"/>
      <c r="B24" s="47"/>
      <c r="C24" s="308" t="s">
        <v>19</v>
      </c>
      <c r="D24" s="308" t="s">
        <v>262</v>
      </c>
      <c r="E24" s="20" t="s">
        <v>19</v>
      </c>
      <c r="F24" s="309">
        <v>0</v>
      </c>
      <c r="G24" s="41"/>
      <c r="H24" s="47"/>
    </row>
    <row r="25" s="2" customFormat="1" ht="16.8" customHeight="1">
      <c r="A25" s="41"/>
      <c r="B25" s="47"/>
      <c r="C25" s="308" t="s">
        <v>19</v>
      </c>
      <c r="D25" s="308" t="s">
        <v>263</v>
      </c>
      <c r="E25" s="20" t="s">
        <v>19</v>
      </c>
      <c r="F25" s="309">
        <v>2.8799999999999999</v>
      </c>
      <c r="G25" s="41"/>
      <c r="H25" s="47"/>
    </row>
    <row r="26" s="2" customFormat="1" ht="16.8" customHeight="1">
      <c r="A26" s="41"/>
      <c r="B26" s="47"/>
      <c r="C26" s="308" t="s">
        <v>91</v>
      </c>
      <c r="D26" s="308" t="s">
        <v>183</v>
      </c>
      <c r="E26" s="20" t="s">
        <v>19</v>
      </c>
      <c r="F26" s="309">
        <v>2.8799999999999999</v>
      </c>
      <c r="G26" s="41"/>
      <c r="H26" s="47"/>
    </row>
    <row r="27" s="2" customFormat="1" ht="16.8" customHeight="1">
      <c r="A27" s="41"/>
      <c r="B27" s="47"/>
      <c r="C27" s="310" t="s">
        <v>720</v>
      </c>
      <c r="D27" s="41"/>
      <c r="E27" s="41"/>
      <c r="F27" s="41"/>
      <c r="G27" s="41"/>
      <c r="H27" s="47"/>
    </row>
    <row r="28" s="2" customFormat="1" ht="16.8" customHeight="1">
      <c r="A28" s="41"/>
      <c r="B28" s="47"/>
      <c r="C28" s="308" t="s">
        <v>257</v>
      </c>
      <c r="D28" s="308" t="s">
        <v>722</v>
      </c>
      <c r="E28" s="20" t="s">
        <v>226</v>
      </c>
      <c r="F28" s="309">
        <v>2.8799999999999999</v>
      </c>
      <c r="G28" s="41"/>
      <c r="H28" s="47"/>
    </row>
    <row r="29" s="2" customFormat="1" ht="16.8" customHeight="1">
      <c r="A29" s="41"/>
      <c r="B29" s="47"/>
      <c r="C29" s="308" t="s">
        <v>264</v>
      </c>
      <c r="D29" s="308" t="s">
        <v>723</v>
      </c>
      <c r="E29" s="20" t="s">
        <v>226</v>
      </c>
      <c r="F29" s="309">
        <v>2.8799999999999999</v>
      </c>
      <c r="G29" s="41"/>
      <c r="H29" s="47"/>
    </row>
    <row r="30" s="2" customFormat="1" ht="16.8" customHeight="1">
      <c r="A30" s="41"/>
      <c r="B30" s="47"/>
      <c r="C30" s="308" t="s">
        <v>270</v>
      </c>
      <c r="D30" s="308" t="s">
        <v>721</v>
      </c>
      <c r="E30" s="20" t="s">
        <v>226</v>
      </c>
      <c r="F30" s="309">
        <v>170.20699999999999</v>
      </c>
      <c r="G30" s="41"/>
      <c r="H30" s="47"/>
    </row>
    <row r="31" s="2" customFormat="1" ht="16.8" customHeight="1">
      <c r="A31" s="41"/>
      <c r="B31" s="47"/>
      <c r="C31" s="308" t="s">
        <v>284</v>
      </c>
      <c r="D31" s="308" t="s">
        <v>724</v>
      </c>
      <c r="E31" s="20" t="s">
        <v>226</v>
      </c>
      <c r="F31" s="309">
        <v>169.631</v>
      </c>
      <c r="G31" s="41"/>
      <c r="H31" s="47"/>
    </row>
    <row r="32" s="2" customFormat="1" ht="16.8" customHeight="1">
      <c r="A32" s="41"/>
      <c r="B32" s="47"/>
      <c r="C32" s="308" t="s">
        <v>300</v>
      </c>
      <c r="D32" s="308" t="s">
        <v>725</v>
      </c>
      <c r="E32" s="20" t="s">
        <v>226</v>
      </c>
      <c r="F32" s="309">
        <v>170.20699999999999</v>
      </c>
      <c r="G32" s="41"/>
      <c r="H32" s="47"/>
    </row>
    <row r="33" s="2" customFormat="1" ht="16.8" customHeight="1">
      <c r="A33" s="41"/>
      <c r="B33" s="47"/>
      <c r="C33" s="304" t="s">
        <v>267</v>
      </c>
      <c r="D33" s="305" t="s">
        <v>19</v>
      </c>
      <c r="E33" s="306" t="s">
        <v>19</v>
      </c>
      <c r="F33" s="307">
        <v>2.8799999999999999</v>
      </c>
      <c r="G33" s="41"/>
      <c r="H33" s="47"/>
    </row>
    <row r="34" s="2" customFormat="1" ht="16.8" customHeight="1">
      <c r="A34" s="41"/>
      <c r="B34" s="47"/>
      <c r="C34" s="308" t="s">
        <v>19</v>
      </c>
      <c r="D34" s="308" t="s">
        <v>253</v>
      </c>
      <c r="E34" s="20" t="s">
        <v>19</v>
      </c>
      <c r="F34" s="309">
        <v>0</v>
      </c>
      <c r="G34" s="41"/>
      <c r="H34" s="47"/>
    </row>
    <row r="35" s="2" customFormat="1" ht="16.8" customHeight="1">
      <c r="A35" s="41"/>
      <c r="B35" s="47"/>
      <c r="C35" s="308" t="s">
        <v>19</v>
      </c>
      <c r="D35" s="308" t="s">
        <v>178</v>
      </c>
      <c r="E35" s="20" t="s">
        <v>19</v>
      </c>
      <c r="F35" s="309">
        <v>0</v>
      </c>
      <c r="G35" s="41"/>
      <c r="H35" s="47"/>
    </row>
    <row r="36" s="2" customFormat="1" ht="16.8" customHeight="1">
      <c r="A36" s="41"/>
      <c r="B36" s="47"/>
      <c r="C36" s="308" t="s">
        <v>19</v>
      </c>
      <c r="D36" s="308" t="s">
        <v>261</v>
      </c>
      <c r="E36" s="20" t="s">
        <v>19</v>
      </c>
      <c r="F36" s="309">
        <v>0</v>
      </c>
      <c r="G36" s="41"/>
      <c r="H36" s="47"/>
    </row>
    <row r="37" s="2" customFormat="1" ht="16.8" customHeight="1">
      <c r="A37" s="41"/>
      <c r="B37" s="47"/>
      <c r="C37" s="308" t="s">
        <v>19</v>
      </c>
      <c r="D37" s="308" t="s">
        <v>91</v>
      </c>
      <c r="E37" s="20" t="s">
        <v>19</v>
      </c>
      <c r="F37" s="309">
        <v>2.8799999999999999</v>
      </c>
      <c r="G37" s="41"/>
      <c r="H37" s="47"/>
    </row>
    <row r="38" s="2" customFormat="1" ht="16.8" customHeight="1">
      <c r="A38" s="41"/>
      <c r="B38" s="47"/>
      <c r="C38" s="308" t="s">
        <v>267</v>
      </c>
      <c r="D38" s="308" t="s">
        <v>183</v>
      </c>
      <c r="E38" s="20" t="s">
        <v>19</v>
      </c>
      <c r="F38" s="309">
        <v>2.8799999999999999</v>
      </c>
      <c r="G38" s="41"/>
      <c r="H38" s="47"/>
    </row>
    <row r="39" s="2" customFormat="1" ht="16.8" customHeight="1">
      <c r="A39" s="41"/>
      <c r="B39" s="47"/>
      <c r="C39" s="304" t="s">
        <v>94</v>
      </c>
      <c r="D39" s="305" t="s">
        <v>19</v>
      </c>
      <c r="E39" s="306" t="s">
        <v>19</v>
      </c>
      <c r="F39" s="307">
        <v>51.299999999999997</v>
      </c>
      <c r="G39" s="41"/>
      <c r="H39" s="47"/>
    </row>
    <row r="40" s="2" customFormat="1" ht="16.8" customHeight="1">
      <c r="A40" s="41"/>
      <c r="B40" s="47"/>
      <c r="C40" s="308" t="s">
        <v>19</v>
      </c>
      <c r="D40" s="308" t="s">
        <v>391</v>
      </c>
      <c r="E40" s="20" t="s">
        <v>19</v>
      </c>
      <c r="F40" s="309">
        <v>0</v>
      </c>
      <c r="G40" s="41"/>
      <c r="H40" s="47"/>
    </row>
    <row r="41" s="2" customFormat="1" ht="16.8" customHeight="1">
      <c r="A41" s="41"/>
      <c r="B41" s="47"/>
      <c r="C41" s="308" t="s">
        <v>19</v>
      </c>
      <c r="D41" s="308" t="s">
        <v>178</v>
      </c>
      <c r="E41" s="20" t="s">
        <v>19</v>
      </c>
      <c r="F41" s="309">
        <v>0</v>
      </c>
      <c r="G41" s="41"/>
      <c r="H41" s="47"/>
    </row>
    <row r="42" s="2" customFormat="1" ht="16.8" customHeight="1">
      <c r="A42" s="41"/>
      <c r="B42" s="47"/>
      <c r="C42" s="308" t="s">
        <v>19</v>
      </c>
      <c r="D42" s="308" t="s">
        <v>179</v>
      </c>
      <c r="E42" s="20" t="s">
        <v>19</v>
      </c>
      <c r="F42" s="309">
        <v>0</v>
      </c>
      <c r="G42" s="41"/>
      <c r="H42" s="47"/>
    </row>
    <row r="43" s="2" customFormat="1" ht="16.8" customHeight="1">
      <c r="A43" s="41"/>
      <c r="B43" s="47"/>
      <c r="C43" s="308" t="s">
        <v>19</v>
      </c>
      <c r="D43" s="308" t="s">
        <v>238</v>
      </c>
      <c r="E43" s="20" t="s">
        <v>19</v>
      </c>
      <c r="F43" s="309">
        <v>0</v>
      </c>
      <c r="G43" s="41"/>
      <c r="H43" s="47"/>
    </row>
    <row r="44" s="2" customFormat="1" ht="16.8" customHeight="1">
      <c r="A44" s="41"/>
      <c r="B44" s="47"/>
      <c r="C44" s="308" t="s">
        <v>19</v>
      </c>
      <c r="D44" s="308" t="s">
        <v>408</v>
      </c>
      <c r="E44" s="20" t="s">
        <v>19</v>
      </c>
      <c r="F44" s="309">
        <v>51.299999999999997</v>
      </c>
      <c r="G44" s="41"/>
      <c r="H44" s="47"/>
    </row>
    <row r="45" s="2" customFormat="1" ht="16.8" customHeight="1">
      <c r="A45" s="41"/>
      <c r="B45" s="47"/>
      <c r="C45" s="308" t="s">
        <v>94</v>
      </c>
      <c r="D45" s="308" t="s">
        <v>183</v>
      </c>
      <c r="E45" s="20" t="s">
        <v>19</v>
      </c>
      <c r="F45" s="309">
        <v>51.299999999999997</v>
      </c>
      <c r="G45" s="41"/>
      <c r="H45" s="47"/>
    </row>
    <row r="46" s="2" customFormat="1" ht="16.8" customHeight="1">
      <c r="A46" s="41"/>
      <c r="B46" s="47"/>
      <c r="C46" s="310" t="s">
        <v>720</v>
      </c>
      <c r="D46" s="41"/>
      <c r="E46" s="41"/>
      <c r="F46" s="41"/>
      <c r="G46" s="41"/>
      <c r="H46" s="47"/>
    </row>
    <row r="47" s="2" customFormat="1" ht="16.8" customHeight="1">
      <c r="A47" s="41"/>
      <c r="B47" s="47"/>
      <c r="C47" s="308" t="s">
        <v>480</v>
      </c>
      <c r="D47" s="308" t="s">
        <v>726</v>
      </c>
      <c r="E47" s="20" t="s">
        <v>169</v>
      </c>
      <c r="F47" s="309">
        <v>51.299999999999997</v>
      </c>
      <c r="G47" s="41"/>
      <c r="H47" s="47"/>
    </row>
    <row r="48" s="2" customFormat="1" ht="16.8" customHeight="1">
      <c r="A48" s="41"/>
      <c r="B48" s="47"/>
      <c r="C48" s="308" t="s">
        <v>484</v>
      </c>
      <c r="D48" s="308" t="s">
        <v>485</v>
      </c>
      <c r="E48" s="20" t="s">
        <v>316</v>
      </c>
      <c r="F48" s="309">
        <v>6.4130000000000003</v>
      </c>
      <c r="G48" s="41"/>
      <c r="H48" s="47"/>
    </row>
    <row r="49" s="2" customFormat="1" ht="16.8" customHeight="1">
      <c r="A49" s="41"/>
      <c r="B49" s="47"/>
      <c r="C49" s="304" t="s">
        <v>96</v>
      </c>
      <c r="D49" s="305" t="s">
        <v>19</v>
      </c>
      <c r="E49" s="306" t="s">
        <v>19</v>
      </c>
      <c r="F49" s="307">
        <v>349.60000000000002</v>
      </c>
      <c r="G49" s="41"/>
      <c r="H49" s="47"/>
    </row>
    <row r="50" s="2" customFormat="1" ht="16.8" customHeight="1">
      <c r="A50" s="41"/>
      <c r="B50" s="47"/>
      <c r="C50" s="308" t="s">
        <v>19</v>
      </c>
      <c r="D50" s="308" t="s">
        <v>458</v>
      </c>
      <c r="E50" s="20" t="s">
        <v>19</v>
      </c>
      <c r="F50" s="309">
        <v>0</v>
      </c>
      <c r="G50" s="41"/>
      <c r="H50" s="47"/>
    </row>
    <row r="51" s="2" customFormat="1" ht="16.8" customHeight="1">
      <c r="A51" s="41"/>
      <c r="B51" s="47"/>
      <c r="C51" s="308" t="s">
        <v>19</v>
      </c>
      <c r="D51" s="308" t="s">
        <v>178</v>
      </c>
      <c r="E51" s="20" t="s">
        <v>19</v>
      </c>
      <c r="F51" s="309">
        <v>0</v>
      </c>
      <c r="G51" s="41"/>
      <c r="H51" s="47"/>
    </row>
    <row r="52" s="2" customFormat="1" ht="16.8" customHeight="1">
      <c r="A52" s="41"/>
      <c r="B52" s="47"/>
      <c r="C52" s="308" t="s">
        <v>19</v>
      </c>
      <c r="D52" s="308" t="s">
        <v>179</v>
      </c>
      <c r="E52" s="20" t="s">
        <v>19</v>
      </c>
      <c r="F52" s="309">
        <v>0</v>
      </c>
      <c r="G52" s="41"/>
      <c r="H52" s="47"/>
    </row>
    <row r="53" s="2" customFormat="1" ht="16.8" customHeight="1">
      <c r="A53" s="41"/>
      <c r="B53" s="47"/>
      <c r="C53" s="308" t="s">
        <v>19</v>
      </c>
      <c r="D53" s="308" t="s">
        <v>244</v>
      </c>
      <c r="E53" s="20" t="s">
        <v>19</v>
      </c>
      <c r="F53" s="309">
        <v>0</v>
      </c>
      <c r="G53" s="41"/>
      <c r="H53" s="47"/>
    </row>
    <row r="54" s="2" customFormat="1" ht="16.8" customHeight="1">
      <c r="A54" s="41"/>
      <c r="B54" s="47"/>
      <c r="C54" s="308" t="s">
        <v>19</v>
      </c>
      <c r="D54" s="308" t="s">
        <v>415</v>
      </c>
      <c r="E54" s="20" t="s">
        <v>19</v>
      </c>
      <c r="F54" s="309">
        <v>349.60000000000002</v>
      </c>
      <c r="G54" s="41"/>
      <c r="H54" s="47"/>
    </row>
    <row r="55" s="2" customFormat="1" ht="16.8" customHeight="1">
      <c r="A55" s="41"/>
      <c r="B55" s="47"/>
      <c r="C55" s="308" t="s">
        <v>96</v>
      </c>
      <c r="D55" s="308" t="s">
        <v>183</v>
      </c>
      <c r="E55" s="20" t="s">
        <v>19</v>
      </c>
      <c r="F55" s="309">
        <v>349.60000000000002</v>
      </c>
      <c r="G55" s="41"/>
      <c r="H55" s="47"/>
    </row>
    <row r="56" s="2" customFormat="1" ht="16.8" customHeight="1">
      <c r="A56" s="41"/>
      <c r="B56" s="47"/>
      <c r="C56" s="310" t="s">
        <v>720</v>
      </c>
      <c r="D56" s="41"/>
      <c r="E56" s="41"/>
      <c r="F56" s="41"/>
      <c r="G56" s="41"/>
      <c r="H56" s="47"/>
    </row>
    <row r="57" s="2" customFormat="1" ht="16.8" customHeight="1">
      <c r="A57" s="41"/>
      <c r="B57" s="47"/>
      <c r="C57" s="308" t="s">
        <v>468</v>
      </c>
      <c r="D57" s="308" t="s">
        <v>727</v>
      </c>
      <c r="E57" s="20" t="s">
        <v>169</v>
      </c>
      <c r="F57" s="309">
        <v>349.60000000000002</v>
      </c>
      <c r="G57" s="41"/>
      <c r="H57" s="47"/>
    </row>
    <row r="58" s="2" customFormat="1" ht="16.8" customHeight="1">
      <c r="A58" s="41"/>
      <c r="B58" s="47"/>
      <c r="C58" s="308" t="s">
        <v>386</v>
      </c>
      <c r="D58" s="308" t="s">
        <v>728</v>
      </c>
      <c r="E58" s="20" t="s">
        <v>169</v>
      </c>
      <c r="F58" s="309">
        <v>349.60000000000002</v>
      </c>
      <c r="G58" s="41"/>
      <c r="H58" s="47"/>
    </row>
    <row r="59" s="2" customFormat="1" ht="16.8" customHeight="1">
      <c r="A59" s="41"/>
      <c r="B59" s="47"/>
      <c r="C59" s="308" t="s">
        <v>473</v>
      </c>
      <c r="D59" s="308" t="s">
        <v>474</v>
      </c>
      <c r="E59" s="20" t="s">
        <v>316</v>
      </c>
      <c r="F59" s="309">
        <v>72.832999999999998</v>
      </c>
      <c r="G59" s="41"/>
      <c r="H59" s="47"/>
    </row>
    <row r="60" s="2" customFormat="1" ht="16.8" customHeight="1">
      <c r="A60" s="41"/>
      <c r="B60" s="47"/>
      <c r="C60" s="304" t="s">
        <v>98</v>
      </c>
      <c r="D60" s="305" t="s">
        <v>19</v>
      </c>
      <c r="E60" s="306" t="s">
        <v>19</v>
      </c>
      <c r="F60" s="307">
        <v>39</v>
      </c>
      <c r="G60" s="41"/>
      <c r="H60" s="47"/>
    </row>
    <row r="61" s="2" customFormat="1" ht="16.8" customHeight="1">
      <c r="A61" s="41"/>
      <c r="B61" s="47"/>
      <c r="C61" s="308" t="s">
        <v>19</v>
      </c>
      <c r="D61" s="308" t="s">
        <v>579</v>
      </c>
      <c r="E61" s="20" t="s">
        <v>19</v>
      </c>
      <c r="F61" s="309">
        <v>0</v>
      </c>
      <c r="G61" s="41"/>
      <c r="H61" s="47"/>
    </row>
    <row r="62" s="2" customFormat="1" ht="16.8" customHeight="1">
      <c r="A62" s="41"/>
      <c r="B62" s="47"/>
      <c r="C62" s="308" t="s">
        <v>19</v>
      </c>
      <c r="D62" s="308" t="s">
        <v>178</v>
      </c>
      <c r="E62" s="20" t="s">
        <v>19</v>
      </c>
      <c r="F62" s="309">
        <v>0</v>
      </c>
      <c r="G62" s="41"/>
      <c r="H62" s="47"/>
    </row>
    <row r="63" s="2" customFormat="1" ht="16.8" customHeight="1">
      <c r="A63" s="41"/>
      <c r="B63" s="47"/>
      <c r="C63" s="308" t="s">
        <v>19</v>
      </c>
      <c r="D63" s="308" t="s">
        <v>179</v>
      </c>
      <c r="E63" s="20" t="s">
        <v>19</v>
      </c>
      <c r="F63" s="309">
        <v>0</v>
      </c>
      <c r="G63" s="41"/>
      <c r="H63" s="47"/>
    </row>
    <row r="64" s="2" customFormat="1" ht="16.8" customHeight="1">
      <c r="A64" s="41"/>
      <c r="B64" s="47"/>
      <c r="C64" s="308" t="s">
        <v>19</v>
      </c>
      <c r="D64" s="308" t="s">
        <v>246</v>
      </c>
      <c r="E64" s="20" t="s">
        <v>19</v>
      </c>
      <c r="F64" s="309">
        <v>0</v>
      </c>
      <c r="G64" s="41"/>
      <c r="H64" s="47"/>
    </row>
    <row r="65" s="2" customFormat="1" ht="16.8" customHeight="1">
      <c r="A65" s="41"/>
      <c r="B65" s="47"/>
      <c r="C65" s="308" t="s">
        <v>19</v>
      </c>
      <c r="D65" s="308" t="s">
        <v>580</v>
      </c>
      <c r="E65" s="20" t="s">
        <v>19</v>
      </c>
      <c r="F65" s="309">
        <v>39</v>
      </c>
      <c r="G65" s="41"/>
      <c r="H65" s="47"/>
    </row>
    <row r="66" s="2" customFormat="1" ht="16.8" customHeight="1">
      <c r="A66" s="41"/>
      <c r="B66" s="47"/>
      <c r="C66" s="308" t="s">
        <v>98</v>
      </c>
      <c r="D66" s="308" t="s">
        <v>183</v>
      </c>
      <c r="E66" s="20" t="s">
        <v>19</v>
      </c>
      <c r="F66" s="309">
        <v>39</v>
      </c>
      <c r="G66" s="41"/>
      <c r="H66" s="47"/>
    </row>
    <row r="67" s="2" customFormat="1" ht="16.8" customHeight="1">
      <c r="A67" s="41"/>
      <c r="B67" s="47"/>
      <c r="C67" s="310" t="s">
        <v>720</v>
      </c>
      <c r="D67" s="41"/>
      <c r="E67" s="41"/>
      <c r="F67" s="41"/>
      <c r="G67" s="41"/>
      <c r="H67" s="47"/>
    </row>
    <row r="68" s="2" customFormat="1" ht="16.8" customHeight="1">
      <c r="A68" s="41"/>
      <c r="B68" s="47"/>
      <c r="C68" s="308" t="s">
        <v>575</v>
      </c>
      <c r="D68" s="308" t="s">
        <v>729</v>
      </c>
      <c r="E68" s="20" t="s">
        <v>211</v>
      </c>
      <c r="F68" s="309">
        <v>39</v>
      </c>
      <c r="G68" s="41"/>
      <c r="H68" s="47"/>
    </row>
    <row r="69" s="2" customFormat="1" ht="16.8" customHeight="1">
      <c r="A69" s="41"/>
      <c r="B69" s="47"/>
      <c r="C69" s="308" t="s">
        <v>582</v>
      </c>
      <c r="D69" s="308" t="s">
        <v>583</v>
      </c>
      <c r="E69" s="20" t="s">
        <v>211</v>
      </c>
      <c r="F69" s="309">
        <v>40.950000000000003</v>
      </c>
      <c r="G69" s="41"/>
      <c r="H69" s="47"/>
    </row>
    <row r="70" s="2" customFormat="1" ht="16.8" customHeight="1">
      <c r="A70" s="41"/>
      <c r="B70" s="47"/>
      <c r="C70" s="304" t="s">
        <v>100</v>
      </c>
      <c r="D70" s="305" t="s">
        <v>19</v>
      </c>
      <c r="E70" s="306" t="s">
        <v>19</v>
      </c>
      <c r="F70" s="307">
        <v>20.5</v>
      </c>
      <c r="G70" s="41"/>
      <c r="H70" s="47"/>
    </row>
    <row r="71" s="2" customFormat="1" ht="16.8" customHeight="1">
      <c r="A71" s="41"/>
      <c r="B71" s="47"/>
      <c r="C71" s="308" t="s">
        <v>19</v>
      </c>
      <c r="D71" s="308" t="s">
        <v>602</v>
      </c>
      <c r="E71" s="20" t="s">
        <v>19</v>
      </c>
      <c r="F71" s="309">
        <v>0</v>
      </c>
      <c r="G71" s="41"/>
      <c r="H71" s="47"/>
    </row>
    <row r="72" s="2" customFormat="1" ht="16.8" customHeight="1">
      <c r="A72" s="41"/>
      <c r="B72" s="47"/>
      <c r="C72" s="308" t="s">
        <v>19</v>
      </c>
      <c r="D72" s="308" t="s">
        <v>178</v>
      </c>
      <c r="E72" s="20" t="s">
        <v>19</v>
      </c>
      <c r="F72" s="309">
        <v>0</v>
      </c>
      <c r="G72" s="41"/>
      <c r="H72" s="47"/>
    </row>
    <row r="73" s="2" customFormat="1" ht="16.8" customHeight="1">
      <c r="A73" s="41"/>
      <c r="B73" s="47"/>
      <c r="C73" s="308" t="s">
        <v>19</v>
      </c>
      <c r="D73" s="308" t="s">
        <v>179</v>
      </c>
      <c r="E73" s="20" t="s">
        <v>19</v>
      </c>
      <c r="F73" s="309">
        <v>0</v>
      </c>
      <c r="G73" s="41"/>
      <c r="H73" s="47"/>
    </row>
    <row r="74" s="2" customFormat="1" ht="16.8" customHeight="1">
      <c r="A74" s="41"/>
      <c r="B74" s="47"/>
      <c r="C74" s="308" t="s">
        <v>19</v>
      </c>
      <c r="D74" s="308" t="s">
        <v>246</v>
      </c>
      <c r="E74" s="20" t="s">
        <v>19</v>
      </c>
      <c r="F74" s="309">
        <v>0</v>
      </c>
      <c r="G74" s="41"/>
      <c r="H74" s="47"/>
    </row>
    <row r="75" s="2" customFormat="1" ht="16.8" customHeight="1">
      <c r="A75" s="41"/>
      <c r="B75" s="47"/>
      <c r="C75" s="308" t="s">
        <v>19</v>
      </c>
      <c r="D75" s="308" t="s">
        <v>603</v>
      </c>
      <c r="E75" s="20" t="s">
        <v>19</v>
      </c>
      <c r="F75" s="309">
        <v>20.5</v>
      </c>
      <c r="G75" s="41"/>
      <c r="H75" s="47"/>
    </row>
    <row r="76" s="2" customFormat="1" ht="16.8" customHeight="1">
      <c r="A76" s="41"/>
      <c r="B76" s="47"/>
      <c r="C76" s="308" t="s">
        <v>100</v>
      </c>
      <c r="D76" s="308" t="s">
        <v>183</v>
      </c>
      <c r="E76" s="20" t="s">
        <v>19</v>
      </c>
      <c r="F76" s="309">
        <v>20.5</v>
      </c>
      <c r="G76" s="41"/>
      <c r="H76" s="47"/>
    </row>
    <row r="77" s="2" customFormat="1" ht="16.8" customHeight="1">
      <c r="A77" s="41"/>
      <c r="B77" s="47"/>
      <c r="C77" s="310" t="s">
        <v>720</v>
      </c>
      <c r="D77" s="41"/>
      <c r="E77" s="41"/>
      <c r="F77" s="41"/>
      <c r="G77" s="41"/>
      <c r="H77" s="47"/>
    </row>
    <row r="78" s="2" customFormat="1" ht="16.8" customHeight="1">
      <c r="A78" s="41"/>
      <c r="B78" s="47"/>
      <c r="C78" s="308" t="s">
        <v>598</v>
      </c>
      <c r="D78" s="308" t="s">
        <v>730</v>
      </c>
      <c r="E78" s="20" t="s">
        <v>211</v>
      </c>
      <c r="F78" s="309">
        <v>20.5</v>
      </c>
      <c r="G78" s="41"/>
      <c r="H78" s="47"/>
    </row>
    <row r="79" s="2" customFormat="1" ht="16.8" customHeight="1">
      <c r="A79" s="41"/>
      <c r="B79" s="47"/>
      <c r="C79" s="308" t="s">
        <v>605</v>
      </c>
      <c r="D79" s="308" t="s">
        <v>606</v>
      </c>
      <c r="E79" s="20" t="s">
        <v>211</v>
      </c>
      <c r="F79" s="309">
        <v>21.524999999999999</v>
      </c>
      <c r="G79" s="41"/>
      <c r="H79" s="47"/>
    </row>
    <row r="80" s="2" customFormat="1" ht="16.8" customHeight="1">
      <c r="A80" s="41"/>
      <c r="B80" s="47"/>
      <c r="C80" s="304" t="s">
        <v>103</v>
      </c>
      <c r="D80" s="305" t="s">
        <v>19</v>
      </c>
      <c r="E80" s="306" t="s">
        <v>19</v>
      </c>
      <c r="F80" s="307">
        <v>1.8999999999999999</v>
      </c>
      <c r="G80" s="41"/>
      <c r="H80" s="47"/>
    </row>
    <row r="81" s="2" customFormat="1" ht="16.8" customHeight="1">
      <c r="A81" s="41"/>
      <c r="B81" s="47"/>
      <c r="C81" s="308" t="s">
        <v>19</v>
      </c>
      <c r="D81" s="308" t="s">
        <v>458</v>
      </c>
      <c r="E81" s="20" t="s">
        <v>19</v>
      </c>
      <c r="F81" s="309">
        <v>0</v>
      </c>
      <c r="G81" s="41"/>
      <c r="H81" s="47"/>
    </row>
    <row r="82" s="2" customFormat="1" ht="16.8" customHeight="1">
      <c r="A82" s="41"/>
      <c r="B82" s="47"/>
      <c r="C82" s="308" t="s">
        <v>19</v>
      </c>
      <c r="D82" s="308" t="s">
        <v>178</v>
      </c>
      <c r="E82" s="20" t="s">
        <v>19</v>
      </c>
      <c r="F82" s="309">
        <v>0</v>
      </c>
      <c r="G82" s="41"/>
      <c r="H82" s="47"/>
    </row>
    <row r="83" s="2" customFormat="1" ht="16.8" customHeight="1">
      <c r="A83" s="41"/>
      <c r="B83" s="47"/>
      <c r="C83" s="308" t="s">
        <v>19</v>
      </c>
      <c r="D83" s="308" t="s">
        <v>179</v>
      </c>
      <c r="E83" s="20" t="s">
        <v>19</v>
      </c>
      <c r="F83" s="309">
        <v>0</v>
      </c>
      <c r="G83" s="41"/>
      <c r="H83" s="47"/>
    </row>
    <row r="84" s="2" customFormat="1" ht="16.8" customHeight="1">
      <c r="A84" s="41"/>
      <c r="B84" s="47"/>
      <c r="C84" s="308" t="s">
        <v>19</v>
      </c>
      <c r="D84" s="308" t="s">
        <v>240</v>
      </c>
      <c r="E84" s="20" t="s">
        <v>19</v>
      </c>
      <c r="F84" s="309">
        <v>0</v>
      </c>
      <c r="G84" s="41"/>
      <c r="H84" s="47"/>
    </row>
    <row r="85" s="2" customFormat="1" ht="16.8" customHeight="1">
      <c r="A85" s="41"/>
      <c r="B85" s="47"/>
      <c r="C85" s="308" t="s">
        <v>19</v>
      </c>
      <c r="D85" s="308" t="s">
        <v>459</v>
      </c>
      <c r="E85" s="20" t="s">
        <v>19</v>
      </c>
      <c r="F85" s="309">
        <v>1.8999999999999999</v>
      </c>
      <c r="G85" s="41"/>
      <c r="H85" s="47"/>
    </row>
    <row r="86" s="2" customFormat="1" ht="16.8" customHeight="1">
      <c r="A86" s="41"/>
      <c r="B86" s="47"/>
      <c r="C86" s="308" t="s">
        <v>103</v>
      </c>
      <c r="D86" s="308" t="s">
        <v>183</v>
      </c>
      <c r="E86" s="20" t="s">
        <v>19</v>
      </c>
      <c r="F86" s="309">
        <v>1.8999999999999999</v>
      </c>
      <c r="G86" s="41"/>
      <c r="H86" s="47"/>
    </row>
    <row r="87" s="2" customFormat="1" ht="16.8" customHeight="1">
      <c r="A87" s="41"/>
      <c r="B87" s="47"/>
      <c r="C87" s="310" t="s">
        <v>720</v>
      </c>
      <c r="D87" s="41"/>
      <c r="E87" s="41"/>
      <c r="F87" s="41"/>
      <c r="G87" s="41"/>
      <c r="H87" s="47"/>
    </row>
    <row r="88" s="2" customFormat="1" ht="16.8" customHeight="1">
      <c r="A88" s="41"/>
      <c r="B88" s="47"/>
      <c r="C88" s="308" t="s">
        <v>454</v>
      </c>
      <c r="D88" s="308" t="s">
        <v>731</v>
      </c>
      <c r="E88" s="20" t="s">
        <v>169</v>
      </c>
      <c r="F88" s="309">
        <v>1.8999999999999999</v>
      </c>
      <c r="G88" s="41"/>
      <c r="H88" s="47"/>
    </row>
    <row r="89" s="2" customFormat="1" ht="16.8" customHeight="1">
      <c r="A89" s="41"/>
      <c r="B89" s="47"/>
      <c r="C89" s="308" t="s">
        <v>461</v>
      </c>
      <c r="D89" s="308" t="s">
        <v>462</v>
      </c>
      <c r="E89" s="20" t="s">
        <v>169</v>
      </c>
      <c r="F89" s="309">
        <v>1.9950000000000001</v>
      </c>
      <c r="G89" s="41"/>
      <c r="H89" s="47"/>
    </row>
    <row r="90" s="2" customFormat="1" ht="16.8" customHeight="1">
      <c r="A90" s="41"/>
      <c r="B90" s="47"/>
      <c r="C90" s="304" t="s">
        <v>106</v>
      </c>
      <c r="D90" s="305" t="s">
        <v>19</v>
      </c>
      <c r="E90" s="306" t="s">
        <v>19</v>
      </c>
      <c r="F90" s="307">
        <v>93</v>
      </c>
      <c r="G90" s="41"/>
      <c r="H90" s="47"/>
    </row>
    <row r="91" s="2" customFormat="1" ht="16.8" customHeight="1">
      <c r="A91" s="41"/>
      <c r="B91" s="47"/>
      <c r="C91" s="308" t="s">
        <v>19</v>
      </c>
      <c r="D91" s="308" t="s">
        <v>602</v>
      </c>
      <c r="E91" s="20" t="s">
        <v>19</v>
      </c>
      <c r="F91" s="309">
        <v>0</v>
      </c>
      <c r="G91" s="41"/>
      <c r="H91" s="47"/>
    </row>
    <row r="92" s="2" customFormat="1" ht="16.8" customHeight="1">
      <c r="A92" s="41"/>
      <c r="B92" s="47"/>
      <c r="C92" s="308" t="s">
        <v>19</v>
      </c>
      <c r="D92" s="308" t="s">
        <v>178</v>
      </c>
      <c r="E92" s="20" t="s">
        <v>19</v>
      </c>
      <c r="F92" s="309">
        <v>0</v>
      </c>
      <c r="G92" s="41"/>
      <c r="H92" s="47"/>
    </row>
    <row r="93" s="2" customFormat="1" ht="16.8" customHeight="1">
      <c r="A93" s="41"/>
      <c r="B93" s="47"/>
      <c r="C93" s="308" t="s">
        <v>19</v>
      </c>
      <c r="D93" s="308" t="s">
        <v>179</v>
      </c>
      <c r="E93" s="20" t="s">
        <v>19</v>
      </c>
      <c r="F93" s="309">
        <v>0</v>
      </c>
      <c r="G93" s="41"/>
      <c r="H93" s="47"/>
    </row>
    <row r="94" s="2" customFormat="1" ht="16.8" customHeight="1">
      <c r="A94" s="41"/>
      <c r="B94" s="47"/>
      <c r="C94" s="308" t="s">
        <v>19</v>
      </c>
      <c r="D94" s="308" t="s">
        <v>238</v>
      </c>
      <c r="E94" s="20" t="s">
        <v>19</v>
      </c>
      <c r="F94" s="309">
        <v>0</v>
      </c>
      <c r="G94" s="41"/>
      <c r="H94" s="47"/>
    </row>
    <row r="95" s="2" customFormat="1" ht="16.8" customHeight="1">
      <c r="A95" s="41"/>
      <c r="B95" s="47"/>
      <c r="C95" s="308" t="s">
        <v>19</v>
      </c>
      <c r="D95" s="308" t="s">
        <v>615</v>
      </c>
      <c r="E95" s="20" t="s">
        <v>19</v>
      </c>
      <c r="F95" s="309">
        <v>7</v>
      </c>
      <c r="G95" s="41"/>
      <c r="H95" s="47"/>
    </row>
    <row r="96" s="2" customFormat="1" ht="16.8" customHeight="1">
      <c r="A96" s="41"/>
      <c r="B96" s="47"/>
      <c r="C96" s="308" t="s">
        <v>19</v>
      </c>
      <c r="D96" s="308" t="s">
        <v>178</v>
      </c>
      <c r="E96" s="20" t="s">
        <v>19</v>
      </c>
      <c r="F96" s="309">
        <v>0</v>
      </c>
      <c r="G96" s="41"/>
      <c r="H96" s="47"/>
    </row>
    <row r="97" s="2" customFormat="1" ht="16.8" customHeight="1">
      <c r="A97" s="41"/>
      <c r="B97" s="47"/>
      <c r="C97" s="308" t="s">
        <v>19</v>
      </c>
      <c r="D97" s="308" t="s">
        <v>240</v>
      </c>
      <c r="E97" s="20" t="s">
        <v>19</v>
      </c>
      <c r="F97" s="309">
        <v>0</v>
      </c>
      <c r="G97" s="41"/>
      <c r="H97" s="47"/>
    </row>
    <row r="98" s="2" customFormat="1" ht="16.8" customHeight="1">
      <c r="A98" s="41"/>
      <c r="B98" s="47"/>
      <c r="C98" s="308" t="s">
        <v>19</v>
      </c>
      <c r="D98" s="308" t="s">
        <v>616</v>
      </c>
      <c r="E98" s="20" t="s">
        <v>19</v>
      </c>
      <c r="F98" s="309">
        <v>15.5</v>
      </c>
      <c r="G98" s="41"/>
      <c r="H98" s="47"/>
    </row>
    <row r="99" s="2" customFormat="1" ht="16.8" customHeight="1">
      <c r="A99" s="41"/>
      <c r="B99" s="47"/>
      <c r="C99" s="308" t="s">
        <v>19</v>
      </c>
      <c r="D99" s="308" t="s">
        <v>178</v>
      </c>
      <c r="E99" s="20" t="s">
        <v>19</v>
      </c>
      <c r="F99" s="309">
        <v>0</v>
      </c>
      <c r="G99" s="41"/>
      <c r="H99" s="47"/>
    </row>
    <row r="100" s="2" customFormat="1" ht="16.8" customHeight="1">
      <c r="A100" s="41"/>
      <c r="B100" s="47"/>
      <c r="C100" s="308" t="s">
        <v>19</v>
      </c>
      <c r="D100" s="308" t="s">
        <v>244</v>
      </c>
      <c r="E100" s="20" t="s">
        <v>19</v>
      </c>
      <c r="F100" s="309">
        <v>0</v>
      </c>
      <c r="G100" s="41"/>
      <c r="H100" s="47"/>
    </row>
    <row r="101" s="2" customFormat="1" ht="16.8" customHeight="1">
      <c r="A101" s="41"/>
      <c r="B101" s="47"/>
      <c r="C101" s="308" t="s">
        <v>19</v>
      </c>
      <c r="D101" s="308" t="s">
        <v>617</v>
      </c>
      <c r="E101" s="20" t="s">
        <v>19</v>
      </c>
      <c r="F101" s="309">
        <v>70.5</v>
      </c>
      <c r="G101" s="41"/>
      <c r="H101" s="47"/>
    </row>
    <row r="102" s="2" customFormat="1" ht="16.8" customHeight="1">
      <c r="A102" s="41"/>
      <c r="B102" s="47"/>
      <c r="C102" s="308" t="s">
        <v>106</v>
      </c>
      <c r="D102" s="308" t="s">
        <v>183</v>
      </c>
      <c r="E102" s="20" t="s">
        <v>19</v>
      </c>
      <c r="F102" s="309">
        <v>93</v>
      </c>
      <c r="G102" s="41"/>
      <c r="H102" s="47"/>
    </row>
    <row r="103" s="2" customFormat="1" ht="16.8" customHeight="1">
      <c r="A103" s="41"/>
      <c r="B103" s="47"/>
      <c r="C103" s="310" t="s">
        <v>720</v>
      </c>
      <c r="D103" s="41"/>
      <c r="E103" s="41"/>
      <c r="F103" s="41"/>
      <c r="G103" s="41"/>
      <c r="H103" s="47"/>
    </row>
    <row r="104" s="2" customFormat="1" ht="16.8" customHeight="1">
      <c r="A104" s="41"/>
      <c r="B104" s="47"/>
      <c r="C104" s="308" t="s">
        <v>611</v>
      </c>
      <c r="D104" s="308" t="s">
        <v>732</v>
      </c>
      <c r="E104" s="20" t="s">
        <v>211</v>
      </c>
      <c r="F104" s="309">
        <v>93</v>
      </c>
      <c r="G104" s="41"/>
      <c r="H104" s="47"/>
    </row>
    <row r="105" s="2" customFormat="1" ht="16.8" customHeight="1">
      <c r="A105" s="41"/>
      <c r="B105" s="47"/>
      <c r="C105" s="308" t="s">
        <v>619</v>
      </c>
      <c r="D105" s="308" t="s">
        <v>620</v>
      </c>
      <c r="E105" s="20" t="s">
        <v>211</v>
      </c>
      <c r="F105" s="309">
        <v>97.650000000000006</v>
      </c>
      <c r="G105" s="41"/>
      <c r="H105" s="47"/>
    </row>
    <row r="106" s="2" customFormat="1" ht="16.8" customHeight="1">
      <c r="A106" s="41"/>
      <c r="B106" s="47"/>
      <c r="C106" s="304" t="s">
        <v>109</v>
      </c>
      <c r="D106" s="305" t="s">
        <v>19</v>
      </c>
      <c r="E106" s="306" t="s">
        <v>19</v>
      </c>
      <c r="F106" s="307">
        <v>3.2999999999999998</v>
      </c>
      <c r="G106" s="41"/>
      <c r="H106" s="47"/>
    </row>
    <row r="107" s="2" customFormat="1" ht="16.8" customHeight="1">
      <c r="A107" s="41"/>
      <c r="B107" s="47"/>
      <c r="C107" s="308" t="s">
        <v>19</v>
      </c>
      <c r="D107" s="308" t="s">
        <v>458</v>
      </c>
      <c r="E107" s="20" t="s">
        <v>19</v>
      </c>
      <c r="F107" s="309">
        <v>0</v>
      </c>
      <c r="G107" s="41"/>
      <c r="H107" s="47"/>
    </row>
    <row r="108" s="2" customFormat="1" ht="16.8" customHeight="1">
      <c r="A108" s="41"/>
      <c r="B108" s="47"/>
      <c r="C108" s="308" t="s">
        <v>19</v>
      </c>
      <c r="D108" s="308" t="s">
        <v>178</v>
      </c>
      <c r="E108" s="20" t="s">
        <v>19</v>
      </c>
      <c r="F108" s="309">
        <v>0</v>
      </c>
      <c r="G108" s="41"/>
      <c r="H108" s="47"/>
    </row>
    <row r="109" s="2" customFormat="1" ht="16.8" customHeight="1">
      <c r="A109" s="41"/>
      <c r="B109" s="47"/>
      <c r="C109" s="308" t="s">
        <v>19</v>
      </c>
      <c r="D109" s="308" t="s">
        <v>179</v>
      </c>
      <c r="E109" s="20" t="s">
        <v>19</v>
      </c>
      <c r="F109" s="309">
        <v>0</v>
      </c>
      <c r="G109" s="41"/>
      <c r="H109" s="47"/>
    </row>
    <row r="110" s="2" customFormat="1" ht="16.8" customHeight="1">
      <c r="A110" s="41"/>
      <c r="B110" s="47"/>
      <c r="C110" s="308" t="s">
        <v>19</v>
      </c>
      <c r="D110" s="308" t="s">
        <v>240</v>
      </c>
      <c r="E110" s="20" t="s">
        <v>19</v>
      </c>
      <c r="F110" s="309">
        <v>0</v>
      </c>
      <c r="G110" s="41"/>
      <c r="H110" s="47"/>
    </row>
    <row r="111" s="2" customFormat="1" ht="16.8" customHeight="1">
      <c r="A111" s="41"/>
      <c r="B111" s="47"/>
      <c r="C111" s="308" t="s">
        <v>19</v>
      </c>
      <c r="D111" s="308" t="s">
        <v>494</v>
      </c>
      <c r="E111" s="20" t="s">
        <v>19</v>
      </c>
      <c r="F111" s="309">
        <v>3.2999999999999998</v>
      </c>
      <c r="G111" s="41"/>
      <c r="H111" s="47"/>
    </row>
    <row r="112" s="2" customFormat="1" ht="16.8" customHeight="1">
      <c r="A112" s="41"/>
      <c r="B112" s="47"/>
      <c r="C112" s="308" t="s">
        <v>109</v>
      </c>
      <c r="D112" s="308" t="s">
        <v>183</v>
      </c>
      <c r="E112" s="20" t="s">
        <v>19</v>
      </c>
      <c r="F112" s="309">
        <v>3.2999999999999998</v>
      </c>
      <c r="G112" s="41"/>
      <c r="H112" s="47"/>
    </row>
    <row r="113" s="2" customFormat="1" ht="16.8" customHeight="1">
      <c r="A113" s="41"/>
      <c r="B113" s="47"/>
      <c r="C113" s="310" t="s">
        <v>720</v>
      </c>
      <c r="D113" s="41"/>
      <c r="E113" s="41"/>
      <c r="F113" s="41"/>
      <c r="G113" s="41"/>
      <c r="H113" s="47"/>
    </row>
    <row r="114" s="2" customFormat="1" ht="16.8" customHeight="1">
      <c r="A114" s="41"/>
      <c r="B114" s="47"/>
      <c r="C114" s="308" t="s">
        <v>490</v>
      </c>
      <c r="D114" s="308" t="s">
        <v>733</v>
      </c>
      <c r="E114" s="20" t="s">
        <v>169</v>
      </c>
      <c r="F114" s="309">
        <v>3.2999999999999998</v>
      </c>
      <c r="G114" s="41"/>
      <c r="H114" s="47"/>
    </row>
    <row r="115" s="2" customFormat="1" ht="16.8" customHeight="1">
      <c r="A115" s="41"/>
      <c r="B115" s="47"/>
      <c r="C115" s="308" t="s">
        <v>496</v>
      </c>
      <c r="D115" s="308" t="s">
        <v>497</v>
      </c>
      <c r="E115" s="20" t="s">
        <v>169</v>
      </c>
      <c r="F115" s="309">
        <v>3.4649999999999999</v>
      </c>
      <c r="G115" s="41"/>
      <c r="H115" s="47"/>
    </row>
    <row r="116" s="2" customFormat="1" ht="16.8" customHeight="1">
      <c r="A116" s="41"/>
      <c r="B116" s="47"/>
      <c r="C116" s="304" t="s">
        <v>112</v>
      </c>
      <c r="D116" s="305" t="s">
        <v>19</v>
      </c>
      <c r="E116" s="306" t="s">
        <v>19</v>
      </c>
      <c r="F116" s="307">
        <v>167.327</v>
      </c>
      <c r="G116" s="41"/>
      <c r="H116" s="47"/>
    </row>
    <row r="117" s="2" customFormat="1" ht="16.8" customHeight="1">
      <c r="A117" s="41"/>
      <c r="B117" s="47"/>
      <c r="C117" s="308" t="s">
        <v>19</v>
      </c>
      <c r="D117" s="308" t="s">
        <v>237</v>
      </c>
      <c r="E117" s="20" t="s">
        <v>19</v>
      </c>
      <c r="F117" s="309">
        <v>0</v>
      </c>
      <c r="G117" s="41"/>
      <c r="H117" s="47"/>
    </row>
    <row r="118" s="2" customFormat="1" ht="16.8" customHeight="1">
      <c r="A118" s="41"/>
      <c r="B118" s="47"/>
      <c r="C118" s="308" t="s">
        <v>19</v>
      </c>
      <c r="D118" s="308" t="s">
        <v>178</v>
      </c>
      <c r="E118" s="20" t="s">
        <v>19</v>
      </c>
      <c r="F118" s="309">
        <v>0</v>
      </c>
      <c r="G118" s="41"/>
      <c r="H118" s="47"/>
    </row>
    <row r="119" s="2" customFormat="1" ht="16.8" customHeight="1">
      <c r="A119" s="41"/>
      <c r="B119" s="47"/>
      <c r="C119" s="308" t="s">
        <v>19</v>
      </c>
      <c r="D119" s="308" t="s">
        <v>179</v>
      </c>
      <c r="E119" s="20" t="s">
        <v>19</v>
      </c>
      <c r="F119" s="309">
        <v>0</v>
      </c>
      <c r="G119" s="41"/>
      <c r="H119" s="47"/>
    </row>
    <row r="120" s="2" customFormat="1" ht="16.8" customHeight="1">
      <c r="A120" s="41"/>
      <c r="B120" s="47"/>
      <c r="C120" s="308" t="s">
        <v>19</v>
      </c>
      <c r="D120" s="308" t="s">
        <v>238</v>
      </c>
      <c r="E120" s="20" t="s">
        <v>19</v>
      </c>
      <c r="F120" s="309">
        <v>0</v>
      </c>
      <c r="G120" s="41"/>
      <c r="H120" s="47"/>
    </row>
    <row r="121" s="2" customFormat="1" ht="16.8" customHeight="1">
      <c r="A121" s="41"/>
      <c r="B121" s="47"/>
      <c r="C121" s="308" t="s">
        <v>19</v>
      </c>
      <c r="D121" s="308" t="s">
        <v>239</v>
      </c>
      <c r="E121" s="20" t="s">
        <v>19</v>
      </c>
      <c r="F121" s="309">
        <v>9.7469999999999999</v>
      </c>
      <c r="G121" s="41"/>
      <c r="H121" s="47"/>
    </row>
    <row r="122" s="2" customFormat="1" ht="16.8" customHeight="1">
      <c r="A122" s="41"/>
      <c r="B122" s="47"/>
      <c r="C122" s="308" t="s">
        <v>19</v>
      </c>
      <c r="D122" s="308" t="s">
        <v>178</v>
      </c>
      <c r="E122" s="20" t="s">
        <v>19</v>
      </c>
      <c r="F122" s="309">
        <v>0</v>
      </c>
      <c r="G122" s="41"/>
      <c r="H122" s="47"/>
    </row>
    <row r="123" s="2" customFormat="1" ht="16.8" customHeight="1">
      <c r="A123" s="41"/>
      <c r="B123" s="47"/>
      <c r="C123" s="308" t="s">
        <v>19</v>
      </c>
      <c r="D123" s="308" t="s">
        <v>240</v>
      </c>
      <c r="E123" s="20" t="s">
        <v>19</v>
      </c>
      <c r="F123" s="309">
        <v>0</v>
      </c>
      <c r="G123" s="41"/>
      <c r="H123" s="47"/>
    </row>
    <row r="124" s="2" customFormat="1" ht="16.8" customHeight="1">
      <c r="A124" s="41"/>
      <c r="B124" s="47"/>
      <c r="C124" s="308" t="s">
        <v>19</v>
      </c>
      <c r="D124" s="308" t="s">
        <v>241</v>
      </c>
      <c r="E124" s="20" t="s">
        <v>19</v>
      </c>
      <c r="F124" s="309">
        <v>2.1499999999999999</v>
      </c>
      <c r="G124" s="41"/>
      <c r="H124" s="47"/>
    </row>
    <row r="125" s="2" customFormat="1" ht="16.8" customHeight="1">
      <c r="A125" s="41"/>
      <c r="B125" s="47"/>
      <c r="C125" s="308" t="s">
        <v>19</v>
      </c>
      <c r="D125" s="308" t="s">
        <v>178</v>
      </c>
      <c r="E125" s="20" t="s">
        <v>19</v>
      </c>
      <c r="F125" s="309">
        <v>0</v>
      </c>
      <c r="G125" s="41"/>
      <c r="H125" s="47"/>
    </row>
    <row r="126" s="2" customFormat="1" ht="16.8" customHeight="1">
      <c r="A126" s="41"/>
      <c r="B126" s="47"/>
      <c r="C126" s="308" t="s">
        <v>19</v>
      </c>
      <c r="D126" s="308" t="s">
        <v>242</v>
      </c>
      <c r="E126" s="20" t="s">
        <v>19</v>
      </c>
      <c r="F126" s="309">
        <v>0</v>
      </c>
      <c r="G126" s="41"/>
      <c r="H126" s="47"/>
    </row>
    <row r="127" s="2" customFormat="1" ht="16.8" customHeight="1">
      <c r="A127" s="41"/>
      <c r="B127" s="47"/>
      <c r="C127" s="308" t="s">
        <v>19</v>
      </c>
      <c r="D127" s="308" t="s">
        <v>243</v>
      </c>
      <c r="E127" s="20" t="s">
        <v>19</v>
      </c>
      <c r="F127" s="309">
        <v>28.5</v>
      </c>
      <c r="G127" s="41"/>
      <c r="H127" s="47"/>
    </row>
    <row r="128" s="2" customFormat="1" ht="16.8" customHeight="1">
      <c r="A128" s="41"/>
      <c r="B128" s="47"/>
      <c r="C128" s="308" t="s">
        <v>19</v>
      </c>
      <c r="D128" s="308" t="s">
        <v>178</v>
      </c>
      <c r="E128" s="20" t="s">
        <v>19</v>
      </c>
      <c r="F128" s="309">
        <v>0</v>
      </c>
      <c r="G128" s="41"/>
      <c r="H128" s="47"/>
    </row>
    <row r="129" s="2" customFormat="1" ht="16.8" customHeight="1">
      <c r="A129" s="41"/>
      <c r="B129" s="47"/>
      <c r="C129" s="308" t="s">
        <v>19</v>
      </c>
      <c r="D129" s="308" t="s">
        <v>244</v>
      </c>
      <c r="E129" s="20" t="s">
        <v>19</v>
      </c>
      <c r="F129" s="309">
        <v>0</v>
      </c>
      <c r="G129" s="41"/>
      <c r="H129" s="47"/>
    </row>
    <row r="130" s="2" customFormat="1" ht="16.8" customHeight="1">
      <c r="A130" s="41"/>
      <c r="B130" s="47"/>
      <c r="C130" s="308" t="s">
        <v>19</v>
      </c>
      <c r="D130" s="308" t="s">
        <v>245</v>
      </c>
      <c r="E130" s="20" t="s">
        <v>19</v>
      </c>
      <c r="F130" s="309">
        <v>104.88</v>
      </c>
      <c r="G130" s="41"/>
      <c r="H130" s="47"/>
    </row>
    <row r="131" s="2" customFormat="1" ht="16.8" customHeight="1">
      <c r="A131" s="41"/>
      <c r="B131" s="47"/>
      <c r="C131" s="308" t="s">
        <v>19</v>
      </c>
      <c r="D131" s="308" t="s">
        <v>178</v>
      </c>
      <c r="E131" s="20" t="s">
        <v>19</v>
      </c>
      <c r="F131" s="309">
        <v>0</v>
      </c>
      <c r="G131" s="41"/>
      <c r="H131" s="47"/>
    </row>
    <row r="132" s="2" customFormat="1" ht="16.8" customHeight="1">
      <c r="A132" s="41"/>
      <c r="B132" s="47"/>
      <c r="C132" s="308" t="s">
        <v>19</v>
      </c>
      <c r="D132" s="308" t="s">
        <v>246</v>
      </c>
      <c r="E132" s="20" t="s">
        <v>19</v>
      </c>
      <c r="F132" s="309">
        <v>0</v>
      </c>
      <c r="G132" s="41"/>
      <c r="H132" s="47"/>
    </row>
    <row r="133" s="2" customFormat="1" ht="16.8" customHeight="1">
      <c r="A133" s="41"/>
      <c r="B133" s="47"/>
      <c r="C133" s="308" t="s">
        <v>19</v>
      </c>
      <c r="D133" s="308" t="s">
        <v>247</v>
      </c>
      <c r="E133" s="20" t="s">
        <v>19</v>
      </c>
      <c r="F133" s="309">
        <v>22.050000000000001</v>
      </c>
      <c r="G133" s="41"/>
      <c r="H133" s="47"/>
    </row>
    <row r="134" s="2" customFormat="1" ht="16.8" customHeight="1">
      <c r="A134" s="41"/>
      <c r="B134" s="47"/>
      <c r="C134" s="308" t="s">
        <v>112</v>
      </c>
      <c r="D134" s="308" t="s">
        <v>183</v>
      </c>
      <c r="E134" s="20" t="s">
        <v>19</v>
      </c>
      <c r="F134" s="309">
        <v>167.327</v>
      </c>
      <c r="G134" s="41"/>
      <c r="H134" s="47"/>
    </row>
    <row r="135" s="2" customFormat="1" ht="16.8" customHeight="1">
      <c r="A135" s="41"/>
      <c r="B135" s="47"/>
      <c r="C135" s="310" t="s">
        <v>720</v>
      </c>
      <c r="D135" s="41"/>
      <c r="E135" s="41"/>
      <c r="F135" s="41"/>
      <c r="G135" s="41"/>
      <c r="H135" s="47"/>
    </row>
    <row r="136" s="2" customFormat="1" ht="16.8" customHeight="1">
      <c r="A136" s="41"/>
      <c r="B136" s="47"/>
      <c r="C136" s="308" t="s">
        <v>233</v>
      </c>
      <c r="D136" s="308" t="s">
        <v>734</v>
      </c>
      <c r="E136" s="20" t="s">
        <v>226</v>
      </c>
      <c r="F136" s="309">
        <v>167.327</v>
      </c>
      <c r="G136" s="41"/>
      <c r="H136" s="47"/>
    </row>
    <row r="137" s="2" customFormat="1" ht="16.8" customHeight="1">
      <c r="A137" s="41"/>
      <c r="B137" s="47"/>
      <c r="C137" s="308" t="s">
        <v>249</v>
      </c>
      <c r="D137" s="308" t="s">
        <v>735</v>
      </c>
      <c r="E137" s="20" t="s">
        <v>226</v>
      </c>
      <c r="F137" s="309">
        <v>167.327</v>
      </c>
      <c r="G137" s="41"/>
      <c r="H137" s="47"/>
    </row>
    <row r="138" s="2" customFormat="1" ht="16.8" customHeight="1">
      <c r="A138" s="41"/>
      <c r="B138" s="47"/>
      <c r="C138" s="308" t="s">
        <v>270</v>
      </c>
      <c r="D138" s="308" t="s">
        <v>721</v>
      </c>
      <c r="E138" s="20" t="s">
        <v>226</v>
      </c>
      <c r="F138" s="309">
        <v>170.20699999999999</v>
      </c>
      <c r="G138" s="41"/>
      <c r="H138" s="47"/>
    </row>
    <row r="139" s="2" customFormat="1" ht="16.8" customHeight="1">
      <c r="A139" s="41"/>
      <c r="B139" s="47"/>
      <c r="C139" s="308" t="s">
        <v>284</v>
      </c>
      <c r="D139" s="308" t="s">
        <v>724</v>
      </c>
      <c r="E139" s="20" t="s">
        <v>226</v>
      </c>
      <c r="F139" s="309">
        <v>169.631</v>
      </c>
      <c r="G139" s="41"/>
      <c r="H139" s="47"/>
    </row>
    <row r="140" s="2" customFormat="1" ht="16.8" customHeight="1">
      <c r="A140" s="41"/>
      <c r="B140" s="47"/>
      <c r="C140" s="308" t="s">
        <v>300</v>
      </c>
      <c r="D140" s="308" t="s">
        <v>725</v>
      </c>
      <c r="E140" s="20" t="s">
        <v>226</v>
      </c>
      <c r="F140" s="309">
        <v>170.20699999999999</v>
      </c>
      <c r="G140" s="41"/>
      <c r="H140" s="47"/>
    </row>
    <row r="141" s="2" customFormat="1" ht="16.8" customHeight="1">
      <c r="A141" s="41"/>
      <c r="B141" s="47"/>
      <c r="C141" s="304" t="s">
        <v>231</v>
      </c>
      <c r="D141" s="305" t="s">
        <v>19</v>
      </c>
      <c r="E141" s="306" t="s">
        <v>19</v>
      </c>
      <c r="F141" s="307">
        <v>34.200000000000003</v>
      </c>
      <c r="G141" s="41"/>
      <c r="H141" s="47"/>
    </row>
    <row r="142" s="2" customFormat="1" ht="16.8" customHeight="1">
      <c r="A142" s="41"/>
      <c r="B142" s="47"/>
      <c r="C142" s="308" t="s">
        <v>19</v>
      </c>
      <c r="D142" s="308" t="s">
        <v>229</v>
      </c>
      <c r="E142" s="20" t="s">
        <v>19</v>
      </c>
      <c r="F142" s="309">
        <v>0</v>
      </c>
      <c r="G142" s="41"/>
      <c r="H142" s="47"/>
    </row>
    <row r="143" s="2" customFormat="1" ht="16.8" customHeight="1">
      <c r="A143" s="41"/>
      <c r="B143" s="47"/>
      <c r="C143" s="308" t="s">
        <v>19</v>
      </c>
      <c r="D143" s="308" t="s">
        <v>178</v>
      </c>
      <c r="E143" s="20" t="s">
        <v>19</v>
      </c>
      <c r="F143" s="309">
        <v>0</v>
      </c>
      <c r="G143" s="41"/>
      <c r="H143" s="47"/>
    </row>
    <row r="144" s="2" customFormat="1" ht="16.8" customHeight="1">
      <c r="A144" s="41"/>
      <c r="B144" s="47"/>
      <c r="C144" s="308" t="s">
        <v>19</v>
      </c>
      <c r="D144" s="308" t="s">
        <v>179</v>
      </c>
      <c r="E144" s="20" t="s">
        <v>19</v>
      </c>
      <c r="F144" s="309">
        <v>0</v>
      </c>
      <c r="G144" s="41"/>
      <c r="H144" s="47"/>
    </row>
    <row r="145" s="2" customFormat="1" ht="16.8" customHeight="1">
      <c r="A145" s="41"/>
      <c r="B145" s="47"/>
      <c r="C145" s="308" t="s">
        <v>19</v>
      </c>
      <c r="D145" s="308" t="s">
        <v>180</v>
      </c>
      <c r="E145" s="20" t="s">
        <v>19</v>
      </c>
      <c r="F145" s="309">
        <v>0</v>
      </c>
      <c r="G145" s="41"/>
      <c r="H145" s="47"/>
    </row>
    <row r="146" s="2" customFormat="1" ht="16.8" customHeight="1">
      <c r="A146" s="41"/>
      <c r="B146" s="47"/>
      <c r="C146" s="308" t="s">
        <v>19</v>
      </c>
      <c r="D146" s="308" t="s">
        <v>230</v>
      </c>
      <c r="E146" s="20" t="s">
        <v>19</v>
      </c>
      <c r="F146" s="309">
        <v>34.200000000000003</v>
      </c>
      <c r="G146" s="41"/>
      <c r="H146" s="47"/>
    </row>
    <row r="147" s="2" customFormat="1" ht="16.8" customHeight="1">
      <c r="A147" s="41"/>
      <c r="B147" s="47"/>
      <c r="C147" s="308" t="s">
        <v>231</v>
      </c>
      <c r="D147" s="308" t="s">
        <v>183</v>
      </c>
      <c r="E147" s="20" t="s">
        <v>19</v>
      </c>
      <c r="F147" s="309">
        <v>34.200000000000003</v>
      </c>
      <c r="G147" s="41"/>
      <c r="H147" s="47"/>
    </row>
    <row r="148" s="2" customFormat="1" ht="16.8" customHeight="1">
      <c r="A148" s="41"/>
      <c r="B148" s="47"/>
      <c r="C148" s="304" t="s">
        <v>254</v>
      </c>
      <c r="D148" s="305" t="s">
        <v>19</v>
      </c>
      <c r="E148" s="306" t="s">
        <v>19</v>
      </c>
      <c r="F148" s="307">
        <v>167.327</v>
      </c>
      <c r="G148" s="41"/>
      <c r="H148" s="47"/>
    </row>
    <row r="149" s="2" customFormat="1" ht="16.8" customHeight="1">
      <c r="A149" s="41"/>
      <c r="B149" s="47"/>
      <c r="C149" s="308" t="s">
        <v>19</v>
      </c>
      <c r="D149" s="308" t="s">
        <v>253</v>
      </c>
      <c r="E149" s="20" t="s">
        <v>19</v>
      </c>
      <c r="F149" s="309">
        <v>0</v>
      </c>
      <c r="G149" s="41"/>
      <c r="H149" s="47"/>
    </row>
    <row r="150" s="2" customFormat="1" ht="16.8" customHeight="1">
      <c r="A150" s="41"/>
      <c r="B150" s="47"/>
      <c r="C150" s="308" t="s">
        <v>19</v>
      </c>
      <c r="D150" s="308" t="s">
        <v>178</v>
      </c>
      <c r="E150" s="20" t="s">
        <v>19</v>
      </c>
      <c r="F150" s="309">
        <v>0</v>
      </c>
      <c r="G150" s="41"/>
      <c r="H150" s="47"/>
    </row>
    <row r="151" s="2" customFormat="1" ht="16.8" customHeight="1">
      <c r="A151" s="41"/>
      <c r="B151" s="47"/>
      <c r="C151" s="308" t="s">
        <v>19</v>
      </c>
      <c r="D151" s="308" t="s">
        <v>237</v>
      </c>
      <c r="E151" s="20" t="s">
        <v>19</v>
      </c>
      <c r="F151" s="309">
        <v>0</v>
      </c>
      <c r="G151" s="41"/>
      <c r="H151" s="47"/>
    </row>
    <row r="152" s="2" customFormat="1" ht="16.8" customHeight="1">
      <c r="A152" s="41"/>
      <c r="B152" s="47"/>
      <c r="C152" s="308" t="s">
        <v>19</v>
      </c>
      <c r="D152" s="308" t="s">
        <v>112</v>
      </c>
      <c r="E152" s="20" t="s">
        <v>19</v>
      </c>
      <c r="F152" s="309">
        <v>167.327</v>
      </c>
      <c r="G152" s="41"/>
      <c r="H152" s="47"/>
    </row>
    <row r="153" s="2" customFormat="1" ht="16.8" customHeight="1">
      <c r="A153" s="41"/>
      <c r="B153" s="47"/>
      <c r="C153" s="308" t="s">
        <v>254</v>
      </c>
      <c r="D153" s="308" t="s">
        <v>183</v>
      </c>
      <c r="E153" s="20" t="s">
        <v>19</v>
      </c>
      <c r="F153" s="309">
        <v>167.327</v>
      </c>
      <c r="G153" s="41"/>
      <c r="H153" s="47"/>
    </row>
    <row r="154" s="2" customFormat="1" ht="16.8" customHeight="1">
      <c r="A154" s="41"/>
      <c r="B154" s="47"/>
      <c r="C154" s="304" t="s">
        <v>114</v>
      </c>
      <c r="D154" s="305" t="s">
        <v>19</v>
      </c>
      <c r="E154" s="306" t="s">
        <v>19</v>
      </c>
      <c r="F154" s="307">
        <v>89</v>
      </c>
      <c r="G154" s="41"/>
      <c r="H154" s="47"/>
    </row>
    <row r="155" s="2" customFormat="1" ht="16.8" customHeight="1">
      <c r="A155" s="41"/>
      <c r="B155" s="47"/>
      <c r="C155" s="308" t="s">
        <v>19</v>
      </c>
      <c r="D155" s="308" t="s">
        <v>334</v>
      </c>
      <c r="E155" s="20" t="s">
        <v>19</v>
      </c>
      <c r="F155" s="309">
        <v>0</v>
      </c>
      <c r="G155" s="41"/>
      <c r="H155" s="47"/>
    </row>
    <row r="156" s="2" customFormat="1" ht="16.8" customHeight="1">
      <c r="A156" s="41"/>
      <c r="B156" s="47"/>
      <c r="C156" s="308" t="s">
        <v>19</v>
      </c>
      <c r="D156" s="308" t="s">
        <v>178</v>
      </c>
      <c r="E156" s="20" t="s">
        <v>19</v>
      </c>
      <c r="F156" s="309">
        <v>0</v>
      </c>
      <c r="G156" s="41"/>
      <c r="H156" s="47"/>
    </row>
    <row r="157" s="2" customFormat="1" ht="16.8" customHeight="1">
      <c r="A157" s="41"/>
      <c r="B157" s="47"/>
      <c r="C157" s="308" t="s">
        <v>19</v>
      </c>
      <c r="D157" s="308" t="s">
        <v>179</v>
      </c>
      <c r="E157" s="20" t="s">
        <v>19</v>
      </c>
      <c r="F157" s="309">
        <v>0</v>
      </c>
      <c r="G157" s="41"/>
      <c r="H157" s="47"/>
    </row>
    <row r="158" s="2" customFormat="1" ht="16.8" customHeight="1">
      <c r="A158" s="41"/>
      <c r="B158" s="47"/>
      <c r="C158" s="308" t="s">
        <v>19</v>
      </c>
      <c r="D158" s="308" t="s">
        <v>335</v>
      </c>
      <c r="E158" s="20" t="s">
        <v>19</v>
      </c>
      <c r="F158" s="309">
        <v>0</v>
      </c>
      <c r="G158" s="41"/>
      <c r="H158" s="47"/>
    </row>
    <row r="159" s="2" customFormat="1" ht="16.8" customHeight="1">
      <c r="A159" s="41"/>
      <c r="B159" s="47"/>
      <c r="C159" s="308" t="s">
        <v>19</v>
      </c>
      <c r="D159" s="308" t="s">
        <v>336</v>
      </c>
      <c r="E159" s="20" t="s">
        <v>19</v>
      </c>
      <c r="F159" s="309">
        <v>89</v>
      </c>
      <c r="G159" s="41"/>
      <c r="H159" s="47"/>
    </row>
    <row r="160" s="2" customFormat="1" ht="16.8" customHeight="1">
      <c r="A160" s="41"/>
      <c r="B160" s="47"/>
      <c r="C160" s="308" t="s">
        <v>114</v>
      </c>
      <c r="D160" s="308" t="s">
        <v>183</v>
      </c>
      <c r="E160" s="20" t="s">
        <v>19</v>
      </c>
      <c r="F160" s="309">
        <v>89</v>
      </c>
      <c r="G160" s="41"/>
      <c r="H160" s="47"/>
    </row>
    <row r="161" s="2" customFormat="1" ht="16.8" customHeight="1">
      <c r="A161" s="41"/>
      <c r="B161" s="47"/>
      <c r="C161" s="310" t="s">
        <v>720</v>
      </c>
      <c r="D161" s="41"/>
      <c r="E161" s="41"/>
      <c r="F161" s="41"/>
      <c r="G161" s="41"/>
      <c r="H161" s="47"/>
    </row>
    <row r="162" s="2" customFormat="1" ht="16.8" customHeight="1">
      <c r="A162" s="41"/>
      <c r="B162" s="47"/>
      <c r="C162" s="308" t="s">
        <v>330</v>
      </c>
      <c r="D162" s="308" t="s">
        <v>736</v>
      </c>
      <c r="E162" s="20" t="s">
        <v>169</v>
      </c>
      <c r="F162" s="309">
        <v>89</v>
      </c>
      <c r="G162" s="41"/>
      <c r="H162" s="47"/>
    </row>
    <row r="163" s="2" customFormat="1" ht="16.8" customHeight="1">
      <c r="A163" s="41"/>
      <c r="B163" s="47"/>
      <c r="C163" s="308" t="s">
        <v>339</v>
      </c>
      <c r="D163" s="308" t="s">
        <v>340</v>
      </c>
      <c r="E163" s="20" t="s">
        <v>226</v>
      </c>
      <c r="F163" s="309">
        <v>9.7899999999999991</v>
      </c>
      <c r="G163" s="41"/>
      <c r="H163" s="47"/>
    </row>
    <row r="164" s="2" customFormat="1" ht="16.8" customHeight="1">
      <c r="A164" s="41"/>
      <c r="B164" s="47"/>
      <c r="C164" s="304" t="s">
        <v>737</v>
      </c>
      <c r="D164" s="305" t="s">
        <v>19</v>
      </c>
      <c r="E164" s="306" t="s">
        <v>19</v>
      </c>
      <c r="F164" s="307">
        <v>169.71600000000001</v>
      </c>
      <c r="G164" s="41"/>
      <c r="H164" s="47"/>
    </row>
    <row r="165" s="2" customFormat="1" ht="16.8" customHeight="1">
      <c r="A165" s="41"/>
      <c r="B165" s="47"/>
      <c r="C165" s="304" t="s">
        <v>116</v>
      </c>
      <c r="D165" s="305" t="s">
        <v>19</v>
      </c>
      <c r="E165" s="306" t="s">
        <v>19</v>
      </c>
      <c r="F165" s="307">
        <v>169.631</v>
      </c>
      <c r="G165" s="41"/>
      <c r="H165" s="47"/>
    </row>
    <row r="166" s="2" customFormat="1" ht="16.8" customHeight="1">
      <c r="A166" s="41"/>
      <c r="B166" s="47"/>
      <c r="C166" s="308" t="s">
        <v>19</v>
      </c>
      <c r="D166" s="308" t="s">
        <v>288</v>
      </c>
      <c r="E166" s="20" t="s">
        <v>19</v>
      </c>
      <c r="F166" s="309">
        <v>0</v>
      </c>
      <c r="G166" s="41"/>
      <c r="H166" s="47"/>
    </row>
    <row r="167" s="2" customFormat="1" ht="16.8" customHeight="1">
      <c r="A167" s="41"/>
      <c r="B167" s="47"/>
      <c r="C167" s="308" t="s">
        <v>19</v>
      </c>
      <c r="D167" s="308" t="s">
        <v>178</v>
      </c>
      <c r="E167" s="20" t="s">
        <v>19</v>
      </c>
      <c r="F167" s="309">
        <v>0</v>
      </c>
      <c r="G167" s="41"/>
      <c r="H167" s="47"/>
    </row>
    <row r="168" s="2" customFormat="1" ht="16.8" customHeight="1">
      <c r="A168" s="41"/>
      <c r="B168" s="47"/>
      <c r="C168" s="308" t="s">
        <v>19</v>
      </c>
      <c r="D168" s="308" t="s">
        <v>237</v>
      </c>
      <c r="E168" s="20" t="s">
        <v>19</v>
      </c>
      <c r="F168" s="309">
        <v>0</v>
      </c>
      <c r="G168" s="41"/>
      <c r="H168" s="47"/>
    </row>
    <row r="169" s="2" customFormat="1" ht="16.8" customHeight="1">
      <c r="A169" s="41"/>
      <c r="B169" s="47"/>
      <c r="C169" s="308" t="s">
        <v>19</v>
      </c>
      <c r="D169" s="308" t="s">
        <v>112</v>
      </c>
      <c r="E169" s="20" t="s">
        <v>19</v>
      </c>
      <c r="F169" s="309">
        <v>167.327</v>
      </c>
      <c r="G169" s="41"/>
      <c r="H169" s="47"/>
    </row>
    <row r="170" s="2" customFormat="1" ht="16.8" customHeight="1">
      <c r="A170" s="41"/>
      <c r="B170" s="47"/>
      <c r="C170" s="308" t="s">
        <v>19</v>
      </c>
      <c r="D170" s="308" t="s">
        <v>178</v>
      </c>
      <c r="E170" s="20" t="s">
        <v>19</v>
      </c>
      <c r="F170" s="309">
        <v>0</v>
      </c>
      <c r="G170" s="41"/>
      <c r="H170" s="47"/>
    </row>
    <row r="171" s="2" customFormat="1" ht="16.8" customHeight="1">
      <c r="A171" s="41"/>
      <c r="B171" s="47"/>
      <c r="C171" s="308" t="s">
        <v>19</v>
      </c>
      <c r="D171" s="308" t="s">
        <v>261</v>
      </c>
      <c r="E171" s="20" t="s">
        <v>19</v>
      </c>
      <c r="F171" s="309">
        <v>0</v>
      </c>
      <c r="G171" s="41"/>
      <c r="H171" s="47"/>
    </row>
    <row r="172" s="2" customFormat="1" ht="16.8" customHeight="1">
      <c r="A172" s="41"/>
      <c r="B172" s="47"/>
      <c r="C172" s="308" t="s">
        <v>19</v>
      </c>
      <c r="D172" s="308" t="s">
        <v>91</v>
      </c>
      <c r="E172" s="20" t="s">
        <v>19</v>
      </c>
      <c r="F172" s="309">
        <v>2.8799999999999999</v>
      </c>
      <c r="G172" s="41"/>
      <c r="H172" s="47"/>
    </row>
    <row r="173" s="2" customFormat="1" ht="16.8" customHeight="1">
      <c r="A173" s="41"/>
      <c r="B173" s="47"/>
      <c r="C173" s="308" t="s">
        <v>19</v>
      </c>
      <c r="D173" s="308" t="s">
        <v>178</v>
      </c>
      <c r="E173" s="20" t="s">
        <v>19</v>
      </c>
      <c r="F173" s="309">
        <v>0</v>
      </c>
      <c r="G173" s="41"/>
      <c r="H173" s="47"/>
    </row>
    <row r="174" s="2" customFormat="1" ht="16.8" customHeight="1">
      <c r="A174" s="41"/>
      <c r="B174" s="47"/>
      <c r="C174" s="308" t="s">
        <v>19</v>
      </c>
      <c r="D174" s="308" t="s">
        <v>289</v>
      </c>
      <c r="E174" s="20" t="s">
        <v>19</v>
      </c>
      <c r="F174" s="309">
        <v>0</v>
      </c>
      <c r="G174" s="41"/>
      <c r="H174" s="47"/>
    </row>
    <row r="175" s="2" customFormat="1" ht="16.8" customHeight="1">
      <c r="A175" s="41"/>
      <c r="B175" s="47"/>
      <c r="C175" s="308" t="s">
        <v>19</v>
      </c>
      <c r="D175" s="308" t="s">
        <v>290</v>
      </c>
      <c r="E175" s="20" t="s">
        <v>19</v>
      </c>
      <c r="F175" s="309">
        <v>-0.57599999999999996</v>
      </c>
      <c r="G175" s="41"/>
      <c r="H175" s="47"/>
    </row>
    <row r="176" s="2" customFormat="1" ht="16.8" customHeight="1">
      <c r="A176" s="41"/>
      <c r="B176" s="47"/>
      <c r="C176" s="308" t="s">
        <v>116</v>
      </c>
      <c r="D176" s="308" t="s">
        <v>183</v>
      </c>
      <c r="E176" s="20" t="s">
        <v>19</v>
      </c>
      <c r="F176" s="309">
        <v>169.631</v>
      </c>
      <c r="G176" s="41"/>
      <c r="H176" s="47"/>
    </row>
    <row r="177" s="2" customFormat="1" ht="16.8" customHeight="1">
      <c r="A177" s="41"/>
      <c r="B177" s="47"/>
      <c r="C177" s="310" t="s">
        <v>720</v>
      </c>
      <c r="D177" s="41"/>
      <c r="E177" s="41"/>
      <c r="F177" s="41"/>
      <c r="G177" s="41"/>
      <c r="H177" s="47"/>
    </row>
    <row r="178" s="2" customFormat="1" ht="16.8" customHeight="1">
      <c r="A178" s="41"/>
      <c r="B178" s="47"/>
      <c r="C178" s="308" t="s">
        <v>284</v>
      </c>
      <c r="D178" s="308" t="s">
        <v>724</v>
      </c>
      <c r="E178" s="20" t="s">
        <v>226</v>
      </c>
      <c r="F178" s="309">
        <v>169.631</v>
      </c>
      <c r="G178" s="41"/>
      <c r="H178" s="47"/>
    </row>
    <row r="179" s="2" customFormat="1" ht="16.8" customHeight="1">
      <c r="A179" s="41"/>
      <c r="B179" s="47"/>
      <c r="C179" s="308" t="s">
        <v>292</v>
      </c>
      <c r="D179" s="308" t="s">
        <v>738</v>
      </c>
      <c r="E179" s="20" t="s">
        <v>226</v>
      </c>
      <c r="F179" s="309">
        <v>1696.31</v>
      </c>
      <c r="G179" s="41"/>
      <c r="H179" s="47"/>
    </row>
    <row r="180" s="2" customFormat="1" ht="16.8" customHeight="1">
      <c r="A180" s="41"/>
      <c r="B180" s="47"/>
      <c r="C180" s="308" t="s">
        <v>309</v>
      </c>
      <c r="D180" s="308" t="s">
        <v>310</v>
      </c>
      <c r="E180" s="20" t="s">
        <v>226</v>
      </c>
      <c r="F180" s="309">
        <v>170.20699999999999</v>
      </c>
      <c r="G180" s="41"/>
      <c r="H180" s="47"/>
    </row>
    <row r="181" s="2" customFormat="1" ht="16.8" customHeight="1">
      <c r="A181" s="41"/>
      <c r="B181" s="47"/>
      <c r="C181" s="308" t="s">
        <v>314</v>
      </c>
      <c r="D181" s="308" t="s">
        <v>739</v>
      </c>
      <c r="E181" s="20" t="s">
        <v>316</v>
      </c>
      <c r="F181" s="309">
        <v>339.262</v>
      </c>
      <c r="G181" s="41"/>
      <c r="H181" s="47"/>
    </row>
    <row r="182" s="2" customFormat="1" ht="16.8" customHeight="1">
      <c r="A182" s="41"/>
      <c r="B182" s="47"/>
      <c r="C182" s="304" t="s">
        <v>740</v>
      </c>
      <c r="D182" s="305" t="s">
        <v>19</v>
      </c>
      <c r="E182" s="306" t="s">
        <v>19</v>
      </c>
      <c r="F182" s="307">
        <v>4.3600000000000003</v>
      </c>
      <c r="G182" s="41"/>
      <c r="H182" s="47"/>
    </row>
    <row r="183" s="2" customFormat="1" ht="16.8" customHeight="1">
      <c r="A183" s="41"/>
      <c r="B183" s="47"/>
      <c r="C183" s="304" t="s">
        <v>118</v>
      </c>
      <c r="D183" s="305" t="s">
        <v>19</v>
      </c>
      <c r="E183" s="306" t="s">
        <v>19</v>
      </c>
      <c r="F183" s="307">
        <v>89</v>
      </c>
      <c r="G183" s="41"/>
      <c r="H183" s="47"/>
    </row>
    <row r="184" s="2" customFormat="1" ht="16.8" customHeight="1">
      <c r="A184" s="41"/>
      <c r="B184" s="47"/>
      <c r="C184" s="308" t="s">
        <v>19</v>
      </c>
      <c r="D184" s="308" t="s">
        <v>350</v>
      </c>
      <c r="E184" s="20" t="s">
        <v>19</v>
      </c>
      <c r="F184" s="309">
        <v>0</v>
      </c>
      <c r="G184" s="41"/>
      <c r="H184" s="47"/>
    </row>
    <row r="185" s="2" customFormat="1" ht="16.8" customHeight="1">
      <c r="A185" s="41"/>
      <c r="B185" s="47"/>
      <c r="C185" s="308" t="s">
        <v>19</v>
      </c>
      <c r="D185" s="308" t="s">
        <v>178</v>
      </c>
      <c r="E185" s="20" t="s">
        <v>19</v>
      </c>
      <c r="F185" s="309">
        <v>0</v>
      </c>
      <c r="G185" s="41"/>
      <c r="H185" s="47"/>
    </row>
    <row r="186" s="2" customFormat="1" ht="16.8" customHeight="1">
      <c r="A186" s="41"/>
      <c r="B186" s="47"/>
      <c r="C186" s="308" t="s">
        <v>19</v>
      </c>
      <c r="D186" s="308" t="s">
        <v>179</v>
      </c>
      <c r="E186" s="20" t="s">
        <v>19</v>
      </c>
      <c r="F186" s="309">
        <v>0</v>
      </c>
      <c r="G186" s="41"/>
      <c r="H186" s="47"/>
    </row>
    <row r="187" s="2" customFormat="1" ht="16.8" customHeight="1">
      <c r="A187" s="41"/>
      <c r="B187" s="47"/>
      <c r="C187" s="308" t="s">
        <v>19</v>
      </c>
      <c r="D187" s="308" t="s">
        <v>335</v>
      </c>
      <c r="E187" s="20" t="s">
        <v>19</v>
      </c>
      <c r="F187" s="309">
        <v>0</v>
      </c>
      <c r="G187" s="41"/>
      <c r="H187" s="47"/>
    </row>
    <row r="188" s="2" customFormat="1" ht="16.8" customHeight="1">
      <c r="A188" s="41"/>
      <c r="B188" s="47"/>
      <c r="C188" s="308" t="s">
        <v>19</v>
      </c>
      <c r="D188" s="308" t="s">
        <v>336</v>
      </c>
      <c r="E188" s="20" t="s">
        <v>19</v>
      </c>
      <c r="F188" s="309">
        <v>89</v>
      </c>
      <c r="G188" s="41"/>
      <c r="H188" s="47"/>
    </row>
    <row r="189" s="2" customFormat="1" ht="16.8" customHeight="1">
      <c r="A189" s="41"/>
      <c r="B189" s="47"/>
      <c r="C189" s="308" t="s">
        <v>118</v>
      </c>
      <c r="D189" s="308" t="s">
        <v>183</v>
      </c>
      <c r="E189" s="20" t="s">
        <v>19</v>
      </c>
      <c r="F189" s="309">
        <v>89</v>
      </c>
      <c r="G189" s="41"/>
      <c r="H189" s="47"/>
    </row>
    <row r="190" s="2" customFormat="1" ht="16.8" customHeight="1">
      <c r="A190" s="41"/>
      <c r="B190" s="47"/>
      <c r="C190" s="310" t="s">
        <v>720</v>
      </c>
      <c r="D190" s="41"/>
      <c r="E190" s="41"/>
      <c r="F190" s="41"/>
      <c r="G190" s="41"/>
      <c r="H190" s="47"/>
    </row>
    <row r="191" s="2" customFormat="1" ht="16.8" customHeight="1">
      <c r="A191" s="41"/>
      <c r="B191" s="47"/>
      <c r="C191" s="308" t="s">
        <v>346</v>
      </c>
      <c r="D191" s="308" t="s">
        <v>741</v>
      </c>
      <c r="E191" s="20" t="s">
        <v>169</v>
      </c>
      <c r="F191" s="309">
        <v>89</v>
      </c>
      <c r="G191" s="41"/>
      <c r="H191" s="47"/>
    </row>
    <row r="192" s="2" customFormat="1" ht="16.8" customHeight="1">
      <c r="A192" s="41"/>
      <c r="B192" s="47"/>
      <c r="C192" s="308" t="s">
        <v>352</v>
      </c>
      <c r="D192" s="308" t="s">
        <v>353</v>
      </c>
      <c r="E192" s="20" t="s">
        <v>354</v>
      </c>
      <c r="F192" s="309">
        <v>5.3399999999999999</v>
      </c>
      <c r="G192" s="41"/>
      <c r="H192" s="47"/>
    </row>
    <row r="193" s="2" customFormat="1" ht="16.8" customHeight="1">
      <c r="A193" s="41"/>
      <c r="B193" s="47"/>
      <c r="C193" s="304" t="s">
        <v>119</v>
      </c>
      <c r="D193" s="305" t="s">
        <v>19</v>
      </c>
      <c r="E193" s="306" t="s">
        <v>19</v>
      </c>
      <c r="F193" s="307">
        <v>0.57599999999999996</v>
      </c>
      <c r="G193" s="41"/>
      <c r="H193" s="47"/>
    </row>
    <row r="194" s="2" customFormat="1" ht="16.8" customHeight="1">
      <c r="A194" s="41"/>
      <c r="B194" s="47"/>
      <c r="C194" s="308" t="s">
        <v>19</v>
      </c>
      <c r="D194" s="308" t="s">
        <v>289</v>
      </c>
      <c r="E194" s="20" t="s">
        <v>19</v>
      </c>
      <c r="F194" s="309">
        <v>0</v>
      </c>
      <c r="G194" s="41"/>
      <c r="H194" s="47"/>
    </row>
    <row r="195" s="2" customFormat="1" ht="16.8" customHeight="1">
      <c r="A195" s="41"/>
      <c r="B195" s="47"/>
      <c r="C195" s="308" t="s">
        <v>19</v>
      </c>
      <c r="D195" s="308" t="s">
        <v>178</v>
      </c>
      <c r="E195" s="20" t="s">
        <v>19</v>
      </c>
      <c r="F195" s="309">
        <v>0</v>
      </c>
      <c r="G195" s="41"/>
      <c r="H195" s="47"/>
    </row>
    <row r="196" s="2" customFormat="1" ht="16.8" customHeight="1">
      <c r="A196" s="41"/>
      <c r="B196" s="47"/>
      <c r="C196" s="308" t="s">
        <v>19</v>
      </c>
      <c r="D196" s="308" t="s">
        <v>179</v>
      </c>
      <c r="E196" s="20" t="s">
        <v>19</v>
      </c>
      <c r="F196" s="309">
        <v>0</v>
      </c>
      <c r="G196" s="41"/>
      <c r="H196" s="47"/>
    </row>
    <row r="197" s="2" customFormat="1" ht="16.8" customHeight="1">
      <c r="A197" s="41"/>
      <c r="B197" s="47"/>
      <c r="C197" s="308" t="s">
        <v>19</v>
      </c>
      <c r="D197" s="308" t="s">
        <v>262</v>
      </c>
      <c r="E197" s="20" t="s">
        <v>19</v>
      </c>
      <c r="F197" s="309">
        <v>0</v>
      </c>
      <c r="G197" s="41"/>
      <c r="H197" s="47"/>
    </row>
    <row r="198" s="2" customFormat="1" ht="16.8" customHeight="1">
      <c r="A198" s="41"/>
      <c r="B198" s="47"/>
      <c r="C198" s="308" t="s">
        <v>19</v>
      </c>
      <c r="D198" s="308" t="s">
        <v>327</v>
      </c>
      <c r="E198" s="20" t="s">
        <v>19</v>
      </c>
      <c r="F198" s="309">
        <v>0.57599999999999996</v>
      </c>
      <c r="G198" s="41"/>
      <c r="H198" s="47"/>
    </row>
    <row r="199" s="2" customFormat="1" ht="16.8" customHeight="1">
      <c r="A199" s="41"/>
      <c r="B199" s="47"/>
      <c r="C199" s="308" t="s">
        <v>119</v>
      </c>
      <c r="D199" s="308" t="s">
        <v>183</v>
      </c>
      <c r="E199" s="20" t="s">
        <v>19</v>
      </c>
      <c r="F199" s="309">
        <v>0.57599999999999996</v>
      </c>
      <c r="G199" s="41"/>
      <c r="H199" s="47"/>
    </row>
    <row r="200" s="2" customFormat="1" ht="16.8" customHeight="1">
      <c r="A200" s="41"/>
      <c r="B200" s="47"/>
      <c r="C200" s="310" t="s">
        <v>720</v>
      </c>
      <c r="D200" s="41"/>
      <c r="E200" s="41"/>
      <c r="F200" s="41"/>
      <c r="G200" s="41"/>
      <c r="H200" s="47"/>
    </row>
    <row r="201" s="2" customFormat="1" ht="16.8" customHeight="1">
      <c r="A201" s="41"/>
      <c r="B201" s="47"/>
      <c r="C201" s="308" t="s">
        <v>323</v>
      </c>
      <c r="D201" s="308" t="s">
        <v>742</v>
      </c>
      <c r="E201" s="20" t="s">
        <v>226</v>
      </c>
      <c r="F201" s="309">
        <v>0.57599999999999996</v>
      </c>
      <c r="G201" s="41"/>
      <c r="H201" s="47"/>
    </row>
    <row r="202" s="2" customFormat="1" ht="16.8" customHeight="1">
      <c r="A202" s="41"/>
      <c r="B202" s="47"/>
      <c r="C202" s="308" t="s">
        <v>270</v>
      </c>
      <c r="D202" s="308" t="s">
        <v>721</v>
      </c>
      <c r="E202" s="20" t="s">
        <v>226</v>
      </c>
      <c r="F202" s="309">
        <v>0.57599999999999996</v>
      </c>
      <c r="G202" s="41"/>
      <c r="H202" s="47"/>
    </row>
    <row r="203" s="2" customFormat="1" ht="16.8" customHeight="1">
      <c r="A203" s="41"/>
      <c r="B203" s="47"/>
      <c r="C203" s="308" t="s">
        <v>284</v>
      </c>
      <c r="D203" s="308" t="s">
        <v>724</v>
      </c>
      <c r="E203" s="20" t="s">
        <v>226</v>
      </c>
      <c r="F203" s="309">
        <v>169.631</v>
      </c>
      <c r="G203" s="41"/>
      <c r="H203" s="47"/>
    </row>
    <row r="204" s="2" customFormat="1" ht="16.8" customHeight="1">
      <c r="A204" s="41"/>
      <c r="B204" s="47"/>
      <c r="C204" s="308" t="s">
        <v>300</v>
      </c>
      <c r="D204" s="308" t="s">
        <v>725</v>
      </c>
      <c r="E204" s="20" t="s">
        <v>226</v>
      </c>
      <c r="F204" s="309">
        <v>0.57599999999999996</v>
      </c>
      <c r="G204" s="41"/>
      <c r="H204" s="47"/>
    </row>
    <row r="205" s="2" customFormat="1" ht="7.44" customHeight="1">
      <c r="A205" s="41"/>
      <c r="B205" s="169"/>
      <c r="C205" s="170"/>
      <c r="D205" s="170"/>
      <c r="E205" s="170"/>
      <c r="F205" s="170"/>
      <c r="G205" s="170"/>
      <c r="H205" s="47"/>
    </row>
    <row r="206" s="2" customFormat="1">
      <c r="A206" s="41"/>
      <c r="B206" s="41"/>
      <c r="C206" s="41"/>
      <c r="D206" s="41"/>
      <c r="E206" s="41"/>
      <c r="F206" s="41"/>
      <c r="G206" s="41"/>
      <c r="H206" s="41"/>
    </row>
  </sheetData>
  <sheetProtection sheet="1" formatColumns="0" formatRows="0" objects="1" scenarios="1" spinCount="100000" saltValue="/F/aPeAfRqTkt1Akun+30A2dZFAmvv3IhvfDKvUS4mZSswU2oHA6ahNPha3v5AvHDwa8xRNTL65lisk5ZIKLJA==" hashValue="/yItQy8aaXc91ZhVCqET8TT3xas7V27wZH1acgJ5QoYIy1YpmeLbSP2kzlD2N6nn1xdRJhFtQAKaagvM9ySCQ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743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744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745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746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747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748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749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750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751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752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753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754</v>
      </c>
      <c r="F18" s="322" t="s">
        <v>755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76</v>
      </c>
      <c r="F19" s="322" t="s">
        <v>756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757</v>
      </c>
      <c r="F20" s="322" t="s">
        <v>758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87</v>
      </c>
      <c r="F21" s="322" t="s">
        <v>759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760</v>
      </c>
      <c r="F22" s="322" t="s">
        <v>761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83</v>
      </c>
      <c r="F23" s="322" t="s">
        <v>762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763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764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765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766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767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768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769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770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771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148</v>
      </c>
      <c r="F36" s="322"/>
      <c r="G36" s="322" t="s">
        <v>772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773</v>
      </c>
      <c r="F37" s="322"/>
      <c r="G37" s="322" t="s">
        <v>774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51</v>
      </c>
      <c r="F38" s="322"/>
      <c r="G38" s="322" t="s">
        <v>775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52</v>
      </c>
      <c r="F39" s="322"/>
      <c r="G39" s="322" t="s">
        <v>776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149</v>
      </c>
      <c r="F40" s="322"/>
      <c r="G40" s="322" t="s">
        <v>777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150</v>
      </c>
      <c r="F41" s="322"/>
      <c r="G41" s="322" t="s">
        <v>778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779</v>
      </c>
      <c r="F42" s="322"/>
      <c r="G42" s="322" t="s">
        <v>780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781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782</v>
      </c>
      <c r="F44" s="322"/>
      <c r="G44" s="322" t="s">
        <v>783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152</v>
      </c>
      <c r="F45" s="322"/>
      <c r="G45" s="322" t="s">
        <v>784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785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786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787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788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789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790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791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792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793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794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795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796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797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798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799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800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801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802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803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804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805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806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807</v>
      </c>
      <c r="D76" s="340"/>
      <c r="E76" s="340"/>
      <c r="F76" s="340" t="s">
        <v>808</v>
      </c>
      <c r="G76" s="341"/>
      <c r="H76" s="340" t="s">
        <v>52</v>
      </c>
      <c r="I76" s="340" t="s">
        <v>55</v>
      </c>
      <c r="J76" s="340" t="s">
        <v>809</v>
      </c>
      <c r="K76" s="339"/>
    </row>
    <row r="77" s="1" customFormat="1" ht="17.25" customHeight="1">
      <c r="B77" s="337"/>
      <c r="C77" s="342" t="s">
        <v>810</v>
      </c>
      <c r="D77" s="342"/>
      <c r="E77" s="342"/>
      <c r="F77" s="343" t="s">
        <v>811</v>
      </c>
      <c r="G77" s="344"/>
      <c r="H77" s="342"/>
      <c r="I77" s="342"/>
      <c r="J77" s="342" t="s">
        <v>812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51</v>
      </c>
      <c r="D79" s="347"/>
      <c r="E79" s="347"/>
      <c r="F79" s="348" t="s">
        <v>813</v>
      </c>
      <c r="G79" s="349"/>
      <c r="H79" s="325" t="s">
        <v>814</v>
      </c>
      <c r="I79" s="325" t="s">
        <v>815</v>
      </c>
      <c r="J79" s="325">
        <v>20</v>
      </c>
      <c r="K79" s="339"/>
    </row>
    <row r="80" s="1" customFormat="1" ht="15" customHeight="1">
      <c r="B80" s="337"/>
      <c r="C80" s="325" t="s">
        <v>816</v>
      </c>
      <c r="D80" s="325"/>
      <c r="E80" s="325"/>
      <c r="F80" s="348" t="s">
        <v>813</v>
      </c>
      <c r="G80" s="349"/>
      <c r="H80" s="325" t="s">
        <v>817</v>
      </c>
      <c r="I80" s="325" t="s">
        <v>815</v>
      </c>
      <c r="J80" s="325">
        <v>120</v>
      </c>
      <c r="K80" s="339"/>
    </row>
    <row r="81" s="1" customFormat="1" ht="15" customHeight="1">
      <c r="B81" s="350"/>
      <c r="C81" s="325" t="s">
        <v>818</v>
      </c>
      <c r="D81" s="325"/>
      <c r="E81" s="325"/>
      <c r="F81" s="348" t="s">
        <v>819</v>
      </c>
      <c r="G81" s="349"/>
      <c r="H81" s="325" t="s">
        <v>820</v>
      </c>
      <c r="I81" s="325" t="s">
        <v>815</v>
      </c>
      <c r="J81" s="325">
        <v>50</v>
      </c>
      <c r="K81" s="339"/>
    </row>
    <row r="82" s="1" customFormat="1" ht="15" customHeight="1">
      <c r="B82" s="350"/>
      <c r="C82" s="325" t="s">
        <v>821</v>
      </c>
      <c r="D82" s="325"/>
      <c r="E82" s="325"/>
      <c r="F82" s="348" t="s">
        <v>813</v>
      </c>
      <c r="G82" s="349"/>
      <c r="H82" s="325" t="s">
        <v>822</v>
      </c>
      <c r="I82" s="325" t="s">
        <v>823</v>
      </c>
      <c r="J82" s="325"/>
      <c r="K82" s="339"/>
    </row>
    <row r="83" s="1" customFormat="1" ht="15" customHeight="1">
      <c r="B83" s="350"/>
      <c r="C83" s="351" t="s">
        <v>824</v>
      </c>
      <c r="D83" s="351"/>
      <c r="E83" s="351"/>
      <c r="F83" s="352" t="s">
        <v>819</v>
      </c>
      <c r="G83" s="351"/>
      <c r="H83" s="351" t="s">
        <v>825</v>
      </c>
      <c r="I83" s="351" t="s">
        <v>815</v>
      </c>
      <c r="J83" s="351">
        <v>15</v>
      </c>
      <c r="K83" s="339"/>
    </row>
    <row r="84" s="1" customFormat="1" ht="15" customHeight="1">
      <c r="B84" s="350"/>
      <c r="C84" s="351" t="s">
        <v>826</v>
      </c>
      <c r="D84" s="351"/>
      <c r="E84" s="351"/>
      <c r="F84" s="352" t="s">
        <v>819</v>
      </c>
      <c r="G84" s="351"/>
      <c r="H84" s="351" t="s">
        <v>827</v>
      </c>
      <c r="I84" s="351" t="s">
        <v>815</v>
      </c>
      <c r="J84" s="351">
        <v>15</v>
      </c>
      <c r="K84" s="339"/>
    </row>
    <row r="85" s="1" customFormat="1" ht="15" customHeight="1">
      <c r="B85" s="350"/>
      <c r="C85" s="351" t="s">
        <v>828</v>
      </c>
      <c r="D85" s="351"/>
      <c r="E85" s="351"/>
      <c r="F85" s="352" t="s">
        <v>819</v>
      </c>
      <c r="G85" s="351"/>
      <c r="H85" s="351" t="s">
        <v>829</v>
      </c>
      <c r="I85" s="351" t="s">
        <v>815</v>
      </c>
      <c r="J85" s="351">
        <v>20</v>
      </c>
      <c r="K85" s="339"/>
    </row>
    <row r="86" s="1" customFormat="1" ht="15" customHeight="1">
      <c r="B86" s="350"/>
      <c r="C86" s="351" t="s">
        <v>830</v>
      </c>
      <c r="D86" s="351"/>
      <c r="E86" s="351"/>
      <c r="F86" s="352" t="s">
        <v>819</v>
      </c>
      <c r="G86" s="351"/>
      <c r="H86" s="351" t="s">
        <v>831</v>
      </c>
      <c r="I86" s="351" t="s">
        <v>815</v>
      </c>
      <c r="J86" s="351">
        <v>20</v>
      </c>
      <c r="K86" s="339"/>
    </row>
    <row r="87" s="1" customFormat="1" ht="15" customHeight="1">
      <c r="B87" s="350"/>
      <c r="C87" s="325" t="s">
        <v>832</v>
      </c>
      <c r="D87" s="325"/>
      <c r="E87" s="325"/>
      <c r="F87" s="348" t="s">
        <v>819</v>
      </c>
      <c r="G87" s="349"/>
      <c r="H87" s="325" t="s">
        <v>833</v>
      </c>
      <c r="I87" s="325" t="s">
        <v>815</v>
      </c>
      <c r="J87" s="325">
        <v>50</v>
      </c>
      <c r="K87" s="339"/>
    </row>
    <row r="88" s="1" customFormat="1" ht="15" customHeight="1">
      <c r="B88" s="350"/>
      <c r="C88" s="325" t="s">
        <v>834</v>
      </c>
      <c r="D88" s="325"/>
      <c r="E88" s="325"/>
      <c r="F88" s="348" t="s">
        <v>819</v>
      </c>
      <c r="G88" s="349"/>
      <c r="H88" s="325" t="s">
        <v>835</v>
      </c>
      <c r="I88" s="325" t="s">
        <v>815</v>
      </c>
      <c r="J88" s="325">
        <v>20</v>
      </c>
      <c r="K88" s="339"/>
    </row>
    <row r="89" s="1" customFormat="1" ht="15" customHeight="1">
      <c r="B89" s="350"/>
      <c r="C89" s="325" t="s">
        <v>836</v>
      </c>
      <c r="D89" s="325"/>
      <c r="E89" s="325"/>
      <c r="F89" s="348" t="s">
        <v>819</v>
      </c>
      <c r="G89" s="349"/>
      <c r="H89" s="325" t="s">
        <v>837</v>
      </c>
      <c r="I89" s="325" t="s">
        <v>815</v>
      </c>
      <c r="J89" s="325">
        <v>20</v>
      </c>
      <c r="K89" s="339"/>
    </row>
    <row r="90" s="1" customFormat="1" ht="15" customHeight="1">
      <c r="B90" s="350"/>
      <c r="C90" s="325" t="s">
        <v>838</v>
      </c>
      <c r="D90" s="325"/>
      <c r="E90" s="325"/>
      <c r="F90" s="348" t="s">
        <v>819</v>
      </c>
      <c r="G90" s="349"/>
      <c r="H90" s="325" t="s">
        <v>839</v>
      </c>
      <c r="I90" s="325" t="s">
        <v>815</v>
      </c>
      <c r="J90" s="325">
        <v>50</v>
      </c>
      <c r="K90" s="339"/>
    </row>
    <row r="91" s="1" customFormat="1" ht="15" customHeight="1">
      <c r="B91" s="350"/>
      <c r="C91" s="325" t="s">
        <v>840</v>
      </c>
      <c r="D91" s="325"/>
      <c r="E91" s="325"/>
      <c r="F91" s="348" t="s">
        <v>819</v>
      </c>
      <c r="G91" s="349"/>
      <c r="H91" s="325" t="s">
        <v>840</v>
      </c>
      <c r="I91" s="325" t="s">
        <v>815</v>
      </c>
      <c r="J91" s="325">
        <v>50</v>
      </c>
      <c r="K91" s="339"/>
    </row>
    <row r="92" s="1" customFormat="1" ht="15" customHeight="1">
      <c r="B92" s="350"/>
      <c r="C92" s="325" t="s">
        <v>841</v>
      </c>
      <c r="D92" s="325"/>
      <c r="E92" s="325"/>
      <c r="F92" s="348" t="s">
        <v>819</v>
      </c>
      <c r="G92" s="349"/>
      <c r="H92" s="325" t="s">
        <v>842</v>
      </c>
      <c r="I92" s="325" t="s">
        <v>815</v>
      </c>
      <c r="J92" s="325">
        <v>255</v>
      </c>
      <c r="K92" s="339"/>
    </row>
    <row r="93" s="1" customFormat="1" ht="15" customHeight="1">
      <c r="B93" s="350"/>
      <c r="C93" s="325" t="s">
        <v>843</v>
      </c>
      <c r="D93" s="325"/>
      <c r="E93" s="325"/>
      <c r="F93" s="348" t="s">
        <v>813</v>
      </c>
      <c r="G93" s="349"/>
      <c r="H93" s="325" t="s">
        <v>844</v>
      </c>
      <c r="I93" s="325" t="s">
        <v>845</v>
      </c>
      <c r="J93" s="325"/>
      <c r="K93" s="339"/>
    </row>
    <row r="94" s="1" customFormat="1" ht="15" customHeight="1">
      <c r="B94" s="350"/>
      <c r="C94" s="325" t="s">
        <v>846</v>
      </c>
      <c r="D94" s="325"/>
      <c r="E94" s="325"/>
      <c r="F94" s="348" t="s">
        <v>813</v>
      </c>
      <c r="G94" s="349"/>
      <c r="H94" s="325" t="s">
        <v>847</v>
      </c>
      <c r="I94" s="325" t="s">
        <v>848</v>
      </c>
      <c r="J94" s="325"/>
      <c r="K94" s="339"/>
    </row>
    <row r="95" s="1" customFormat="1" ht="15" customHeight="1">
      <c r="B95" s="350"/>
      <c r="C95" s="325" t="s">
        <v>849</v>
      </c>
      <c r="D95" s="325"/>
      <c r="E95" s="325"/>
      <c r="F95" s="348" t="s">
        <v>813</v>
      </c>
      <c r="G95" s="349"/>
      <c r="H95" s="325" t="s">
        <v>849</v>
      </c>
      <c r="I95" s="325" t="s">
        <v>848</v>
      </c>
      <c r="J95" s="325"/>
      <c r="K95" s="339"/>
    </row>
    <row r="96" s="1" customFormat="1" ht="15" customHeight="1">
      <c r="B96" s="350"/>
      <c r="C96" s="325" t="s">
        <v>36</v>
      </c>
      <c r="D96" s="325"/>
      <c r="E96" s="325"/>
      <c r="F96" s="348" t="s">
        <v>813</v>
      </c>
      <c r="G96" s="349"/>
      <c r="H96" s="325" t="s">
        <v>850</v>
      </c>
      <c r="I96" s="325" t="s">
        <v>848</v>
      </c>
      <c r="J96" s="325"/>
      <c r="K96" s="339"/>
    </row>
    <row r="97" s="1" customFormat="1" ht="15" customHeight="1">
      <c r="B97" s="350"/>
      <c r="C97" s="325" t="s">
        <v>46</v>
      </c>
      <c r="D97" s="325"/>
      <c r="E97" s="325"/>
      <c r="F97" s="348" t="s">
        <v>813</v>
      </c>
      <c r="G97" s="349"/>
      <c r="H97" s="325" t="s">
        <v>851</v>
      </c>
      <c r="I97" s="325" t="s">
        <v>848</v>
      </c>
      <c r="J97" s="325"/>
      <c r="K97" s="339"/>
    </row>
    <row r="98" s="1" customFormat="1" ht="15" customHeight="1">
      <c r="B98" s="353"/>
      <c r="C98" s="354"/>
      <c r="D98" s="354"/>
      <c r="E98" s="354"/>
      <c r="F98" s="354"/>
      <c r="G98" s="354"/>
      <c r="H98" s="354"/>
      <c r="I98" s="354"/>
      <c r="J98" s="354"/>
      <c r="K98" s="355"/>
    </row>
    <row r="99" s="1" customFormat="1" ht="18.75" customHeight="1">
      <c r="B99" s="356"/>
      <c r="C99" s="357"/>
      <c r="D99" s="357"/>
      <c r="E99" s="357"/>
      <c r="F99" s="357"/>
      <c r="G99" s="357"/>
      <c r="H99" s="357"/>
      <c r="I99" s="357"/>
      <c r="J99" s="357"/>
      <c r="K99" s="356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852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807</v>
      </c>
      <c r="D103" s="340"/>
      <c r="E103" s="340"/>
      <c r="F103" s="340" t="s">
        <v>808</v>
      </c>
      <c r="G103" s="341"/>
      <c r="H103" s="340" t="s">
        <v>52</v>
      </c>
      <c r="I103" s="340" t="s">
        <v>55</v>
      </c>
      <c r="J103" s="340" t="s">
        <v>809</v>
      </c>
      <c r="K103" s="339"/>
    </row>
    <row r="104" s="1" customFormat="1" ht="17.25" customHeight="1">
      <c r="B104" s="337"/>
      <c r="C104" s="342" t="s">
        <v>810</v>
      </c>
      <c r="D104" s="342"/>
      <c r="E104" s="342"/>
      <c r="F104" s="343" t="s">
        <v>811</v>
      </c>
      <c r="G104" s="344"/>
      <c r="H104" s="342"/>
      <c r="I104" s="342"/>
      <c r="J104" s="342" t="s">
        <v>812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8"/>
      <c r="H105" s="340"/>
      <c r="I105" s="340"/>
      <c r="J105" s="340"/>
      <c r="K105" s="339"/>
    </row>
    <row r="106" s="1" customFormat="1" ht="15" customHeight="1">
      <c r="B106" s="337"/>
      <c r="C106" s="325" t="s">
        <v>51</v>
      </c>
      <c r="D106" s="347"/>
      <c r="E106" s="347"/>
      <c r="F106" s="348" t="s">
        <v>813</v>
      </c>
      <c r="G106" s="325"/>
      <c r="H106" s="325" t="s">
        <v>853</v>
      </c>
      <c r="I106" s="325" t="s">
        <v>815</v>
      </c>
      <c r="J106" s="325">
        <v>20</v>
      </c>
      <c r="K106" s="339"/>
    </row>
    <row r="107" s="1" customFormat="1" ht="15" customHeight="1">
      <c r="B107" s="337"/>
      <c r="C107" s="325" t="s">
        <v>816</v>
      </c>
      <c r="D107" s="325"/>
      <c r="E107" s="325"/>
      <c r="F107" s="348" t="s">
        <v>813</v>
      </c>
      <c r="G107" s="325"/>
      <c r="H107" s="325" t="s">
        <v>853</v>
      </c>
      <c r="I107" s="325" t="s">
        <v>815</v>
      </c>
      <c r="J107" s="325">
        <v>120</v>
      </c>
      <c r="K107" s="339"/>
    </row>
    <row r="108" s="1" customFormat="1" ht="15" customHeight="1">
      <c r="B108" s="350"/>
      <c r="C108" s="325" t="s">
        <v>818</v>
      </c>
      <c r="D108" s="325"/>
      <c r="E108" s="325"/>
      <c r="F108" s="348" t="s">
        <v>819</v>
      </c>
      <c r="G108" s="325"/>
      <c r="H108" s="325" t="s">
        <v>853</v>
      </c>
      <c r="I108" s="325" t="s">
        <v>815</v>
      </c>
      <c r="J108" s="325">
        <v>50</v>
      </c>
      <c r="K108" s="339"/>
    </row>
    <row r="109" s="1" customFormat="1" ht="15" customHeight="1">
      <c r="B109" s="350"/>
      <c r="C109" s="325" t="s">
        <v>821</v>
      </c>
      <c r="D109" s="325"/>
      <c r="E109" s="325"/>
      <c r="F109" s="348" t="s">
        <v>813</v>
      </c>
      <c r="G109" s="325"/>
      <c r="H109" s="325" t="s">
        <v>853</v>
      </c>
      <c r="I109" s="325" t="s">
        <v>823</v>
      </c>
      <c r="J109" s="325"/>
      <c r="K109" s="339"/>
    </row>
    <row r="110" s="1" customFormat="1" ht="15" customHeight="1">
      <c r="B110" s="350"/>
      <c r="C110" s="325" t="s">
        <v>832</v>
      </c>
      <c r="D110" s="325"/>
      <c r="E110" s="325"/>
      <c r="F110" s="348" t="s">
        <v>819</v>
      </c>
      <c r="G110" s="325"/>
      <c r="H110" s="325" t="s">
        <v>853</v>
      </c>
      <c r="I110" s="325" t="s">
        <v>815</v>
      </c>
      <c r="J110" s="325">
        <v>50</v>
      </c>
      <c r="K110" s="339"/>
    </row>
    <row r="111" s="1" customFormat="1" ht="15" customHeight="1">
      <c r="B111" s="350"/>
      <c r="C111" s="325" t="s">
        <v>840</v>
      </c>
      <c r="D111" s="325"/>
      <c r="E111" s="325"/>
      <c r="F111" s="348" t="s">
        <v>819</v>
      </c>
      <c r="G111" s="325"/>
      <c r="H111" s="325" t="s">
        <v>853</v>
      </c>
      <c r="I111" s="325" t="s">
        <v>815</v>
      </c>
      <c r="J111" s="325">
        <v>50</v>
      </c>
      <c r="K111" s="339"/>
    </row>
    <row r="112" s="1" customFormat="1" ht="15" customHeight="1">
      <c r="B112" s="350"/>
      <c r="C112" s="325" t="s">
        <v>838</v>
      </c>
      <c r="D112" s="325"/>
      <c r="E112" s="325"/>
      <c r="F112" s="348" t="s">
        <v>819</v>
      </c>
      <c r="G112" s="325"/>
      <c r="H112" s="325" t="s">
        <v>853</v>
      </c>
      <c r="I112" s="325" t="s">
        <v>815</v>
      </c>
      <c r="J112" s="325">
        <v>50</v>
      </c>
      <c r="K112" s="339"/>
    </row>
    <row r="113" s="1" customFormat="1" ht="15" customHeight="1">
      <c r="B113" s="350"/>
      <c r="C113" s="325" t="s">
        <v>51</v>
      </c>
      <c r="D113" s="325"/>
      <c r="E113" s="325"/>
      <c r="F113" s="348" t="s">
        <v>813</v>
      </c>
      <c r="G113" s="325"/>
      <c r="H113" s="325" t="s">
        <v>854</v>
      </c>
      <c r="I113" s="325" t="s">
        <v>815</v>
      </c>
      <c r="J113" s="325">
        <v>20</v>
      </c>
      <c r="K113" s="339"/>
    </row>
    <row r="114" s="1" customFormat="1" ht="15" customHeight="1">
      <c r="B114" s="350"/>
      <c r="C114" s="325" t="s">
        <v>855</v>
      </c>
      <c r="D114" s="325"/>
      <c r="E114" s="325"/>
      <c r="F114" s="348" t="s">
        <v>813</v>
      </c>
      <c r="G114" s="325"/>
      <c r="H114" s="325" t="s">
        <v>856</v>
      </c>
      <c r="I114" s="325" t="s">
        <v>815</v>
      </c>
      <c r="J114" s="325">
        <v>120</v>
      </c>
      <c r="K114" s="339"/>
    </row>
    <row r="115" s="1" customFormat="1" ht="15" customHeight="1">
      <c r="B115" s="350"/>
      <c r="C115" s="325" t="s">
        <v>36</v>
      </c>
      <c r="D115" s="325"/>
      <c r="E115" s="325"/>
      <c r="F115" s="348" t="s">
        <v>813</v>
      </c>
      <c r="G115" s="325"/>
      <c r="H115" s="325" t="s">
        <v>857</v>
      </c>
      <c r="I115" s="325" t="s">
        <v>848</v>
      </c>
      <c r="J115" s="325"/>
      <c r="K115" s="339"/>
    </row>
    <row r="116" s="1" customFormat="1" ht="15" customHeight="1">
      <c r="B116" s="350"/>
      <c r="C116" s="325" t="s">
        <v>46</v>
      </c>
      <c r="D116" s="325"/>
      <c r="E116" s="325"/>
      <c r="F116" s="348" t="s">
        <v>813</v>
      </c>
      <c r="G116" s="325"/>
      <c r="H116" s="325" t="s">
        <v>858</v>
      </c>
      <c r="I116" s="325" t="s">
        <v>848</v>
      </c>
      <c r="J116" s="325"/>
      <c r="K116" s="339"/>
    </row>
    <row r="117" s="1" customFormat="1" ht="15" customHeight="1">
      <c r="B117" s="350"/>
      <c r="C117" s="325" t="s">
        <v>55</v>
      </c>
      <c r="D117" s="325"/>
      <c r="E117" s="325"/>
      <c r="F117" s="348" t="s">
        <v>813</v>
      </c>
      <c r="G117" s="325"/>
      <c r="H117" s="325" t="s">
        <v>859</v>
      </c>
      <c r="I117" s="325" t="s">
        <v>860</v>
      </c>
      <c r="J117" s="325"/>
      <c r="K117" s="339"/>
    </row>
    <row r="118" s="1" customFormat="1" ht="15" customHeight="1">
      <c r="B118" s="353"/>
      <c r="C118" s="359"/>
      <c r="D118" s="359"/>
      <c r="E118" s="359"/>
      <c r="F118" s="359"/>
      <c r="G118" s="359"/>
      <c r="H118" s="359"/>
      <c r="I118" s="359"/>
      <c r="J118" s="359"/>
      <c r="K118" s="355"/>
    </row>
    <row r="119" s="1" customFormat="1" ht="18.75" customHeight="1">
      <c r="B119" s="360"/>
      <c r="C119" s="361"/>
      <c r="D119" s="361"/>
      <c r="E119" s="361"/>
      <c r="F119" s="362"/>
      <c r="G119" s="361"/>
      <c r="H119" s="361"/>
      <c r="I119" s="361"/>
      <c r="J119" s="361"/>
      <c r="K119" s="360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3"/>
      <c r="C121" s="364"/>
      <c r="D121" s="364"/>
      <c r="E121" s="364"/>
      <c r="F121" s="364"/>
      <c r="G121" s="364"/>
      <c r="H121" s="364"/>
      <c r="I121" s="364"/>
      <c r="J121" s="364"/>
      <c r="K121" s="365"/>
    </row>
    <row r="122" s="1" customFormat="1" ht="45" customHeight="1">
      <c r="B122" s="366"/>
      <c r="C122" s="316" t="s">
        <v>861</v>
      </c>
      <c r="D122" s="316"/>
      <c r="E122" s="316"/>
      <c r="F122" s="316"/>
      <c r="G122" s="316"/>
      <c r="H122" s="316"/>
      <c r="I122" s="316"/>
      <c r="J122" s="316"/>
      <c r="K122" s="367"/>
    </row>
    <row r="123" s="1" customFormat="1" ht="17.25" customHeight="1">
      <c r="B123" s="368"/>
      <c r="C123" s="340" t="s">
        <v>807</v>
      </c>
      <c r="D123" s="340"/>
      <c r="E123" s="340"/>
      <c r="F123" s="340" t="s">
        <v>808</v>
      </c>
      <c r="G123" s="341"/>
      <c r="H123" s="340" t="s">
        <v>52</v>
      </c>
      <c r="I123" s="340" t="s">
        <v>55</v>
      </c>
      <c r="J123" s="340" t="s">
        <v>809</v>
      </c>
      <c r="K123" s="369"/>
    </row>
    <row r="124" s="1" customFormat="1" ht="17.25" customHeight="1">
      <c r="B124" s="368"/>
      <c r="C124" s="342" t="s">
        <v>810</v>
      </c>
      <c r="D124" s="342"/>
      <c r="E124" s="342"/>
      <c r="F124" s="343" t="s">
        <v>811</v>
      </c>
      <c r="G124" s="344"/>
      <c r="H124" s="342"/>
      <c r="I124" s="342"/>
      <c r="J124" s="342" t="s">
        <v>812</v>
      </c>
      <c r="K124" s="369"/>
    </row>
    <row r="125" s="1" customFormat="1" ht="5.25" customHeight="1">
      <c r="B125" s="370"/>
      <c r="C125" s="345"/>
      <c r="D125" s="345"/>
      <c r="E125" s="345"/>
      <c r="F125" s="345"/>
      <c r="G125" s="371"/>
      <c r="H125" s="345"/>
      <c r="I125" s="345"/>
      <c r="J125" s="345"/>
      <c r="K125" s="372"/>
    </row>
    <row r="126" s="1" customFormat="1" ht="15" customHeight="1">
      <c r="B126" s="370"/>
      <c r="C126" s="325" t="s">
        <v>816</v>
      </c>
      <c r="D126" s="347"/>
      <c r="E126" s="347"/>
      <c r="F126" s="348" t="s">
        <v>813</v>
      </c>
      <c r="G126" s="325"/>
      <c r="H126" s="325" t="s">
        <v>853</v>
      </c>
      <c r="I126" s="325" t="s">
        <v>815</v>
      </c>
      <c r="J126" s="325">
        <v>120</v>
      </c>
      <c r="K126" s="373"/>
    </row>
    <row r="127" s="1" customFormat="1" ht="15" customHeight="1">
      <c r="B127" s="370"/>
      <c r="C127" s="325" t="s">
        <v>862</v>
      </c>
      <c r="D127" s="325"/>
      <c r="E127" s="325"/>
      <c r="F127" s="348" t="s">
        <v>813</v>
      </c>
      <c r="G127" s="325"/>
      <c r="H127" s="325" t="s">
        <v>863</v>
      </c>
      <c r="I127" s="325" t="s">
        <v>815</v>
      </c>
      <c r="J127" s="325" t="s">
        <v>864</v>
      </c>
      <c r="K127" s="373"/>
    </row>
    <row r="128" s="1" customFormat="1" ht="15" customHeight="1">
      <c r="B128" s="370"/>
      <c r="C128" s="325" t="s">
        <v>83</v>
      </c>
      <c r="D128" s="325"/>
      <c r="E128" s="325"/>
      <c r="F128" s="348" t="s">
        <v>813</v>
      </c>
      <c r="G128" s="325"/>
      <c r="H128" s="325" t="s">
        <v>865</v>
      </c>
      <c r="I128" s="325" t="s">
        <v>815</v>
      </c>
      <c r="J128" s="325" t="s">
        <v>864</v>
      </c>
      <c r="K128" s="373"/>
    </row>
    <row r="129" s="1" customFormat="1" ht="15" customHeight="1">
      <c r="B129" s="370"/>
      <c r="C129" s="325" t="s">
        <v>824</v>
      </c>
      <c r="D129" s="325"/>
      <c r="E129" s="325"/>
      <c r="F129" s="348" t="s">
        <v>819</v>
      </c>
      <c r="G129" s="325"/>
      <c r="H129" s="325" t="s">
        <v>825</v>
      </c>
      <c r="I129" s="325" t="s">
        <v>815</v>
      </c>
      <c r="J129" s="325">
        <v>15</v>
      </c>
      <c r="K129" s="373"/>
    </row>
    <row r="130" s="1" customFormat="1" ht="15" customHeight="1">
      <c r="B130" s="370"/>
      <c r="C130" s="351" t="s">
        <v>826</v>
      </c>
      <c r="D130" s="351"/>
      <c r="E130" s="351"/>
      <c r="F130" s="352" t="s">
        <v>819</v>
      </c>
      <c r="G130" s="351"/>
      <c r="H130" s="351" t="s">
        <v>827</v>
      </c>
      <c r="I130" s="351" t="s">
        <v>815</v>
      </c>
      <c r="J130" s="351">
        <v>15</v>
      </c>
      <c r="K130" s="373"/>
    </row>
    <row r="131" s="1" customFormat="1" ht="15" customHeight="1">
      <c r="B131" s="370"/>
      <c r="C131" s="351" t="s">
        <v>828</v>
      </c>
      <c r="D131" s="351"/>
      <c r="E131" s="351"/>
      <c r="F131" s="352" t="s">
        <v>819</v>
      </c>
      <c r="G131" s="351"/>
      <c r="H131" s="351" t="s">
        <v>829</v>
      </c>
      <c r="I131" s="351" t="s">
        <v>815</v>
      </c>
      <c r="J131" s="351">
        <v>20</v>
      </c>
      <c r="K131" s="373"/>
    </row>
    <row r="132" s="1" customFormat="1" ht="15" customHeight="1">
      <c r="B132" s="370"/>
      <c r="C132" s="351" t="s">
        <v>830</v>
      </c>
      <c r="D132" s="351"/>
      <c r="E132" s="351"/>
      <c r="F132" s="352" t="s">
        <v>819</v>
      </c>
      <c r="G132" s="351"/>
      <c r="H132" s="351" t="s">
        <v>831</v>
      </c>
      <c r="I132" s="351" t="s">
        <v>815</v>
      </c>
      <c r="J132" s="351">
        <v>20</v>
      </c>
      <c r="K132" s="373"/>
    </row>
    <row r="133" s="1" customFormat="1" ht="15" customHeight="1">
      <c r="B133" s="370"/>
      <c r="C133" s="325" t="s">
        <v>818</v>
      </c>
      <c r="D133" s="325"/>
      <c r="E133" s="325"/>
      <c r="F133" s="348" t="s">
        <v>819</v>
      </c>
      <c r="G133" s="325"/>
      <c r="H133" s="325" t="s">
        <v>853</v>
      </c>
      <c r="I133" s="325" t="s">
        <v>815</v>
      </c>
      <c r="J133" s="325">
        <v>50</v>
      </c>
      <c r="K133" s="373"/>
    </row>
    <row r="134" s="1" customFormat="1" ht="15" customHeight="1">
      <c r="B134" s="370"/>
      <c r="C134" s="325" t="s">
        <v>832</v>
      </c>
      <c r="D134" s="325"/>
      <c r="E134" s="325"/>
      <c r="F134" s="348" t="s">
        <v>819</v>
      </c>
      <c r="G134" s="325"/>
      <c r="H134" s="325" t="s">
        <v>853</v>
      </c>
      <c r="I134" s="325" t="s">
        <v>815</v>
      </c>
      <c r="J134" s="325">
        <v>50</v>
      </c>
      <c r="K134" s="373"/>
    </row>
    <row r="135" s="1" customFormat="1" ht="15" customHeight="1">
      <c r="B135" s="370"/>
      <c r="C135" s="325" t="s">
        <v>838</v>
      </c>
      <c r="D135" s="325"/>
      <c r="E135" s="325"/>
      <c r="F135" s="348" t="s">
        <v>819</v>
      </c>
      <c r="G135" s="325"/>
      <c r="H135" s="325" t="s">
        <v>853</v>
      </c>
      <c r="I135" s="325" t="s">
        <v>815</v>
      </c>
      <c r="J135" s="325">
        <v>50</v>
      </c>
      <c r="K135" s="373"/>
    </row>
    <row r="136" s="1" customFormat="1" ht="15" customHeight="1">
      <c r="B136" s="370"/>
      <c r="C136" s="325" t="s">
        <v>840</v>
      </c>
      <c r="D136" s="325"/>
      <c r="E136" s="325"/>
      <c r="F136" s="348" t="s">
        <v>819</v>
      </c>
      <c r="G136" s="325"/>
      <c r="H136" s="325" t="s">
        <v>853</v>
      </c>
      <c r="I136" s="325" t="s">
        <v>815</v>
      </c>
      <c r="J136" s="325">
        <v>50</v>
      </c>
      <c r="K136" s="373"/>
    </row>
    <row r="137" s="1" customFormat="1" ht="15" customHeight="1">
      <c r="B137" s="370"/>
      <c r="C137" s="325" t="s">
        <v>841</v>
      </c>
      <c r="D137" s="325"/>
      <c r="E137" s="325"/>
      <c r="F137" s="348" t="s">
        <v>819</v>
      </c>
      <c r="G137" s="325"/>
      <c r="H137" s="325" t="s">
        <v>866</v>
      </c>
      <c r="I137" s="325" t="s">
        <v>815</v>
      </c>
      <c r="J137" s="325">
        <v>255</v>
      </c>
      <c r="K137" s="373"/>
    </row>
    <row r="138" s="1" customFormat="1" ht="15" customHeight="1">
      <c r="B138" s="370"/>
      <c r="C138" s="325" t="s">
        <v>843</v>
      </c>
      <c r="D138" s="325"/>
      <c r="E138" s="325"/>
      <c r="F138" s="348" t="s">
        <v>813</v>
      </c>
      <c r="G138" s="325"/>
      <c r="H138" s="325" t="s">
        <v>867</v>
      </c>
      <c r="I138" s="325" t="s">
        <v>845</v>
      </c>
      <c r="J138" s="325"/>
      <c r="K138" s="373"/>
    </row>
    <row r="139" s="1" customFormat="1" ht="15" customHeight="1">
      <c r="B139" s="370"/>
      <c r="C139" s="325" t="s">
        <v>846</v>
      </c>
      <c r="D139" s="325"/>
      <c r="E139" s="325"/>
      <c r="F139" s="348" t="s">
        <v>813</v>
      </c>
      <c r="G139" s="325"/>
      <c r="H139" s="325" t="s">
        <v>868</v>
      </c>
      <c r="I139" s="325" t="s">
        <v>848</v>
      </c>
      <c r="J139" s="325"/>
      <c r="K139" s="373"/>
    </row>
    <row r="140" s="1" customFormat="1" ht="15" customHeight="1">
      <c r="B140" s="370"/>
      <c r="C140" s="325" t="s">
        <v>849</v>
      </c>
      <c r="D140" s="325"/>
      <c r="E140" s="325"/>
      <c r="F140" s="348" t="s">
        <v>813</v>
      </c>
      <c r="G140" s="325"/>
      <c r="H140" s="325" t="s">
        <v>849</v>
      </c>
      <c r="I140" s="325" t="s">
        <v>848</v>
      </c>
      <c r="J140" s="325"/>
      <c r="K140" s="373"/>
    </row>
    <row r="141" s="1" customFormat="1" ht="15" customHeight="1">
      <c r="B141" s="370"/>
      <c r="C141" s="325" t="s">
        <v>36</v>
      </c>
      <c r="D141" s="325"/>
      <c r="E141" s="325"/>
      <c r="F141" s="348" t="s">
        <v>813</v>
      </c>
      <c r="G141" s="325"/>
      <c r="H141" s="325" t="s">
        <v>869</v>
      </c>
      <c r="I141" s="325" t="s">
        <v>848</v>
      </c>
      <c r="J141" s="325"/>
      <c r="K141" s="373"/>
    </row>
    <row r="142" s="1" customFormat="1" ht="15" customHeight="1">
      <c r="B142" s="370"/>
      <c r="C142" s="325" t="s">
        <v>870</v>
      </c>
      <c r="D142" s="325"/>
      <c r="E142" s="325"/>
      <c r="F142" s="348" t="s">
        <v>813</v>
      </c>
      <c r="G142" s="325"/>
      <c r="H142" s="325" t="s">
        <v>871</v>
      </c>
      <c r="I142" s="325" t="s">
        <v>848</v>
      </c>
      <c r="J142" s="325"/>
      <c r="K142" s="373"/>
    </row>
    <row r="143" s="1" customFormat="1" ht="15" customHeight="1">
      <c r="B143" s="374"/>
      <c r="C143" s="375"/>
      <c r="D143" s="375"/>
      <c r="E143" s="375"/>
      <c r="F143" s="375"/>
      <c r="G143" s="375"/>
      <c r="H143" s="375"/>
      <c r="I143" s="375"/>
      <c r="J143" s="375"/>
      <c r="K143" s="376"/>
    </row>
    <row r="144" s="1" customFormat="1" ht="18.75" customHeight="1">
      <c r="B144" s="361"/>
      <c r="C144" s="361"/>
      <c r="D144" s="361"/>
      <c r="E144" s="361"/>
      <c r="F144" s="362"/>
      <c r="G144" s="361"/>
      <c r="H144" s="361"/>
      <c r="I144" s="361"/>
      <c r="J144" s="361"/>
      <c r="K144" s="361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872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807</v>
      </c>
      <c r="D148" s="340"/>
      <c r="E148" s="340"/>
      <c r="F148" s="340" t="s">
        <v>808</v>
      </c>
      <c r="G148" s="341"/>
      <c r="H148" s="340" t="s">
        <v>52</v>
      </c>
      <c r="I148" s="340" t="s">
        <v>55</v>
      </c>
      <c r="J148" s="340" t="s">
        <v>809</v>
      </c>
      <c r="K148" s="339"/>
    </row>
    <row r="149" s="1" customFormat="1" ht="17.25" customHeight="1">
      <c r="B149" s="337"/>
      <c r="C149" s="342" t="s">
        <v>810</v>
      </c>
      <c r="D149" s="342"/>
      <c r="E149" s="342"/>
      <c r="F149" s="343" t="s">
        <v>811</v>
      </c>
      <c r="G149" s="344"/>
      <c r="H149" s="342"/>
      <c r="I149" s="342"/>
      <c r="J149" s="342" t="s">
        <v>812</v>
      </c>
      <c r="K149" s="339"/>
    </row>
    <row r="150" s="1" customFormat="1" ht="5.25" customHeight="1">
      <c r="B150" s="350"/>
      <c r="C150" s="345"/>
      <c r="D150" s="345"/>
      <c r="E150" s="345"/>
      <c r="F150" s="345"/>
      <c r="G150" s="346"/>
      <c r="H150" s="345"/>
      <c r="I150" s="345"/>
      <c r="J150" s="345"/>
      <c r="K150" s="373"/>
    </row>
    <row r="151" s="1" customFormat="1" ht="15" customHeight="1">
      <c r="B151" s="350"/>
      <c r="C151" s="377" t="s">
        <v>816</v>
      </c>
      <c r="D151" s="325"/>
      <c r="E151" s="325"/>
      <c r="F151" s="378" t="s">
        <v>813</v>
      </c>
      <c r="G151" s="325"/>
      <c r="H151" s="377" t="s">
        <v>853</v>
      </c>
      <c r="I151" s="377" t="s">
        <v>815</v>
      </c>
      <c r="J151" s="377">
        <v>120</v>
      </c>
      <c r="K151" s="373"/>
    </row>
    <row r="152" s="1" customFormat="1" ht="15" customHeight="1">
      <c r="B152" s="350"/>
      <c r="C152" s="377" t="s">
        <v>862</v>
      </c>
      <c r="D152" s="325"/>
      <c r="E152" s="325"/>
      <c r="F152" s="378" t="s">
        <v>813</v>
      </c>
      <c r="G152" s="325"/>
      <c r="H152" s="377" t="s">
        <v>873</v>
      </c>
      <c r="I152" s="377" t="s">
        <v>815</v>
      </c>
      <c r="J152" s="377" t="s">
        <v>864</v>
      </c>
      <c r="K152" s="373"/>
    </row>
    <row r="153" s="1" customFormat="1" ht="15" customHeight="1">
      <c r="B153" s="350"/>
      <c r="C153" s="377" t="s">
        <v>83</v>
      </c>
      <c r="D153" s="325"/>
      <c r="E153" s="325"/>
      <c r="F153" s="378" t="s">
        <v>813</v>
      </c>
      <c r="G153" s="325"/>
      <c r="H153" s="377" t="s">
        <v>874</v>
      </c>
      <c r="I153" s="377" t="s">
        <v>815</v>
      </c>
      <c r="J153" s="377" t="s">
        <v>864</v>
      </c>
      <c r="K153" s="373"/>
    </row>
    <row r="154" s="1" customFormat="1" ht="15" customHeight="1">
      <c r="B154" s="350"/>
      <c r="C154" s="377" t="s">
        <v>818</v>
      </c>
      <c r="D154" s="325"/>
      <c r="E154" s="325"/>
      <c r="F154" s="378" t="s">
        <v>819</v>
      </c>
      <c r="G154" s="325"/>
      <c r="H154" s="377" t="s">
        <v>853</v>
      </c>
      <c r="I154" s="377" t="s">
        <v>815</v>
      </c>
      <c r="J154" s="377">
        <v>50</v>
      </c>
      <c r="K154" s="373"/>
    </row>
    <row r="155" s="1" customFormat="1" ht="15" customHeight="1">
      <c r="B155" s="350"/>
      <c r="C155" s="377" t="s">
        <v>821</v>
      </c>
      <c r="D155" s="325"/>
      <c r="E155" s="325"/>
      <c r="F155" s="378" t="s">
        <v>813</v>
      </c>
      <c r="G155" s="325"/>
      <c r="H155" s="377" t="s">
        <v>853</v>
      </c>
      <c r="I155" s="377" t="s">
        <v>823</v>
      </c>
      <c r="J155" s="377"/>
      <c r="K155" s="373"/>
    </row>
    <row r="156" s="1" customFormat="1" ht="15" customHeight="1">
      <c r="B156" s="350"/>
      <c r="C156" s="377" t="s">
        <v>832</v>
      </c>
      <c r="D156" s="325"/>
      <c r="E156" s="325"/>
      <c r="F156" s="378" t="s">
        <v>819</v>
      </c>
      <c r="G156" s="325"/>
      <c r="H156" s="377" t="s">
        <v>853</v>
      </c>
      <c r="I156" s="377" t="s">
        <v>815</v>
      </c>
      <c r="J156" s="377">
        <v>50</v>
      </c>
      <c r="K156" s="373"/>
    </row>
    <row r="157" s="1" customFormat="1" ht="15" customHeight="1">
      <c r="B157" s="350"/>
      <c r="C157" s="377" t="s">
        <v>840</v>
      </c>
      <c r="D157" s="325"/>
      <c r="E157" s="325"/>
      <c r="F157" s="378" t="s">
        <v>819</v>
      </c>
      <c r="G157" s="325"/>
      <c r="H157" s="377" t="s">
        <v>853</v>
      </c>
      <c r="I157" s="377" t="s">
        <v>815</v>
      </c>
      <c r="J157" s="377">
        <v>50</v>
      </c>
      <c r="K157" s="373"/>
    </row>
    <row r="158" s="1" customFormat="1" ht="15" customHeight="1">
      <c r="B158" s="350"/>
      <c r="C158" s="377" t="s">
        <v>838</v>
      </c>
      <c r="D158" s="325"/>
      <c r="E158" s="325"/>
      <c r="F158" s="378" t="s">
        <v>819</v>
      </c>
      <c r="G158" s="325"/>
      <c r="H158" s="377" t="s">
        <v>853</v>
      </c>
      <c r="I158" s="377" t="s">
        <v>815</v>
      </c>
      <c r="J158" s="377">
        <v>50</v>
      </c>
      <c r="K158" s="373"/>
    </row>
    <row r="159" s="1" customFormat="1" ht="15" customHeight="1">
      <c r="B159" s="350"/>
      <c r="C159" s="377" t="s">
        <v>121</v>
      </c>
      <c r="D159" s="325"/>
      <c r="E159" s="325"/>
      <c r="F159" s="378" t="s">
        <v>813</v>
      </c>
      <c r="G159" s="325"/>
      <c r="H159" s="377" t="s">
        <v>875</v>
      </c>
      <c r="I159" s="377" t="s">
        <v>815</v>
      </c>
      <c r="J159" s="377" t="s">
        <v>876</v>
      </c>
      <c r="K159" s="373"/>
    </row>
    <row r="160" s="1" customFormat="1" ht="15" customHeight="1">
      <c r="B160" s="350"/>
      <c r="C160" s="377" t="s">
        <v>877</v>
      </c>
      <c r="D160" s="325"/>
      <c r="E160" s="325"/>
      <c r="F160" s="378" t="s">
        <v>813</v>
      </c>
      <c r="G160" s="325"/>
      <c r="H160" s="377" t="s">
        <v>878</v>
      </c>
      <c r="I160" s="377" t="s">
        <v>848</v>
      </c>
      <c r="J160" s="377"/>
      <c r="K160" s="373"/>
    </row>
    <row r="161" s="1" customFormat="1" ht="15" customHeight="1">
      <c r="B161" s="379"/>
      <c r="C161" s="359"/>
      <c r="D161" s="359"/>
      <c r="E161" s="359"/>
      <c r="F161" s="359"/>
      <c r="G161" s="359"/>
      <c r="H161" s="359"/>
      <c r="I161" s="359"/>
      <c r="J161" s="359"/>
      <c r="K161" s="380"/>
    </row>
    <row r="162" s="1" customFormat="1" ht="18.75" customHeight="1">
      <c r="B162" s="361"/>
      <c r="C162" s="371"/>
      <c r="D162" s="371"/>
      <c r="E162" s="371"/>
      <c r="F162" s="381"/>
      <c r="G162" s="371"/>
      <c r="H162" s="371"/>
      <c r="I162" s="371"/>
      <c r="J162" s="371"/>
      <c r="K162" s="361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879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807</v>
      </c>
      <c r="D166" s="340"/>
      <c r="E166" s="340"/>
      <c r="F166" s="340" t="s">
        <v>808</v>
      </c>
      <c r="G166" s="382"/>
      <c r="H166" s="383" t="s">
        <v>52</v>
      </c>
      <c r="I166" s="383" t="s">
        <v>55</v>
      </c>
      <c r="J166" s="340" t="s">
        <v>809</v>
      </c>
      <c r="K166" s="317"/>
    </row>
    <row r="167" s="1" customFormat="1" ht="17.25" customHeight="1">
      <c r="B167" s="318"/>
      <c r="C167" s="342" t="s">
        <v>810</v>
      </c>
      <c r="D167" s="342"/>
      <c r="E167" s="342"/>
      <c r="F167" s="343" t="s">
        <v>811</v>
      </c>
      <c r="G167" s="384"/>
      <c r="H167" s="385"/>
      <c r="I167" s="385"/>
      <c r="J167" s="342" t="s">
        <v>812</v>
      </c>
      <c r="K167" s="320"/>
    </row>
    <row r="168" s="1" customFormat="1" ht="5.25" customHeight="1">
      <c r="B168" s="350"/>
      <c r="C168" s="345"/>
      <c r="D168" s="345"/>
      <c r="E168" s="345"/>
      <c r="F168" s="345"/>
      <c r="G168" s="346"/>
      <c r="H168" s="345"/>
      <c r="I168" s="345"/>
      <c r="J168" s="345"/>
      <c r="K168" s="373"/>
    </row>
    <row r="169" s="1" customFormat="1" ht="15" customHeight="1">
      <c r="B169" s="350"/>
      <c r="C169" s="325" t="s">
        <v>816</v>
      </c>
      <c r="D169" s="325"/>
      <c r="E169" s="325"/>
      <c r="F169" s="348" t="s">
        <v>813</v>
      </c>
      <c r="G169" s="325"/>
      <c r="H169" s="325" t="s">
        <v>853</v>
      </c>
      <c r="I169" s="325" t="s">
        <v>815</v>
      </c>
      <c r="J169" s="325">
        <v>120</v>
      </c>
      <c r="K169" s="373"/>
    </row>
    <row r="170" s="1" customFormat="1" ht="15" customHeight="1">
      <c r="B170" s="350"/>
      <c r="C170" s="325" t="s">
        <v>862</v>
      </c>
      <c r="D170" s="325"/>
      <c r="E170" s="325"/>
      <c r="F170" s="348" t="s">
        <v>813</v>
      </c>
      <c r="G170" s="325"/>
      <c r="H170" s="325" t="s">
        <v>863</v>
      </c>
      <c r="I170" s="325" t="s">
        <v>815</v>
      </c>
      <c r="J170" s="325" t="s">
        <v>864</v>
      </c>
      <c r="K170" s="373"/>
    </row>
    <row r="171" s="1" customFormat="1" ht="15" customHeight="1">
      <c r="B171" s="350"/>
      <c r="C171" s="325" t="s">
        <v>83</v>
      </c>
      <c r="D171" s="325"/>
      <c r="E171" s="325"/>
      <c r="F171" s="348" t="s">
        <v>813</v>
      </c>
      <c r="G171" s="325"/>
      <c r="H171" s="325" t="s">
        <v>880</v>
      </c>
      <c r="I171" s="325" t="s">
        <v>815</v>
      </c>
      <c r="J171" s="325" t="s">
        <v>864</v>
      </c>
      <c r="K171" s="373"/>
    </row>
    <row r="172" s="1" customFormat="1" ht="15" customHeight="1">
      <c r="B172" s="350"/>
      <c r="C172" s="325" t="s">
        <v>818</v>
      </c>
      <c r="D172" s="325"/>
      <c r="E172" s="325"/>
      <c r="F172" s="348" t="s">
        <v>819</v>
      </c>
      <c r="G172" s="325"/>
      <c r="H172" s="325" t="s">
        <v>880</v>
      </c>
      <c r="I172" s="325" t="s">
        <v>815</v>
      </c>
      <c r="J172" s="325">
        <v>50</v>
      </c>
      <c r="K172" s="373"/>
    </row>
    <row r="173" s="1" customFormat="1" ht="15" customHeight="1">
      <c r="B173" s="350"/>
      <c r="C173" s="325" t="s">
        <v>821</v>
      </c>
      <c r="D173" s="325"/>
      <c r="E173" s="325"/>
      <c r="F173" s="348" t="s">
        <v>813</v>
      </c>
      <c r="G173" s="325"/>
      <c r="H173" s="325" t="s">
        <v>880</v>
      </c>
      <c r="I173" s="325" t="s">
        <v>823</v>
      </c>
      <c r="J173" s="325"/>
      <c r="K173" s="373"/>
    </row>
    <row r="174" s="1" customFormat="1" ht="15" customHeight="1">
      <c r="B174" s="350"/>
      <c r="C174" s="325" t="s">
        <v>832</v>
      </c>
      <c r="D174" s="325"/>
      <c r="E174" s="325"/>
      <c r="F174" s="348" t="s">
        <v>819</v>
      </c>
      <c r="G174" s="325"/>
      <c r="H174" s="325" t="s">
        <v>880</v>
      </c>
      <c r="I174" s="325" t="s">
        <v>815</v>
      </c>
      <c r="J174" s="325">
        <v>50</v>
      </c>
      <c r="K174" s="373"/>
    </row>
    <row r="175" s="1" customFormat="1" ht="15" customHeight="1">
      <c r="B175" s="350"/>
      <c r="C175" s="325" t="s">
        <v>840</v>
      </c>
      <c r="D175" s="325"/>
      <c r="E175" s="325"/>
      <c r="F175" s="348" t="s">
        <v>819</v>
      </c>
      <c r="G175" s="325"/>
      <c r="H175" s="325" t="s">
        <v>880</v>
      </c>
      <c r="I175" s="325" t="s">
        <v>815</v>
      </c>
      <c r="J175" s="325">
        <v>50</v>
      </c>
      <c r="K175" s="373"/>
    </row>
    <row r="176" s="1" customFormat="1" ht="15" customHeight="1">
      <c r="B176" s="350"/>
      <c r="C176" s="325" t="s">
        <v>838</v>
      </c>
      <c r="D176" s="325"/>
      <c r="E176" s="325"/>
      <c r="F176" s="348" t="s">
        <v>819</v>
      </c>
      <c r="G176" s="325"/>
      <c r="H176" s="325" t="s">
        <v>880</v>
      </c>
      <c r="I176" s="325" t="s">
        <v>815</v>
      </c>
      <c r="J176" s="325">
        <v>50</v>
      </c>
      <c r="K176" s="373"/>
    </row>
    <row r="177" s="1" customFormat="1" ht="15" customHeight="1">
      <c r="B177" s="350"/>
      <c r="C177" s="325" t="s">
        <v>148</v>
      </c>
      <c r="D177" s="325"/>
      <c r="E177" s="325"/>
      <c r="F177" s="348" t="s">
        <v>813</v>
      </c>
      <c r="G177" s="325"/>
      <c r="H177" s="325" t="s">
        <v>881</v>
      </c>
      <c r="I177" s="325" t="s">
        <v>882</v>
      </c>
      <c r="J177" s="325"/>
      <c r="K177" s="373"/>
    </row>
    <row r="178" s="1" customFormat="1" ht="15" customHeight="1">
      <c r="B178" s="350"/>
      <c r="C178" s="325" t="s">
        <v>55</v>
      </c>
      <c r="D178" s="325"/>
      <c r="E178" s="325"/>
      <c r="F178" s="348" t="s">
        <v>813</v>
      </c>
      <c r="G178" s="325"/>
      <c r="H178" s="325" t="s">
        <v>883</v>
      </c>
      <c r="I178" s="325" t="s">
        <v>884</v>
      </c>
      <c r="J178" s="325">
        <v>1</v>
      </c>
      <c r="K178" s="373"/>
    </row>
    <row r="179" s="1" customFormat="1" ht="15" customHeight="1">
      <c r="B179" s="350"/>
      <c r="C179" s="325" t="s">
        <v>51</v>
      </c>
      <c r="D179" s="325"/>
      <c r="E179" s="325"/>
      <c r="F179" s="348" t="s">
        <v>813</v>
      </c>
      <c r="G179" s="325"/>
      <c r="H179" s="325" t="s">
        <v>885</v>
      </c>
      <c r="I179" s="325" t="s">
        <v>815</v>
      </c>
      <c r="J179" s="325">
        <v>20</v>
      </c>
      <c r="K179" s="373"/>
    </row>
    <row r="180" s="1" customFormat="1" ht="15" customHeight="1">
      <c r="B180" s="350"/>
      <c r="C180" s="325" t="s">
        <v>52</v>
      </c>
      <c r="D180" s="325"/>
      <c r="E180" s="325"/>
      <c r="F180" s="348" t="s">
        <v>813</v>
      </c>
      <c r="G180" s="325"/>
      <c r="H180" s="325" t="s">
        <v>886</v>
      </c>
      <c r="I180" s="325" t="s">
        <v>815</v>
      </c>
      <c r="J180" s="325">
        <v>255</v>
      </c>
      <c r="K180" s="373"/>
    </row>
    <row r="181" s="1" customFormat="1" ht="15" customHeight="1">
      <c r="B181" s="350"/>
      <c r="C181" s="325" t="s">
        <v>149</v>
      </c>
      <c r="D181" s="325"/>
      <c r="E181" s="325"/>
      <c r="F181" s="348" t="s">
        <v>813</v>
      </c>
      <c r="G181" s="325"/>
      <c r="H181" s="325" t="s">
        <v>777</v>
      </c>
      <c r="I181" s="325" t="s">
        <v>815</v>
      </c>
      <c r="J181" s="325">
        <v>10</v>
      </c>
      <c r="K181" s="373"/>
    </row>
    <row r="182" s="1" customFormat="1" ht="15" customHeight="1">
      <c r="B182" s="350"/>
      <c r="C182" s="325" t="s">
        <v>150</v>
      </c>
      <c r="D182" s="325"/>
      <c r="E182" s="325"/>
      <c r="F182" s="348" t="s">
        <v>813</v>
      </c>
      <c r="G182" s="325"/>
      <c r="H182" s="325" t="s">
        <v>887</v>
      </c>
      <c r="I182" s="325" t="s">
        <v>848</v>
      </c>
      <c r="J182" s="325"/>
      <c r="K182" s="373"/>
    </row>
    <row r="183" s="1" customFormat="1" ht="15" customHeight="1">
      <c r="B183" s="350"/>
      <c r="C183" s="325" t="s">
        <v>888</v>
      </c>
      <c r="D183" s="325"/>
      <c r="E183" s="325"/>
      <c r="F183" s="348" t="s">
        <v>813</v>
      </c>
      <c r="G183" s="325"/>
      <c r="H183" s="325" t="s">
        <v>889</v>
      </c>
      <c r="I183" s="325" t="s">
        <v>848</v>
      </c>
      <c r="J183" s="325"/>
      <c r="K183" s="373"/>
    </row>
    <row r="184" s="1" customFormat="1" ht="15" customHeight="1">
      <c r="B184" s="350"/>
      <c r="C184" s="325" t="s">
        <v>877</v>
      </c>
      <c r="D184" s="325"/>
      <c r="E184" s="325"/>
      <c r="F184" s="348" t="s">
        <v>813</v>
      </c>
      <c r="G184" s="325"/>
      <c r="H184" s="325" t="s">
        <v>890</v>
      </c>
      <c r="I184" s="325" t="s">
        <v>848</v>
      </c>
      <c r="J184" s="325"/>
      <c r="K184" s="373"/>
    </row>
    <row r="185" s="1" customFormat="1" ht="15" customHeight="1">
      <c r="B185" s="350"/>
      <c r="C185" s="325" t="s">
        <v>152</v>
      </c>
      <c r="D185" s="325"/>
      <c r="E185" s="325"/>
      <c r="F185" s="348" t="s">
        <v>819</v>
      </c>
      <c r="G185" s="325"/>
      <c r="H185" s="325" t="s">
        <v>891</v>
      </c>
      <c r="I185" s="325" t="s">
        <v>815</v>
      </c>
      <c r="J185" s="325">
        <v>50</v>
      </c>
      <c r="K185" s="373"/>
    </row>
    <row r="186" s="1" customFormat="1" ht="15" customHeight="1">
      <c r="B186" s="350"/>
      <c r="C186" s="325" t="s">
        <v>892</v>
      </c>
      <c r="D186" s="325"/>
      <c r="E186" s="325"/>
      <c r="F186" s="348" t="s">
        <v>819</v>
      </c>
      <c r="G186" s="325"/>
      <c r="H186" s="325" t="s">
        <v>893</v>
      </c>
      <c r="I186" s="325" t="s">
        <v>894</v>
      </c>
      <c r="J186" s="325"/>
      <c r="K186" s="373"/>
    </row>
    <row r="187" s="1" customFormat="1" ht="15" customHeight="1">
      <c r="B187" s="350"/>
      <c r="C187" s="325" t="s">
        <v>895</v>
      </c>
      <c r="D187" s="325"/>
      <c r="E187" s="325"/>
      <c r="F187" s="348" t="s">
        <v>819</v>
      </c>
      <c r="G187" s="325"/>
      <c r="H187" s="325" t="s">
        <v>896</v>
      </c>
      <c r="I187" s="325" t="s">
        <v>894</v>
      </c>
      <c r="J187" s="325"/>
      <c r="K187" s="373"/>
    </row>
    <row r="188" s="1" customFormat="1" ht="15" customHeight="1">
      <c r="B188" s="350"/>
      <c r="C188" s="325" t="s">
        <v>897</v>
      </c>
      <c r="D188" s="325"/>
      <c r="E188" s="325"/>
      <c r="F188" s="348" t="s">
        <v>819</v>
      </c>
      <c r="G188" s="325"/>
      <c r="H188" s="325" t="s">
        <v>898</v>
      </c>
      <c r="I188" s="325" t="s">
        <v>894</v>
      </c>
      <c r="J188" s="325"/>
      <c r="K188" s="373"/>
    </row>
    <row r="189" s="1" customFormat="1" ht="15" customHeight="1">
      <c r="B189" s="350"/>
      <c r="C189" s="386" t="s">
        <v>899</v>
      </c>
      <c r="D189" s="325"/>
      <c r="E189" s="325"/>
      <c r="F189" s="348" t="s">
        <v>819</v>
      </c>
      <c r="G189" s="325"/>
      <c r="H189" s="325" t="s">
        <v>900</v>
      </c>
      <c r="I189" s="325" t="s">
        <v>901</v>
      </c>
      <c r="J189" s="387" t="s">
        <v>902</v>
      </c>
      <c r="K189" s="373"/>
    </row>
    <row r="190" s="18" customFormat="1" ht="15" customHeight="1">
      <c r="B190" s="388"/>
      <c r="C190" s="389" t="s">
        <v>903</v>
      </c>
      <c r="D190" s="390"/>
      <c r="E190" s="390"/>
      <c r="F190" s="391" t="s">
        <v>819</v>
      </c>
      <c r="G190" s="390"/>
      <c r="H190" s="390" t="s">
        <v>904</v>
      </c>
      <c r="I190" s="390" t="s">
        <v>901</v>
      </c>
      <c r="J190" s="392" t="s">
        <v>902</v>
      </c>
      <c r="K190" s="393"/>
    </row>
    <row r="191" s="1" customFormat="1" ht="15" customHeight="1">
      <c r="B191" s="350"/>
      <c r="C191" s="386" t="s">
        <v>40</v>
      </c>
      <c r="D191" s="325"/>
      <c r="E191" s="325"/>
      <c r="F191" s="348" t="s">
        <v>813</v>
      </c>
      <c r="G191" s="325"/>
      <c r="H191" s="322" t="s">
        <v>905</v>
      </c>
      <c r="I191" s="325" t="s">
        <v>906</v>
      </c>
      <c r="J191" s="325"/>
      <c r="K191" s="373"/>
    </row>
    <row r="192" s="1" customFormat="1" ht="15" customHeight="1">
      <c r="B192" s="350"/>
      <c r="C192" s="386" t="s">
        <v>907</v>
      </c>
      <c r="D192" s="325"/>
      <c r="E192" s="325"/>
      <c r="F192" s="348" t="s">
        <v>813</v>
      </c>
      <c r="G192" s="325"/>
      <c r="H192" s="325" t="s">
        <v>908</v>
      </c>
      <c r="I192" s="325" t="s">
        <v>848</v>
      </c>
      <c r="J192" s="325"/>
      <c r="K192" s="373"/>
    </row>
    <row r="193" s="1" customFormat="1" ht="15" customHeight="1">
      <c r="B193" s="350"/>
      <c r="C193" s="386" t="s">
        <v>909</v>
      </c>
      <c r="D193" s="325"/>
      <c r="E193" s="325"/>
      <c r="F193" s="348" t="s">
        <v>813</v>
      </c>
      <c r="G193" s="325"/>
      <c r="H193" s="325" t="s">
        <v>910</v>
      </c>
      <c r="I193" s="325" t="s">
        <v>848</v>
      </c>
      <c r="J193" s="325"/>
      <c r="K193" s="373"/>
    </row>
    <row r="194" s="1" customFormat="1" ht="15" customHeight="1">
      <c r="B194" s="350"/>
      <c r="C194" s="386" t="s">
        <v>911</v>
      </c>
      <c r="D194" s="325"/>
      <c r="E194" s="325"/>
      <c r="F194" s="348" t="s">
        <v>819</v>
      </c>
      <c r="G194" s="325"/>
      <c r="H194" s="325" t="s">
        <v>912</v>
      </c>
      <c r="I194" s="325" t="s">
        <v>848</v>
      </c>
      <c r="J194" s="325"/>
      <c r="K194" s="373"/>
    </row>
    <row r="195" s="1" customFormat="1" ht="15" customHeight="1">
      <c r="B195" s="379"/>
      <c r="C195" s="394"/>
      <c r="D195" s="359"/>
      <c r="E195" s="359"/>
      <c r="F195" s="359"/>
      <c r="G195" s="359"/>
      <c r="H195" s="359"/>
      <c r="I195" s="359"/>
      <c r="J195" s="359"/>
      <c r="K195" s="380"/>
    </row>
    <row r="196" s="1" customFormat="1" ht="18.75" customHeight="1">
      <c r="B196" s="361"/>
      <c r="C196" s="371"/>
      <c r="D196" s="371"/>
      <c r="E196" s="371"/>
      <c r="F196" s="381"/>
      <c r="G196" s="371"/>
      <c r="H196" s="371"/>
      <c r="I196" s="371"/>
      <c r="J196" s="371"/>
      <c r="K196" s="361"/>
    </row>
    <row r="197" s="1" customFormat="1" ht="18.75" customHeight="1">
      <c r="B197" s="361"/>
      <c r="C197" s="371"/>
      <c r="D197" s="371"/>
      <c r="E197" s="371"/>
      <c r="F197" s="381"/>
      <c r="G197" s="371"/>
      <c r="H197" s="371"/>
      <c r="I197" s="371"/>
      <c r="J197" s="371"/>
      <c r="K197" s="361"/>
    </row>
    <row r="198" s="1" customFormat="1" ht="18.75" customHeight="1">
      <c r="B198" s="333"/>
      <c r="C198" s="333"/>
      <c r="D198" s="333"/>
      <c r="E198" s="333"/>
      <c r="F198" s="333"/>
      <c r="G198" s="333"/>
      <c r="H198" s="333"/>
      <c r="I198" s="333"/>
      <c r="J198" s="333"/>
      <c r="K198" s="333"/>
    </row>
    <row r="199" s="1" customFormat="1" ht="13.5">
      <c r="B199" s="312"/>
      <c r="C199" s="313"/>
      <c r="D199" s="313"/>
      <c r="E199" s="313"/>
      <c r="F199" s="313"/>
      <c r="G199" s="313"/>
      <c r="H199" s="313"/>
      <c r="I199" s="313"/>
      <c r="J199" s="313"/>
      <c r="K199" s="314"/>
    </row>
    <row r="200" s="1" customFormat="1" ht="21">
      <c r="B200" s="315"/>
      <c r="C200" s="316" t="s">
        <v>913</v>
      </c>
      <c r="D200" s="316"/>
      <c r="E200" s="316"/>
      <c r="F200" s="316"/>
      <c r="G200" s="316"/>
      <c r="H200" s="316"/>
      <c r="I200" s="316"/>
      <c r="J200" s="316"/>
      <c r="K200" s="317"/>
    </row>
    <row r="201" s="1" customFormat="1" ht="25.5" customHeight="1">
      <c r="B201" s="315"/>
      <c r="C201" s="395" t="s">
        <v>914</v>
      </c>
      <c r="D201" s="395"/>
      <c r="E201" s="395"/>
      <c r="F201" s="395" t="s">
        <v>915</v>
      </c>
      <c r="G201" s="396"/>
      <c r="H201" s="395" t="s">
        <v>916</v>
      </c>
      <c r="I201" s="395"/>
      <c r="J201" s="395"/>
      <c r="K201" s="317"/>
    </row>
    <row r="202" s="1" customFormat="1" ht="5.25" customHeight="1">
      <c r="B202" s="350"/>
      <c r="C202" s="345"/>
      <c r="D202" s="345"/>
      <c r="E202" s="345"/>
      <c r="F202" s="345"/>
      <c r="G202" s="371"/>
      <c r="H202" s="345"/>
      <c r="I202" s="345"/>
      <c r="J202" s="345"/>
      <c r="K202" s="373"/>
    </row>
    <row r="203" s="1" customFormat="1" ht="15" customHeight="1">
      <c r="B203" s="350"/>
      <c r="C203" s="325" t="s">
        <v>906</v>
      </c>
      <c r="D203" s="325"/>
      <c r="E203" s="325"/>
      <c r="F203" s="348" t="s">
        <v>41</v>
      </c>
      <c r="G203" s="325"/>
      <c r="H203" s="325" t="s">
        <v>917</v>
      </c>
      <c r="I203" s="325"/>
      <c r="J203" s="325"/>
      <c r="K203" s="373"/>
    </row>
    <row r="204" s="1" customFormat="1" ht="15" customHeight="1">
      <c r="B204" s="350"/>
      <c r="C204" s="325"/>
      <c r="D204" s="325"/>
      <c r="E204" s="325"/>
      <c r="F204" s="348" t="s">
        <v>42</v>
      </c>
      <c r="G204" s="325"/>
      <c r="H204" s="325" t="s">
        <v>918</v>
      </c>
      <c r="I204" s="325"/>
      <c r="J204" s="325"/>
      <c r="K204" s="373"/>
    </row>
    <row r="205" s="1" customFormat="1" ht="15" customHeight="1">
      <c r="B205" s="350"/>
      <c r="C205" s="325"/>
      <c r="D205" s="325"/>
      <c r="E205" s="325"/>
      <c r="F205" s="348" t="s">
        <v>45</v>
      </c>
      <c r="G205" s="325"/>
      <c r="H205" s="325" t="s">
        <v>919</v>
      </c>
      <c r="I205" s="325"/>
      <c r="J205" s="325"/>
      <c r="K205" s="373"/>
    </row>
    <row r="206" s="1" customFormat="1" ht="15" customHeight="1">
      <c r="B206" s="350"/>
      <c r="C206" s="325"/>
      <c r="D206" s="325"/>
      <c r="E206" s="325"/>
      <c r="F206" s="348" t="s">
        <v>43</v>
      </c>
      <c r="G206" s="325"/>
      <c r="H206" s="325" t="s">
        <v>920</v>
      </c>
      <c r="I206" s="325"/>
      <c r="J206" s="325"/>
      <c r="K206" s="373"/>
    </row>
    <row r="207" s="1" customFormat="1" ht="15" customHeight="1">
      <c r="B207" s="350"/>
      <c r="C207" s="325"/>
      <c r="D207" s="325"/>
      <c r="E207" s="325"/>
      <c r="F207" s="348" t="s">
        <v>44</v>
      </c>
      <c r="G207" s="325"/>
      <c r="H207" s="325" t="s">
        <v>921</v>
      </c>
      <c r="I207" s="325"/>
      <c r="J207" s="325"/>
      <c r="K207" s="373"/>
    </row>
    <row r="208" s="1" customFormat="1" ht="15" customHeight="1">
      <c r="B208" s="350"/>
      <c r="C208" s="325"/>
      <c r="D208" s="325"/>
      <c r="E208" s="325"/>
      <c r="F208" s="348"/>
      <c r="G208" s="325"/>
      <c r="H208" s="325"/>
      <c r="I208" s="325"/>
      <c r="J208" s="325"/>
      <c r="K208" s="373"/>
    </row>
    <row r="209" s="1" customFormat="1" ht="15" customHeight="1">
      <c r="B209" s="350"/>
      <c r="C209" s="325" t="s">
        <v>860</v>
      </c>
      <c r="D209" s="325"/>
      <c r="E209" s="325"/>
      <c r="F209" s="348" t="s">
        <v>754</v>
      </c>
      <c r="G209" s="325"/>
      <c r="H209" s="325" t="s">
        <v>922</v>
      </c>
      <c r="I209" s="325"/>
      <c r="J209" s="325"/>
      <c r="K209" s="373"/>
    </row>
    <row r="210" s="1" customFormat="1" ht="15" customHeight="1">
      <c r="B210" s="350"/>
      <c r="C210" s="325"/>
      <c r="D210" s="325"/>
      <c r="E210" s="325"/>
      <c r="F210" s="348" t="s">
        <v>757</v>
      </c>
      <c r="G210" s="325"/>
      <c r="H210" s="325" t="s">
        <v>758</v>
      </c>
      <c r="I210" s="325"/>
      <c r="J210" s="325"/>
      <c r="K210" s="373"/>
    </row>
    <row r="211" s="1" customFormat="1" ht="15" customHeight="1">
      <c r="B211" s="350"/>
      <c r="C211" s="325"/>
      <c r="D211" s="325"/>
      <c r="E211" s="325"/>
      <c r="F211" s="348" t="s">
        <v>76</v>
      </c>
      <c r="G211" s="325"/>
      <c r="H211" s="325" t="s">
        <v>923</v>
      </c>
      <c r="I211" s="325"/>
      <c r="J211" s="325"/>
      <c r="K211" s="373"/>
    </row>
    <row r="212" s="1" customFormat="1" ht="15" customHeight="1">
      <c r="B212" s="397"/>
      <c r="C212" s="325"/>
      <c r="D212" s="325"/>
      <c r="E212" s="325"/>
      <c r="F212" s="348" t="s">
        <v>87</v>
      </c>
      <c r="G212" s="386"/>
      <c r="H212" s="377" t="s">
        <v>759</v>
      </c>
      <c r="I212" s="377"/>
      <c r="J212" s="377"/>
      <c r="K212" s="398"/>
    </row>
    <row r="213" s="1" customFormat="1" ht="15" customHeight="1">
      <c r="B213" s="397"/>
      <c r="C213" s="325"/>
      <c r="D213" s="325"/>
      <c r="E213" s="325"/>
      <c r="F213" s="348" t="s">
        <v>760</v>
      </c>
      <c r="G213" s="386"/>
      <c r="H213" s="377" t="s">
        <v>924</v>
      </c>
      <c r="I213" s="377"/>
      <c r="J213" s="377"/>
      <c r="K213" s="398"/>
    </row>
    <row r="214" s="1" customFormat="1" ht="15" customHeight="1">
      <c r="B214" s="397"/>
      <c r="C214" s="325"/>
      <c r="D214" s="325"/>
      <c r="E214" s="325"/>
      <c r="F214" s="348"/>
      <c r="G214" s="386"/>
      <c r="H214" s="377"/>
      <c r="I214" s="377"/>
      <c r="J214" s="377"/>
      <c r="K214" s="398"/>
    </row>
    <row r="215" s="1" customFormat="1" ht="15" customHeight="1">
      <c r="B215" s="397"/>
      <c r="C215" s="325" t="s">
        <v>884</v>
      </c>
      <c r="D215" s="325"/>
      <c r="E215" s="325"/>
      <c r="F215" s="348">
        <v>1</v>
      </c>
      <c r="G215" s="386"/>
      <c r="H215" s="377" t="s">
        <v>925</v>
      </c>
      <c r="I215" s="377"/>
      <c r="J215" s="377"/>
      <c r="K215" s="398"/>
    </row>
    <row r="216" s="1" customFormat="1" ht="15" customHeight="1">
      <c r="B216" s="397"/>
      <c r="C216" s="325"/>
      <c r="D216" s="325"/>
      <c r="E216" s="325"/>
      <c r="F216" s="348">
        <v>2</v>
      </c>
      <c r="G216" s="386"/>
      <c r="H216" s="377" t="s">
        <v>926</v>
      </c>
      <c r="I216" s="377"/>
      <c r="J216" s="377"/>
      <c r="K216" s="398"/>
    </row>
    <row r="217" s="1" customFormat="1" ht="15" customHeight="1">
      <c r="B217" s="397"/>
      <c r="C217" s="325"/>
      <c r="D217" s="325"/>
      <c r="E217" s="325"/>
      <c r="F217" s="348">
        <v>3</v>
      </c>
      <c r="G217" s="386"/>
      <c r="H217" s="377" t="s">
        <v>927</v>
      </c>
      <c r="I217" s="377"/>
      <c r="J217" s="377"/>
      <c r="K217" s="398"/>
    </row>
    <row r="218" s="1" customFormat="1" ht="15" customHeight="1">
      <c r="B218" s="397"/>
      <c r="C218" s="325"/>
      <c r="D218" s="325"/>
      <c r="E218" s="325"/>
      <c r="F218" s="348">
        <v>4</v>
      </c>
      <c r="G218" s="386"/>
      <c r="H218" s="377" t="s">
        <v>928</v>
      </c>
      <c r="I218" s="377"/>
      <c r="J218" s="377"/>
      <c r="K218" s="398"/>
    </row>
    <row r="219" s="1" customFormat="1" ht="12.75" customHeight="1">
      <c r="B219" s="399"/>
      <c r="C219" s="400"/>
      <c r="D219" s="400"/>
      <c r="E219" s="400"/>
      <c r="F219" s="400"/>
      <c r="G219" s="400"/>
      <c r="H219" s="400"/>
      <c r="I219" s="400"/>
      <c r="J219" s="400"/>
      <c r="K219" s="40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NTBK-JITKA\pripr</dc:creator>
  <cp:lastModifiedBy>NTBK-JITKA\pripr</cp:lastModifiedBy>
  <dcterms:created xsi:type="dcterms:W3CDTF">2024-06-10T11:00:11Z</dcterms:created>
  <dcterms:modified xsi:type="dcterms:W3CDTF">2024-06-10T11:00:14Z</dcterms:modified>
</cp:coreProperties>
</file>