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1"/>
  </bookViews>
  <sheets>
    <sheet name="Rekapitulace stavby" sheetId="1" r:id="rId1"/>
    <sheet name="AV - AV technika" sheetId="2" r:id="rId2"/>
    <sheet name="Pokyny pro vyplnění" sheetId="3" r:id="rId3"/>
  </sheets>
  <definedNames>
    <definedName name="_xlnm._FilterDatabase" localSheetId="1" hidden="1">'AV - AV technika'!$C$86:$K$209</definedName>
    <definedName name="_xlnm.Print_Area" localSheetId="1">'AV - AV technika'!$C$4:$J$39,'AV - AV technika'!$C$45:$J$68,'AV - AV technika'!$C$74:$K$209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'AV - AV technika'!$86:$86</definedName>
  </definedNames>
  <calcPr calcId="191029"/>
  <extLst/>
</workbook>
</file>

<file path=xl/sharedStrings.xml><?xml version="1.0" encoding="utf-8"?>
<sst xmlns="http://schemas.openxmlformats.org/spreadsheetml/2006/main" count="1859" uniqueCount="551">
  <si>
    <t>Export Komplet</t>
  </si>
  <si>
    <t>VZ</t>
  </si>
  <si>
    <t>2.0</t>
  </si>
  <si>
    <t/>
  </si>
  <si>
    <t>False</t>
  </si>
  <si>
    <t>{7821d944-a387-46d3-8b7f-877e3a6ce662}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</si>
  <si>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</si>
  <si>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</si>
  <si>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</si>
  <si>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</si>
  <si>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</si>
  <si>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</si>
  <si>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</si>
  <si>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</si>
  <si>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</si>
  <si>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531_AV_R2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</si>
  <si>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</si>
  <si>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</si>
  <si>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</si>
  <si>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>CC-CZ:</t>
  </si>
  <si>
    <t>Místo:</t>
  </si>
  <si>
    <t xml:space="preserve">Všestary </t>
  </si>
  <si>
    <t>Datum:</t>
  </si>
  <si>
    <t>27. 6. 2023</t>
  </si>
  <si>
    <t>Zadavatel:</t>
  </si>
  <si>
    <t>IČ:</t>
  </si>
  <si>
    <t>Královéhradecký kraj, Pivovarské nám. 1245, HK</t>
  </si>
  <si>
    <t>DIČ:</t>
  </si>
  <si>
    <t>Uchazeč:</t>
  </si>
  <si>
    <t>Vyplň údaj</t>
  </si>
  <si>
    <t>Projektant:</t>
  </si>
  <si>
    <t>27540863</t>
  </si>
  <si>
    <t>ARCHaPLAN s.r.o.</t>
  </si>
  <si>
    <t>CZ275 40 863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</si>
  <si>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</si>
  <si>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</si>
  <si>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</si>
  <si>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</si>
  <si>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</si>
  <si>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</si>
  <si>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</si>
  <si>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</si>
  <si>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</si>
  <si>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</si>
  <si>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</si>
  <si>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</si>
  <si>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</si>
  <si>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</si>
  <si>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</si>
  <si>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</si>
  <si>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</si>
  <si>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</si>
  <si>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</si>
  <si>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</si>
  <si>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</si>
  <si>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</si>
  <si>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</si>
  <si>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</si>
  <si>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</si>
  <si>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</si>
  <si>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</si>
  <si>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</si>
  <si>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</si>
  <si>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</si>
  <si>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</si>
  <si>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</si>
  <si>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</si>
  <si>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</si>
  <si>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</si>
  <si>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</si>
  <si>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</si>
  <si>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</si>
  <si>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</si>
  <si>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</si>
  <si>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</si>
  <si>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</si>
  <si>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</si>
  <si>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AV</t>
  </si>
  <si>
    <t>AV technika</t>
  </si>
  <si>
    <t>STA</t>
  </si>
  <si>
    <t>1</t>
  </si>
  <si>
    <t>{8b22753a-c3f9-42c6-bf70-41536c862b27}</t>
  </si>
  <si>
    <t>2</t>
  </si>
  <si>
    <t>KRYCÍ LIST SOUPISU PRACÍ</t>
  </si>
  <si>
    <t>Objekt:</t>
  </si>
  <si>
    <t>AV - AV technika</t>
  </si>
  <si>
    <t>REKAPITULACE ČLENĚNÍ SOUPISU PRACÍ</t>
  </si>
  <si>
    <t>Kód dílu - Popis</t>
  </si>
  <si>
    <t>Cena celkem [CZK]</t>
  </si>
  <si>
    <t>-1</t>
  </si>
  <si>
    <t>D1 - AV1 – Vybavení konferenčního sálu</t>
  </si>
  <si>
    <t>D2 - AV 2 – spojená projekce na ochozu- 8270 x 1500mm</t>
  </si>
  <si>
    <t>D3 - AV – 3 – digital signage display na stěně</t>
  </si>
  <si>
    <t>D4 - AV4 – dotykový display vestavěný ve vitrýně</t>
  </si>
  <si>
    <t>D5 - Řídící systém řízení AV a osvětlení</t>
  </si>
  <si>
    <t xml:space="preserve">    D6 - Jednotky umístěné v AV racku</t>
  </si>
  <si>
    <t xml:space="preserve">    D7 - Jednotky umístěné v silovém rozvaděči</t>
  </si>
  <si>
    <t>D8 - Montážní práce,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</si>
  <si>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</si>
  <si>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</si>
  <si>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</si>
  <si>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</si>
  <si>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</si>
  <si>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</si>
  <si>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</si>
  <si>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</si>
  <si>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</si>
  <si>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</si>
  <si>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</si>
  <si>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</si>
  <si>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</si>
  <si>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</si>
  <si>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AV1 – Vybavení konferenčního sálu</t>
  </si>
  <si>
    <t>ROZPOCET</t>
  </si>
  <si>
    <t>M</t>
  </si>
  <si>
    <t>Pol1</t>
  </si>
  <si>
    <t>ks</t>
  </si>
  <si>
    <t>32</t>
  </si>
  <si>
    <t>16</t>
  </si>
  <si>
    <t>PP</t>
  </si>
  <si>
    <t>Pol2</t>
  </si>
  <si>
    <t>4</t>
  </si>
  <si>
    <t>3</t>
  </si>
  <si>
    <t>Pol3</t>
  </si>
  <si>
    <t>6</t>
  </si>
  <si>
    <t>Pol4</t>
  </si>
  <si>
    <t>8</t>
  </si>
  <si>
    <t>5</t>
  </si>
  <si>
    <t>Pol5</t>
  </si>
  <si>
    <t>Stropní držák projektoru pro nosnost do  40 kg  Atyp – výroba</t>
  </si>
  <si>
    <t>10</t>
  </si>
  <si>
    <t>Pol6</t>
  </si>
  <si>
    <t>12</t>
  </si>
  <si>
    <t>7</t>
  </si>
  <si>
    <t>Pol7</t>
  </si>
  <si>
    <t>14</t>
  </si>
  <si>
    <t>Pol8</t>
  </si>
  <si>
    <t>9</t>
  </si>
  <si>
    <t>Pol9</t>
  </si>
  <si>
    <t>Stropní držák reprosoustavy Atyp – výroba  Stropní držák reproduktorů v povrchové úpravě práškovou bílou barvou.</t>
  </si>
  <si>
    <t>18</t>
  </si>
  <si>
    <t>Pol10</t>
  </si>
  <si>
    <t>20</t>
  </si>
  <si>
    <t>11</t>
  </si>
  <si>
    <t>Pol11</t>
  </si>
  <si>
    <t>22</t>
  </si>
  <si>
    <t>Pol12</t>
  </si>
  <si>
    <t>Držák antény pro umístění na stěnu, nebo na strop  Atyp výroba podle podvěšeného stropu v místě antény.</t>
  </si>
  <si>
    <t>24</t>
  </si>
  <si>
    <t>13</t>
  </si>
  <si>
    <t>Pol13</t>
  </si>
  <si>
    <t>26</t>
  </si>
  <si>
    <t>Pol14</t>
  </si>
  <si>
    <t>28</t>
  </si>
  <si>
    <t>Pol15</t>
  </si>
  <si>
    <t>30</t>
  </si>
  <si>
    <t>Pol16</t>
  </si>
  <si>
    <t>set</t>
  </si>
  <si>
    <t>17</t>
  </si>
  <si>
    <t>Pol17</t>
  </si>
  <si>
    <t>34</t>
  </si>
  <si>
    <t>Pol18</t>
  </si>
  <si>
    <t>Drobný instalační materiál včetně potřebných kabelů / Odhad – nejsou odsouhlaseny polohy jednotlivých prvků / Použitá datová kabeláž SOLARIX , patch kabely SOLARIX, propojovací videokabely kabely Audioquest ,ostatní kabely Click Tronic</t>
  </si>
  <si>
    <t>36</t>
  </si>
  <si>
    <t>D2</t>
  </si>
  <si>
    <t>19</t>
  </si>
  <si>
    <t>Pol19</t>
  </si>
  <si>
    <t>38</t>
  </si>
  <si>
    <t>Pol20</t>
  </si>
  <si>
    <t>Nástěnný držák projektoru  Atyp – zakázková výroba</t>
  </si>
  <si>
    <t>40</t>
  </si>
  <si>
    <t>Pol21</t>
  </si>
  <si>
    <t>42</t>
  </si>
  <si>
    <t>Pol22</t>
  </si>
  <si>
    <t>44</t>
  </si>
  <si>
    <t>23</t>
  </si>
  <si>
    <t>Pol23</t>
  </si>
  <si>
    <t>Modul přechodu DP na HDMI 1.4 HP – DP/HDMI</t>
  </si>
  <si>
    <t>46</t>
  </si>
  <si>
    <t>Pol24</t>
  </si>
  <si>
    <t>48</t>
  </si>
  <si>
    <t>25</t>
  </si>
  <si>
    <t>Pol25</t>
  </si>
  <si>
    <t>50</t>
  </si>
  <si>
    <t>52</t>
  </si>
  <si>
    <t>27</t>
  </si>
  <si>
    <t>Pol26</t>
  </si>
  <si>
    <t>54</t>
  </si>
  <si>
    <t>Pol27</t>
  </si>
  <si>
    <t>56</t>
  </si>
  <si>
    <t>29</t>
  </si>
  <si>
    <t>Pol28</t>
  </si>
  <si>
    <t>58</t>
  </si>
  <si>
    <t>Pol29</t>
  </si>
  <si>
    <t>60</t>
  </si>
  <si>
    <t>D3</t>
  </si>
  <si>
    <t>AV – 3 – digital signage display na stěně</t>
  </si>
  <si>
    <t>31</t>
  </si>
  <si>
    <t>Pol30</t>
  </si>
  <si>
    <t>62</t>
  </si>
  <si>
    <t>Pol31</t>
  </si>
  <si>
    <t>64</t>
  </si>
  <si>
    <t>33</t>
  </si>
  <si>
    <t>66</t>
  </si>
  <si>
    <t>Pol33</t>
  </si>
  <si>
    <t>68</t>
  </si>
  <si>
    <t>35</t>
  </si>
  <si>
    <t>Pol34</t>
  </si>
  <si>
    <t>70</t>
  </si>
  <si>
    <t>Pol35</t>
  </si>
  <si>
    <t>Drobný instalační materiál včetně  propojovacích kabelů</t>
  </si>
  <si>
    <t>72</t>
  </si>
  <si>
    <t>D4</t>
  </si>
  <si>
    <t>AV4 – dotykový display vestavěný ve vitrýně</t>
  </si>
  <si>
    <t>37</t>
  </si>
  <si>
    <t>Pol36</t>
  </si>
  <si>
    <t>74</t>
  </si>
  <si>
    <t>Pol37</t>
  </si>
  <si>
    <t>76</t>
  </si>
  <si>
    <t>39</t>
  </si>
  <si>
    <t>Pol38</t>
  </si>
  <si>
    <t>78</t>
  </si>
  <si>
    <t>Licence SW pro řízení dotykové plochy</t>
  </si>
  <si>
    <t>80</t>
  </si>
  <si>
    <t>41</t>
  </si>
  <si>
    <t>Pol39</t>
  </si>
  <si>
    <t>82</t>
  </si>
  <si>
    <t>D5</t>
  </si>
  <si>
    <t>Řídící systém řízení AV a osvětlení</t>
  </si>
  <si>
    <t>D6</t>
  </si>
  <si>
    <t>Jednotky umístěné v AV racku</t>
  </si>
  <si>
    <t>84</t>
  </si>
  <si>
    <t>43</t>
  </si>
  <si>
    <t>Pol41</t>
  </si>
  <si>
    <t>86</t>
  </si>
  <si>
    <t>Pol42</t>
  </si>
  <si>
    <t>POE zdroj pro dotykový panel Zyxel POE</t>
  </si>
  <si>
    <t>88</t>
  </si>
  <si>
    <t>45</t>
  </si>
  <si>
    <t>Pol43</t>
  </si>
  <si>
    <t>90</t>
  </si>
  <si>
    <t>D7</t>
  </si>
  <si>
    <t>Jednotky umístěné v silovém rozvaděči</t>
  </si>
  <si>
    <t>Pol44</t>
  </si>
  <si>
    <t>92</t>
  </si>
  <si>
    <t>47</t>
  </si>
  <si>
    <t>Pol45</t>
  </si>
  <si>
    <t>94</t>
  </si>
  <si>
    <t>Pol46</t>
  </si>
  <si>
    <t>96</t>
  </si>
  <si>
    <t>49</t>
  </si>
  <si>
    <t>Pol47</t>
  </si>
  <si>
    <t>98</t>
  </si>
  <si>
    <t>Pol48</t>
  </si>
  <si>
    <t>100</t>
  </si>
  <si>
    <t>51</t>
  </si>
  <si>
    <t>Pol49</t>
  </si>
  <si>
    <t>102</t>
  </si>
  <si>
    <t>Drobný instalační materiál</t>
  </si>
  <si>
    <t>104</t>
  </si>
  <si>
    <t>D8</t>
  </si>
  <si>
    <t>Montážní práce, ostatní</t>
  </si>
  <si>
    <t>53</t>
  </si>
  <si>
    <t>K</t>
  </si>
  <si>
    <t>Pol50</t>
  </si>
  <si>
    <t>soub</t>
  </si>
  <si>
    <t>106</t>
  </si>
  <si>
    <t>Pol51</t>
  </si>
  <si>
    <t>108</t>
  </si>
  <si>
    <t>55</t>
  </si>
  <si>
    <t>110</t>
  </si>
  <si>
    <t>Pol53</t>
  </si>
  <si>
    <t>Montáž všech prvků AV techniky, oživení zapojení, programování jednotek v silovém rozvaděči. Cena včetně 4 účastí na KD a vytvoření uživatelského návodu k obsluze</t>
  </si>
  <si>
    <t>112</t>
  </si>
  <si>
    <t>57</t>
  </si>
  <si>
    <t>Pol54</t>
  </si>
  <si>
    <t>Předání díla a zaškolení uživatele včetně dokumentace skutečného stavu</t>
  </si>
  <si>
    <t>114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</si>
  <si>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</si>
  <si>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</si>
  <si>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</si>
  <si>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</si>
  <si>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</si>
  <si>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</si>
  <si>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</si>
  <si>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</si>
  <si>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</si>
  <si>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</si>
  <si>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</si>
  <si>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</si>
  <si>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</si>
  <si>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</si>
  <si>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</si>
  <si>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</si>
  <si>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</si>
  <si>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</si>
  <si>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</si>
  <si>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</si>
  <si>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</si>
  <si>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</si>
  <si>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</si>
  <si>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</si>
  <si>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</si>
  <si>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</si>
  <si>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</si>
  <si>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</si>
  <si>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</si>
  <si>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</si>
  <si>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</si>
  <si>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</si>
  <si>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</si>
  <si>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</si>
  <si>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</si>
  <si>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</si>
  <si>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</si>
  <si>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</si>
  <si>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</si>
  <si>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</si>
  <si>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</si>
  <si>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</si>
  <si>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</si>
  <si>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</si>
  <si>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</si>
  <si>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</si>
  <si>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</si>
  <si>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</si>
  <si>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</si>
  <si>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</si>
  <si>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</si>
  <si>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</si>
  <si>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</si>
  <si>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</si>
  <si>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</si>
  <si>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</si>
  <si>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</si>
  <si>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</si>
  <si>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</si>
  <si>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</si>
  <si>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</si>
  <si>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</si>
  <si>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</si>
  <si>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</si>
  <si>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</si>
  <si>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</si>
  <si>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</si>
  <si>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</si>
  <si>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</si>
  <si>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</si>
  <si>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</si>
  <si>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</si>
  <si>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</si>
  <si>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</si>
  <si>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</si>
  <si>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</si>
  <si>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</si>
  <si>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</si>
  <si>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</si>
  <si>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</si>
  <si>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</si>
  <si>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</si>
  <si>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</si>
  <si>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</si>
  <si>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</si>
  <si>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</si>
  <si>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</si>
  <si>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</si>
  <si>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</si>
  <si>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</si>
  <si>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</si>
  <si>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</si>
  <si>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</si>
  <si>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</si>
  <si>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</si>
  <si>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</si>
  <si>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</si>
  <si>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</si>
  <si>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</si>
  <si>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</si>
  <si>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</si>
  <si>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</si>
  <si>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</si>
  <si>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</si>
  <si>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</si>
  <si>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</si>
  <si>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</si>
  <si>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</si>
  <si>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</si>
  <si>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</si>
  <si>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</si>
  <si>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</si>
  <si>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</si>
  <si>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</si>
  <si>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</si>
  <si>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</si>
  <si>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</si>
  <si>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</si>
  <si>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</si>
  <si>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</si>
  <si>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</si>
  <si>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</si>
  <si>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</si>
  <si>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</si>
  <si>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</si>
  <si>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</si>
  <si>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</si>
  <si>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</si>
  <si>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</si>
  <si>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</si>
  <si>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</si>
  <si>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</si>
  <si>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</si>
  <si>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</si>
  <si>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</si>
  <si>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</si>
  <si>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</si>
  <si>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</si>
  <si>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</si>
  <si>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</si>
  <si>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</si>
  <si>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</si>
  <si>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</si>
  <si>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</si>
  <si>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</si>
  <si>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</si>
  <si>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</si>
  <si>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</si>
  <si>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</si>
  <si>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</si>
  <si>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</si>
  <si>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</si>
  <si>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</si>
  <si>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</si>
  <si>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</si>
  <si>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</si>
  <si>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</si>
  <si>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</si>
  <si>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</si>
  <si>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</si>
  <si>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</si>
  <si>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</si>
  <si>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</si>
  <si>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</si>
  <si>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</si>
  <si>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</si>
  <si>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</si>
  <si>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</si>
  <si>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</si>
  <si>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</si>
  <si>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</si>
  <si>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</si>
  <si>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</si>
  <si>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</si>
  <si>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</si>
  <si>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</si>
  <si>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</si>
  <si>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</si>
  <si>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</si>
  <si>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</si>
  <si>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</si>
  <si>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</si>
  <si>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</si>
  <si>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</si>
  <si>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</si>
  <si>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</si>
  <si>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Kongresový instalační projektor DLP ,WUXGA se svítivostí 7000 lm a světelným zdrojem typu laser-led. Projektor typu 1x DLP s rozlišením WUXGA / 1920x1200/ určený pro kongresový provoz.  Projektor je dodáván bez objektivu..Projektor umožňuje řízení po LAN s protokolem PJ link včetně vstupu videosignálu s protokolem HDBaseT do rozlišení 4K.</t>
  </si>
  <si>
    <t xml:space="preserve"> Ultrakrátký objektiv pro instalační projektory typu 1xDLP. Projekční poměr je 0,280 až 0,299/1. Možnosti posuvu lens shift – vertikal +50% až -16%, horizontal +10 až -20%</t>
  </si>
  <si>
    <t xml:space="preserve"> Elektricky ovládané projekční plátno velikosti 3,4 x 2,14m v provedení pro stropní montáž. Plátno je opatřeno lanky pro boční vypínání. Povrch plátna všesměrový typu D . Velikost plochy obrazu je 330x186cm.</t>
  </si>
  <si>
    <t>Audio  4 x 4 DSP mixážní procesor pro nastavení ekvalizace a řízení hlasitosti potřebné pro sál. Vstupní i výstupní porty jsou nezávislé. Vnitřní architektura DSP je programovatelná.  Procesor využívá řízení pomocí  Ipi RS 232.</t>
  </si>
  <si>
    <t xml:space="preserve">Instalační dvoupásmová reprosostava  pro pevné instalace v kongresových prostorech. Použité měniče jsou 8“LF + 1“HF. Reprosoustavy mají výkon 300 W, SPL max – 118 dB,kmitočtový rozsah 35 HZ až 18kHz. . Provedení – bílá barva. </t>
  </si>
  <si>
    <t xml:space="preserve"> Pasivní všesměrová anténa pro provoz bezdrátových mikrofonů v pásmu 500MHz v bílém provedení</t>
  </si>
  <si>
    <t>Lan switch 8 portů Gigabit POE v provedení do AV racku Z se základním managementem a podporou POE do 30W.</t>
  </si>
  <si>
    <t>Digital signage player pro přehrávání médií s řízením přehrávání i správou obsahu pomocí IP. Player určený jako zdroj videosignálu do rozlišení 4K včetně. Pro uložení AV je využito SD karty.  Výstup playeru je  HDMI + analog audio. Player určen pro provoz 24/7. Dodávka je včetně software pro dálkovou správu obsahu a řízení přehrávání.</t>
  </si>
  <si>
    <t>Nástěnné přípojné místo HDMI + Audio + LAN. Nástěnné přípojné místo je dodáno včetně instalační krabice, třírámečku a přípojných míst HDMI, stereo audio a LAN CAT 6 STP.</t>
  </si>
  <si>
    <t>Patch panel do Av racku pro 24 pozic CAT6 STP Patch panel je opatřen vyvazovací lištou a má výšku 0,5U.</t>
  </si>
  <si>
    <t>Instalační projektor typu ultrashort se světelným zdrojem typu laser-led. Projektor je typu DLP s projekčním poměrem 0,25/1,kontrast 100000/1,svítivost 5000ANSI,nativní rozlišení 1920 x 1200, Předpokládaná  životnost světelného zdroje je 30000 provozních hodin.</t>
  </si>
  <si>
    <t>PC pro odbavení projekcí s minimálními parametry _ osmijádrový procesor s benchmark 25000, vnitřní paměť 16GB, HD – SSD-512GB, grafická karta – min. 8G RAM  s výstupy 1xDVI + 2xDP + 2xHDMI</t>
  </si>
  <si>
    <t>Nastavovací a kontrolní monitor 21,5 palců pro spojenou projekci s poměrem stran 16/9 a rozlišením 1920 x 1080. Svítivost monitoru je 200cd/m2,doba odezvy 5ms. Monitor je opatřen vstupem HDMI.</t>
  </si>
  <si>
    <t>Software pro spojování projekcí a jejich odbavování včetně playeru pro odbavování a synchronizaci obsahu.</t>
  </si>
  <si>
    <t>Modul přenosu ovládací sběrnice RS 232 nebo RS 485 pomocí datové sítě a protokolu TCP/IP. Modul podporuje napájení pomocí poe.</t>
  </si>
  <si>
    <t>Miniaturní reproduktorové soustavy s velikostí maximálně  89 x 89 x 110mm. Maximální výkon 25/ 12W RMS, kmitočtový rozsah 150Hz až 20kHz, citlivost 88dB/1W/1m.</t>
  </si>
  <si>
    <t xml:space="preserve"> Miniaturní instalační  zesilovač s výkonem 2x 20W ve třídě D. Zesilovač má minimální nároky na chlazení. Vstup zesilovače je 2x RCA s pevným nastavení hlasitosti.</t>
  </si>
  <si>
    <t xml:space="preserve">Drobný instalační materiál včetně potřebných kabelů </t>
  </si>
  <si>
    <t>Sada šesti kapacitních tlačítek pro přímé odbavení  požadovaného tracku z playeru.</t>
  </si>
  <si>
    <t>Kontroler pro připojení osmi USB čidel a tlačítek k jednomu digital signage playeru.</t>
  </si>
  <si>
    <t xml:space="preserve"> Profesionální display pro digital signage úhlopříčky 75 palců. Display je určen pro provoz 24/7. Svítivost displeje je 500cd/m2,rozlišení displeje 3840 x 2160, doba odezvy 8ms,statický kontrast 1200/1. Displej je typu IPS/DIRECT LED,</t>
  </si>
  <si>
    <t xml:space="preserve"> Fixní nástěnný držák displeje pro management VESA s nosností do 70 kg</t>
  </si>
  <si>
    <t>Fixní nástěnný držák displeje pro management VESA s nosností do 70 kg</t>
  </si>
  <si>
    <t>Průmyslový kontroler pro řízení prvků AV a prvků v silových rozvaděčích pomocí komunikace po IP, nebo sběrnicích RS232/485. Kontroler má řídící procesor typu ARM s vnitřní pamětí 256MB a externí SD 4GB pro uchování řídícího software. Kontrolek je vybaven web rozhraním. Další porty jsou – 2x RS232/485, 4x RS232, 1xLAN + 4x IO. Kontroler je vybaven rozhraním pro řízení osvětlení s protokolem DALI. Provedení kontroleru je na DIN lištu.</t>
  </si>
  <si>
    <t xml:space="preserve"> Dotykový panel pro ovládání prvků AV techniky a osvětlení ve spolupráci s řídícím kontrolerem. Panel má úhlopříčku 7 palců, jas 400cd/m2,dobu odzvy 20ms,kontrast 800/1. Rozlišení dotykové plochy je 1280 x 800 pixelů. Panel je určen pro postavení na desku stolu.</t>
  </si>
  <si>
    <t xml:space="preserve">Licence řídícího software pro ovládání systému AV a osvětlení z prvků třetích stran. Software je kompatibilní se všemi OS počítačů a tabletů na současném trhu. </t>
  </si>
  <si>
    <t xml:space="preserve"> Napájecí zdroj pro jednotky a switch rozvaděče. Zdroj je 24V – 2,0 A v provedení na DIN lištu. Zdroj je opatřen ochranou proti přetížení i proti přepětí.</t>
  </si>
  <si>
    <t>Napájecí zdroj DALI sběrnice v provedení na DIN lištu pro napájení předřadníků až do proudu 240mA.</t>
  </si>
  <si>
    <t>Průmyslový switch v provedení na DIN lištu s 8 porty 100MB.Switch je bez managementu, určen pro provozní teploty – 40 až +75 stupňů</t>
  </si>
  <si>
    <t xml:space="preserve"> Jednotka pro ovládání dvou sběrnic DALI pomocí IP protokolu. Jednotka je v provedení na DIN lištu.</t>
  </si>
  <si>
    <t>Spínací osmikanálová jednotka pro napětí 230V v provedení na din lištu. Zatížitelnost je 16A na každé relé. Jednotka je vybavena komunikací pomocí IP.</t>
  </si>
  <si>
    <t xml:space="preserve"> Modul pro připojení až 4 ks tlačítek na sběrnici DALI. Jednotlivá tlačítka modulu jsou volně programovatelná jak typem vstupu / spínač, stmívač/ tak i parametry  zvolených typů.</t>
  </si>
  <si>
    <t>Programování řízení Av techniky včetně nastavení a měření DSP procesoru v daném poslechovém prostoru.</t>
  </si>
  <si>
    <t>Naprogramování jednotlivých sběrnic DALI včetně řízení osvětlení pomocí dotykového nástěnného panelu. Naprogramování jednotlivých předpřipravených scén a nástěnných tlačítek podle požadavku provozovatele</t>
  </si>
  <si>
    <t>Návrh řídících vrstev ovládacího displeje podle požadavků provozovatele.</t>
  </si>
  <si>
    <t>Naprogramování jednotlivých sběrnic DALI včetně řízení osvětlení pomocí dotykového nástěnného panelu. Naprogramování jednotlivých předpřipravených scén a nástěnných tlačítek podle požadavku provozovatele.</t>
  </si>
  <si>
    <t>Externí napájecí zdroj pro dotykový displej</t>
  </si>
  <si>
    <t>Externí napájecí zdroj pro dotykový displej.</t>
  </si>
  <si>
    <t>Dotykový display typu Open Frame určený pro vestavbu s úhlopříčkou 19,5 palce. Display má kapacitní snímání dotyku se současným vyhodnocením až 10 dotyků. Svítivost displeje je 225 cd/m2, rozlišení 1920 x 1080, kontrastní poměr 3000/1. Display je určen pro veřejná prostředí s provozem až  24/7.</t>
  </si>
  <si>
    <t>Instalační mini PC pro řízení dotykové plochy se čtyřjádrovým procesorem - benchmark minimálně 10000. Počítač je vybaven pamětí 8 GB typu DDR 4 a HDD 256 GB typu SSD. Operační systém lin.</t>
  </si>
  <si>
    <t xml:space="preserve">Kongresový instalační projektor 1x DLP ,rozlišení WUXGA se svítivostí 7000 lm a světelným zdrojem typu laser-led. </t>
  </si>
  <si>
    <t>Videomatice 4x4 do rozlišení 4K-30Hz s výstupy ve fornátu HDMI 1.4 a HDBaseT.</t>
  </si>
  <si>
    <t>Videomatice 4x4 do rozlišení 4K-30Hz s výstupy ve fornátu HDMI 1.4 a HDBaseT. Videomatice 4x4  s propustnosti 10Gbps. Matice podporuje rozlišení UHD – 30Hz. Tři výstupy matice jsou ve formátu HDBaseT. Při propojení kabelem CAT 6 STP je možná distribuce UHD do vzdálenosti 40m a fullHD do vzdálenosti 60m. Matice je vybavena EDID managerem. Matice je připravena jak pro řízení pomocí RS 232, tak IP.</t>
  </si>
  <si>
    <t xml:space="preserve">  Ultrakrátký objektiv pro instalační projektory typu 1xDLP. </t>
  </si>
  <si>
    <t xml:space="preserve"> Elektricky ovládané projekční plátno velikosti 3,4 x 2,14m.</t>
  </si>
  <si>
    <t xml:space="preserve"> Audio 4 x 4 DSP mixážní procesor pro nastavení ekvalizace a řízení hlasitosti .</t>
  </si>
  <si>
    <t>Koncový zesilovač 2x500W v provedení do AV racku.</t>
  </si>
  <si>
    <t xml:space="preserve">Koncový zesilovač 2x500W v provedení do AV racku. Koncový zesilovač s výkonem 2x500W do 4 ohm – 2 x 270 W do 8 ohm. Zesilovač je vybaven základním DSP . Zesilovač je určen pro montáž do racku. </t>
  </si>
  <si>
    <t>Instalační dvoupásmová reprosostava  pro pevné instalace v kongresových prostorech.</t>
  </si>
  <si>
    <t>Stropní držák reprosoustavy .</t>
  </si>
  <si>
    <t xml:space="preserve"> Sada ručního bezdrátového mikrofonu.</t>
  </si>
  <si>
    <t>Sada ručního bezdrátového mikrofonu s dynamickou vložkou. Sada ručního bezdrátového mikrofonu s dynamickou vložkou D5. Mikrofon s možností nastavení až 16 přenosových kanálů v pásmu 570 , až 600MHz. Mikrofon konstruován pro kongresový provoz s výdrží baterie až 14 hod provozu.</t>
  </si>
  <si>
    <t>Držák antény mikrofonu.</t>
  </si>
  <si>
    <t xml:space="preserve">Lan switch 8 portů Gigabit </t>
  </si>
  <si>
    <t xml:space="preserve">Digital signage player  pro přehrávání médií s řízením přehrávání i správou obsahu pomocí IP. </t>
  </si>
  <si>
    <t xml:space="preserve">Nástěnné přípojné místo HDMI + Audio + LAN. </t>
  </si>
  <si>
    <t xml:space="preserve">Patch panel do Av racku pro 24 pozic CAT6  STP.  </t>
  </si>
  <si>
    <t>AV 2 – spojená projekce na ochozu- 10500x 1860mm</t>
  </si>
  <si>
    <t xml:space="preserve">Instalační projektor typu ultrashort se světelným zdrojem typu laser-led. </t>
  </si>
  <si>
    <t>PC pro odbavení projekcí.</t>
  </si>
  <si>
    <t>Nastavovací a kontrolní LCD monitor 21,5 palců.</t>
  </si>
  <si>
    <t xml:space="preserve">Software pro spojování projekcí a jejich odbavování </t>
  </si>
  <si>
    <t xml:space="preserve"> Miniaturní instalační reprosoustavy s velikostí maximálně 89x89x110mm. </t>
  </si>
  <si>
    <t xml:space="preserve"> Miniaturní instalační  zesilovač s výkonem 2x 20W ve třídě D. </t>
  </si>
  <si>
    <t xml:space="preserve">Profesionální display pro digital signage úhlopříčky 75 palců. </t>
  </si>
  <si>
    <t xml:space="preserve">Dotykový display typu Open Frame určený pro vestavbu s úhlopříčkou 19,5 palce . </t>
  </si>
  <si>
    <t>Instalační mini PC pro řízení dotykové plochy.</t>
  </si>
  <si>
    <t>Průmyslový kontroler pro řízení prvků AV a prvků v silových rozvaděčích pomocí komunikace po IP, nebo sběrnicích RS232/485.</t>
  </si>
  <si>
    <t xml:space="preserve"> Dotykový panel pro ovládání prvků AV techniky a osvětlení ve spolupráci s řídícím kontrolerem. </t>
  </si>
  <si>
    <t xml:space="preserve">Licence řídícího software pro ovládání systému AV a osvětlení z prvků třetích stran. </t>
  </si>
  <si>
    <t xml:space="preserve"> Napájecí zdroj pro jednotky a switch rozvaděče. </t>
  </si>
  <si>
    <t>Napájecí zdroj DALI sběrnice v provedení na DIN lištu.</t>
  </si>
  <si>
    <t xml:space="preserve"> Průmyslový switch v provedení na DIN lištu s 8 porty 100MB.</t>
  </si>
  <si>
    <t>Spínací osmikanálová jednotka pro napětí 230V v provedení na din lištu.</t>
  </si>
  <si>
    <t xml:space="preserve"> Jednotka pro ovládání dvou sběrnic DALI pomocí IP protokolu. </t>
  </si>
  <si>
    <t xml:space="preserve"> Modul pro připojení až 4 ks tlačítek na sběrnici DALI. </t>
  </si>
  <si>
    <t>Pol332</t>
  </si>
  <si>
    <t>Pol55</t>
  </si>
  <si>
    <t>Pol56</t>
  </si>
  <si>
    <t>Pol57</t>
  </si>
  <si>
    <t xml:space="preserve"> Av rack zamykatelný rozměrů 600 x 600mm -12U. </t>
  </si>
  <si>
    <t>AV rack 19 palců výšky 12U zamykatelný včetně výbavy . Av rack zamykatelný rozměrů 600 x 600 x 600 mm . Rack je vybavený – 2x napájecí lišta 230V, 1x police 1U perforovaná hloubky 450mm + termostat + ventilační modul</t>
  </si>
  <si>
    <t xml:space="preserve">AV rack 19 palců výšky 12U </t>
  </si>
  <si>
    <t>AV rack 19 palců výšky 12U zamykatelný včetně výbavy – 2x napájecí lišta 230V, 1x police 1U perforovaná hloubky 450mm + termostat + ventilační modul</t>
  </si>
  <si>
    <t>Archeopark - AV technika</t>
  </si>
  <si>
    <t>Lan switch 16 portů Gigabit  v provedení do AV racku  se základním managementem.</t>
  </si>
  <si>
    <t>Lan switch 16 portů Gigabit  v provedení do AV racku se základním managementem.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</si>
</sst>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b/>
      <sz val="12"/>
      <color rgb="FF003366"/>
      <name val="Arial CE"/>
      <family val="2"/>
    </font>
    <font>
      <b/>
      <sz val="8"/>
      <color rgb="FF003366"/>
      <name val="Arial CE"/>
      <family val="2"/>
    </font>
    <font>
      <b/>
      <sz val="10"/>
      <color rgb="FF003366"/>
      <name val="Arial CE"/>
      <family val="2"/>
    </font>
    <font>
      <sz val="9"/>
      <color rgb="FF0000FF"/>
      <name val="Arial CE"/>
      <family val="2"/>
    </font>
    <font>
      <sz val="8"/>
      <color rgb="FF0000FF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/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33" fillId="0" borderId="10" xfId="0" applyFont="1" applyBorder="1" applyAlignment="1">
      <alignment horizontal="lef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 wrapText="1"/>
    </xf>
    <xf numFmtId="0" fontId="36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/>
    </xf>
    <xf numFmtId="0" fontId="44" fillId="0" borderId="0" xfId="0" applyFont="1" applyAlignment="1" applyProtection="1">
      <alignment horizontal="left"/>
      <protection/>
    </xf>
    <xf numFmtId="0" fontId="9" fillId="0" borderId="0" xfId="0" applyFont="1" applyProtection="1"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Protection="1">
      <protection/>
    </xf>
    <xf numFmtId="0" fontId="43" fillId="0" borderId="22" xfId="0" applyFont="1" applyBorder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/>
      <protection/>
    </xf>
    <xf numFmtId="0" fontId="47" fillId="0" borderId="22" xfId="0" applyFont="1" applyBorder="1" applyAlignment="1" applyProtection="1">
      <alignment horizontal="left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34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31" fillId="0" borderId="22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40">
      <selection activeCell="U9" sqref="U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33" t="s">
        <v>6</v>
      </c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14" t="s">
        <v>7</v>
      </c>
      <c r="BT2" s="14" t="s">
        <v>8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ht="24.95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spans="2:71" ht="12" customHeight="1">
      <c r="B5" s="17"/>
      <c r="D5" s="21" t="s">
        <v>14</v>
      </c>
      <c r="K5" s="260" t="s">
        <v>15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R5" s="17"/>
      <c r="BE5" s="257" t="s">
        <v>16</v>
      </c>
      <c r="BS5" s="14" t="s">
        <v>7</v>
      </c>
    </row>
    <row r="6" spans="2:71" ht="36.95" customHeight="1">
      <c r="B6" s="17"/>
      <c r="D6" s="23" t="s">
        <v>17</v>
      </c>
      <c r="K6" s="261" t="s">
        <v>548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R6" s="17"/>
      <c r="BE6" s="258"/>
      <c r="BS6" s="14" t="s">
        <v>7</v>
      </c>
    </row>
    <row r="7" spans="2:71" ht="12" customHeight="1">
      <c r="B7" s="17"/>
      <c r="D7" s="24" t="s">
        <v>18</v>
      </c>
      <c r="K7" s="22" t="s">
        <v>3</v>
      </c>
      <c r="AK7" s="24" t="s">
        <v>19</v>
      </c>
      <c r="AN7" s="22" t="s">
        <v>3</v>
      </c>
      <c r="AR7" s="17"/>
      <c r="BE7" s="258"/>
      <c r="BS7" s="14" t="s">
        <v>7</v>
      </c>
    </row>
    <row r="8" spans="2:7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258"/>
      <c r="BS8" s="14" t="s">
        <v>7</v>
      </c>
    </row>
    <row r="9" spans="2:71" ht="14.45" customHeight="1">
      <c r="B9" s="17"/>
      <c r="AR9" s="17"/>
      <c r="BE9" s="258"/>
      <c r="BS9" s="14" t="s">
        <v>7</v>
      </c>
    </row>
    <row r="10" spans="2:71" ht="12" customHeight="1">
      <c r="B10" s="17"/>
      <c r="D10" s="24" t="s">
        <v>24</v>
      </c>
      <c r="AK10" s="24" t="s">
        <v>25</v>
      </c>
      <c r="AN10" s="22" t="s">
        <v>3</v>
      </c>
      <c r="AR10" s="17"/>
      <c r="BE10" s="258"/>
      <c r="BS10" s="14" t="s">
        <v>7</v>
      </c>
    </row>
    <row r="11" spans="2:71" ht="18.4" customHeight="1">
      <c r="B11" s="17"/>
      <c r="E11" s="22" t="s">
        <v>26</v>
      </c>
      <c r="AK11" s="24" t="s">
        <v>27</v>
      </c>
      <c r="AN11" s="22" t="s">
        <v>3</v>
      </c>
      <c r="AR11" s="17"/>
      <c r="BE11" s="258"/>
      <c r="BS11" s="14" t="s">
        <v>7</v>
      </c>
    </row>
    <row r="12" spans="2:71" ht="6.95" customHeight="1">
      <c r="B12" s="17"/>
      <c r="AR12" s="17"/>
      <c r="BE12" s="258"/>
      <c r="BS12" s="14" t="s">
        <v>7</v>
      </c>
    </row>
    <row r="13" spans="2:71" ht="12" customHeight="1">
      <c r="B13" s="17"/>
      <c r="D13" s="24" t="s">
        <v>28</v>
      </c>
      <c r="AK13" s="24" t="s">
        <v>25</v>
      </c>
      <c r="AN13" s="26" t="s">
        <v>29</v>
      </c>
      <c r="AR13" s="17"/>
      <c r="BE13" s="258"/>
      <c r="BS13" s="14" t="s">
        <v>7</v>
      </c>
    </row>
    <row r="14" spans="2:71" ht="12.75">
      <c r="B14" s="17"/>
      <c r="E14" s="262" t="s">
        <v>29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4" t="s">
        <v>27</v>
      </c>
      <c r="AN14" s="26" t="s">
        <v>29</v>
      </c>
      <c r="AR14" s="17"/>
      <c r="BE14" s="258"/>
      <c r="BS14" s="14" t="s">
        <v>7</v>
      </c>
    </row>
    <row r="15" spans="2:71" ht="6.95" customHeight="1">
      <c r="B15" s="17"/>
      <c r="AR15" s="17"/>
      <c r="BE15" s="258"/>
      <c r="BS15" s="14" t="s">
        <v>4</v>
      </c>
    </row>
    <row r="16" spans="2:71" ht="12" customHeight="1">
      <c r="B16" s="17"/>
      <c r="D16" s="24" t="s">
        <v>30</v>
      </c>
      <c r="AK16" s="24" t="s">
        <v>25</v>
      </c>
      <c r="AN16" s="22" t="s">
        <v>31</v>
      </c>
      <c r="AR16" s="17"/>
      <c r="BE16" s="258"/>
      <c r="BS16" s="14" t="s">
        <v>4</v>
      </c>
    </row>
    <row r="17" spans="2:71" ht="18.4" customHeight="1">
      <c r="B17" s="17"/>
      <c r="E17" s="22" t="s">
        <v>32</v>
      </c>
      <c r="AK17" s="24" t="s">
        <v>27</v>
      </c>
      <c r="AN17" s="22" t="s">
        <v>33</v>
      </c>
      <c r="AR17" s="17"/>
      <c r="BE17" s="258"/>
      <c r="BS17" s="14" t="s">
        <v>34</v>
      </c>
    </row>
    <row r="18" spans="2:71" ht="6.95" customHeight="1">
      <c r="B18" s="17"/>
      <c r="AR18" s="17"/>
      <c r="BE18" s="258"/>
      <c r="BS18" s="14" t="s">
        <v>7</v>
      </c>
    </row>
    <row r="19" spans="2:71" ht="12" customHeight="1">
      <c r="B19" s="17"/>
      <c r="D19" s="24" t="s">
        <v>35</v>
      </c>
      <c r="AK19" s="24" t="s">
        <v>25</v>
      </c>
      <c r="AN19" s="22" t="s">
        <v>31</v>
      </c>
      <c r="AR19" s="17"/>
      <c r="BE19" s="258"/>
      <c r="BS19" s="14" t="s">
        <v>7</v>
      </c>
    </row>
    <row r="20" spans="2:71" ht="18.4" customHeight="1">
      <c r="B20" s="17"/>
      <c r="E20" s="22" t="s">
        <v>32</v>
      </c>
      <c r="AK20" s="24" t="s">
        <v>27</v>
      </c>
      <c r="AN20" s="22" t="s">
        <v>33</v>
      </c>
      <c r="AR20" s="17"/>
      <c r="BE20" s="258"/>
      <c r="BS20" s="14" t="s">
        <v>34</v>
      </c>
    </row>
    <row r="21" spans="2:57" ht="6.95" customHeight="1">
      <c r="B21" s="17"/>
      <c r="AR21" s="17"/>
      <c r="BE21" s="258"/>
    </row>
    <row r="22" spans="2:57" ht="12" customHeight="1">
      <c r="B22" s="17"/>
      <c r="D22" s="24" t="s">
        <v>36</v>
      </c>
      <c r="AR22" s="17"/>
      <c r="BE22" s="258"/>
    </row>
    <row r="23" spans="2:57" ht="47.25" customHeight="1">
      <c r="B23" s="17"/>
      <c r="E23" s="264" t="s">
        <v>37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R23" s="17"/>
      <c r="BE23" s="258"/>
    </row>
    <row r="24" spans="2:57" ht="6.95" customHeight="1">
      <c r="B24" s="17"/>
      <c r="AR24" s="17"/>
      <c r="BE24" s="258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58"/>
    </row>
    <row r="26" spans="2:57" s="1" customFormat="1" ht="25.9" customHeight="1">
      <c r="B26" s="29"/>
      <c r="D26" s="30" t="s">
        <v>38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65">
        <f>ROUND(AG54,2)</f>
        <v>0</v>
      </c>
      <c r="AL26" s="266"/>
      <c r="AM26" s="266"/>
      <c r="AN26" s="266"/>
      <c r="AO26" s="266"/>
      <c r="AR26" s="29"/>
      <c r="BE26" s="258"/>
    </row>
    <row r="27" spans="2:57" s="1" customFormat="1" ht="6.95" customHeight="1">
      <c r="B27" s="29"/>
      <c r="AR27" s="29"/>
      <c r="BE27" s="258"/>
    </row>
    <row r="28" spans="2:57" s="1" customFormat="1" ht="12.75">
      <c r="B28" s="29"/>
      <c r="L28" s="267" t="s">
        <v>39</v>
      </c>
      <c r="M28" s="267"/>
      <c r="N28" s="267"/>
      <c r="O28" s="267"/>
      <c r="P28" s="267"/>
      <c r="W28" s="267" t="s">
        <v>40</v>
      </c>
      <c r="X28" s="267"/>
      <c r="Y28" s="267"/>
      <c r="Z28" s="267"/>
      <c r="AA28" s="267"/>
      <c r="AB28" s="267"/>
      <c r="AC28" s="267"/>
      <c r="AD28" s="267"/>
      <c r="AE28" s="267"/>
      <c r="AK28" s="267" t="s">
        <v>41</v>
      </c>
      <c r="AL28" s="267"/>
      <c r="AM28" s="267"/>
      <c r="AN28" s="267"/>
      <c r="AO28" s="267"/>
      <c r="AR28" s="29"/>
      <c r="BE28" s="258"/>
    </row>
    <row r="29" spans="2:57" s="2" customFormat="1" ht="14.45" customHeight="1">
      <c r="B29" s="33"/>
      <c r="D29" s="24" t="s">
        <v>42</v>
      </c>
      <c r="F29" s="24" t="s">
        <v>43</v>
      </c>
      <c r="L29" s="250">
        <v>0.21</v>
      </c>
      <c r="M29" s="249"/>
      <c r="N29" s="249"/>
      <c r="O29" s="249"/>
      <c r="P29" s="249"/>
      <c r="W29" s="248">
        <f>ROUND(AZ54,2)</f>
        <v>0</v>
      </c>
      <c r="X29" s="249"/>
      <c r="Y29" s="249"/>
      <c r="Z29" s="249"/>
      <c r="AA29" s="249"/>
      <c r="AB29" s="249"/>
      <c r="AC29" s="249"/>
      <c r="AD29" s="249"/>
      <c r="AE29" s="249"/>
      <c r="AK29" s="248">
        <f>ROUND(AV54,2)</f>
        <v>0</v>
      </c>
      <c r="AL29" s="249"/>
      <c r="AM29" s="249"/>
      <c r="AN29" s="249"/>
      <c r="AO29" s="249"/>
      <c r="AR29" s="33"/>
      <c r="BE29" s="259"/>
    </row>
    <row r="30" spans="2:57" s="2" customFormat="1" ht="14.45" customHeight="1">
      <c r="B30" s="33"/>
      <c r="F30" s="24" t="s">
        <v>44</v>
      </c>
      <c r="L30" s="250">
        <v>0.15</v>
      </c>
      <c r="M30" s="249"/>
      <c r="N30" s="249"/>
      <c r="O30" s="249"/>
      <c r="P30" s="249"/>
      <c r="W30" s="248">
        <f>ROUND(BA54,2)</f>
        <v>0</v>
      </c>
      <c r="X30" s="249"/>
      <c r="Y30" s="249"/>
      <c r="Z30" s="249"/>
      <c r="AA30" s="249"/>
      <c r="AB30" s="249"/>
      <c r="AC30" s="249"/>
      <c r="AD30" s="249"/>
      <c r="AE30" s="249"/>
      <c r="AK30" s="248">
        <f>ROUND(AW54,2)</f>
        <v>0</v>
      </c>
      <c r="AL30" s="249"/>
      <c r="AM30" s="249"/>
      <c r="AN30" s="249"/>
      <c r="AO30" s="249"/>
      <c r="AR30" s="33"/>
      <c r="BE30" s="259"/>
    </row>
    <row r="31" spans="2:57" s="2" customFormat="1" ht="14.45" customHeight="1" hidden="1">
      <c r="B31" s="33"/>
      <c r="F31" s="24" t="s">
        <v>45</v>
      </c>
      <c r="L31" s="250">
        <v>0.21</v>
      </c>
      <c r="M31" s="249"/>
      <c r="N31" s="249"/>
      <c r="O31" s="249"/>
      <c r="P31" s="249"/>
      <c r="W31" s="248">
        <f>ROUND(BB54,2)</f>
        <v>0</v>
      </c>
      <c r="X31" s="249"/>
      <c r="Y31" s="249"/>
      <c r="Z31" s="249"/>
      <c r="AA31" s="249"/>
      <c r="AB31" s="249"/>
      <c r="AC31" s="249"/>
      <c r="AD31" s="249"/>
      <c r="AE31" s="249"/>
      <c r="AK31" s="248">
        <v>0</v>
      </c>
      <c r="AL31" s="249"/>
      <c r="AM31" s="249"/>
      <c r="AN31" s="249"/>
      <c r="AO31" s="249"/>
      <c r="AR31" s="33"/>
      <c r="BE31" s="259"/>
    </row>
    <row r="32" spans="2:57" s="2" customFormat="1" ht="14.45" customHeight="1" hidden="1">
      <c r="B32" s="33"/>
      <c r="F32" s="24" t="s">
        <v>46</v>
      </c>
      <c r="L32" s="250">
        <v>0.15</v>
      </c>
      <c r="M32" s="249"/>
      <c r="N32" s="249"/>
      <c r="O32" s="249"/>
      <c r="P32" s="249"/>
      <c r="W32" s="248">
        <f>ROUND(BC54,2)</f>
        <v>0</v>
      </c>
      <c r="X32" s="249"/>
      <c r="Y32" s="249"/>
      <c r="Z32" s="249"/>
      <c r="AA32" s="249"/>
      <c r="AB32" s="249"/>
      <c r="AC32" s="249"/>
      <c r="AD32" s="249"/>
      <c r="AE32" s="249"/>
      <c r="AK32" s="248">
        <v>0</v>
      </c>
      <c r="AL32" s="249"/>
      <c r="AM32" s="249"/>
      <c r="AN32" s="249"/>
      <c r="AO32" s="249"/>
      <c r="AR32" s="33"/>
      <c r="BE32" s="259"/>
    </row>
    <row r="33" spans="2:44" s="2" customFormat="1" ht="14.45" customHeight="1" hidden="1">
      <c r="B33" s="33"/>
      <c r="F33" s="24" t="s">
        <v>47</v>
      </c>
      <c r="L33" s="250">
        <v>0</v>
      </c>
      <c r="M33" s="249"/>
      <c r="N33" s="249"/>
      <c r="O33" s="249"/>
      <c r="P33" s="249"/>
      <c r="W33" s="248">
        <f>ROUND(BD54,2)</f>
        <v>0</v>
      </c>
      <c r="X33" s="249"/>
      <c r="Y33" s="249"/>
      <c r="Z33" s="249"/>
      <c r="AA33" s="249"/>
      <c r="AB33" s="249"/>
      <c r="AC33" s="249"/>
      <c r="AD33" s="249"/>
      <c r="AE33" s="249"/>
      <c r="AK33" s="248">
        <v>0</v>
      </c>
      <c r="AL33" s="249"/>
      <c r="AM33" s="249"/>
      <c r="AN33" s="249"/>
      <c r="AO33" s="249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48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49</v>
      </c>
      <c r="U35" s="36"/>
      <c r="V35" s="36"/>
      <c r="W35" s="36"/>
      <c r="X35" s="253" t="s">
        <v>50</v>
      </c>
      <c r="Y35" s="254"/>
      <c r="Z35" s="254"/>
      <c r="AA35" s="254"/>
      <c r="AB35" s="254"/>
      <c r="AC35" s="36"/>
      <c r="AD35" s="36"/>
      <c r="AE35" s="36"/>
      <c r="AF35" s="36"/>
      <c r="AG35" s="36"/>
      <c r="AH35" s="36"/>
      <c r="AI35" s="36"/>
      <c r="AJ35" s="36"/>
      <c r="AK35" s="255">
        <f>SUM(AK26:AK33)</f>
        <v>0</v>
      </c>
      <c r="AL35" s="254"/>
      <c r="AM35" s="254"/>
      <c r="AN35" s="254"/>
      <c r="AO35" s="256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5" customHeight="1">
      <c r="B42" s="29"/>
      <c r="C42" s="18" t="s">
        <v>51</v>
      </c>
      <c r="AR42" s="29"/>
    </row>
    <row r="43" spans="2:44" s="1" customFormat="1" ht="6.95" customHeight="1">
      <c r="B43" s="29"/>
      <c r="AR43" s="29"/>
    </row>
    <row r="44" spans="2:44" s="3" customFormat="1" ht="12" customHeight="1">
      <c r="B44" s="42"/>
      <c r="C44" s="24" t="s">
        <v>14</v>
      </c>
      <c r="L44" s="3" t="str">
        <f>K5</f>
        <v>531_AV_R2</v>
      </c>
      <c r="AR44" s="42"/>
    </row>
    <row r="45" spans="2:44" s="4" customFormat="1" ht="36.95" customHeight="1">
      <c r="B45" s="43"/>
      <c r="C45" s="44" t="s">
        <v>17</v>
      </c>
      <c r="L45" s="239" t="str">
        <f>K6</f>
        <v>Archeopark - AV technika</v>
      </c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R45" s="43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4" t="s">
        <v>20</v>
      </c>
      <c r="L47" s="45" t="str">
        <f>IF(K8="","",K8)</f>
        <v xml:space="preserve">Všestary </v>
      </c>
      <c r="AI47" s="24" t="s">
        <v>22</v>
      </c>
      <c r="AM47" s="241" t="str">
        <f>IF(AN8="","",AN8)</f>
        <v>27. 6. 2023</v>
      </c>
      <c r="AN47" s="241"/>
      <c r="AR47" s="29"/>
    </row>
    <row r="48" spans="2:44" s="1" customFormat="1" ht="6.95" customHeight="1">
      <c r="B48" s="29"/>
      <c r="AR48" s="29"/>
    </row>
    <row r="49" spans="2:56" s="1" customFormat="1" ht="15.2" customHeight="1">
      <c r="B49" s="29"/>
      <c r="C49" s="24" t="s">
        <v>24</v>
      </c>
      <c r="L49" s="3" t="str">
        <f>IF(E11="","",E11)</f>
        <v>Královéhradecký kraj, Pivovarské nám. 1245, HK</v>
      </c>
      <c r="AI49" s="24" t="s">
        <v>30</v>
      </c>
      <c r="AM49" s="242" t="str">
        <f>IF(E17="","",E17)</f>
        <v>ARCHaPLAN s.r.o.</v>
      </c>
      <c r="AN49" s="243"/>
      <c r="AO49" s="243"/>
      <c r="AP49" s="243"/>
      <c r="AR49" s="29"/>
      <c r="AS49" s="244" t="s">
        <v>52</v>
      </c>
      <c r="AT49" s="245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5.2" customHeight="1">
      <c r="B50" s="29"/>
      <c r="C50" s="24" t="s">
        <v>28</v>
      </c>
      <c r="L50" s="3" t="str">
        <f>IF(E14="Vyplň údaj","",E14)</f>
        <v/>
      </c>
      <c r="AI50" s="24" t="s">
        <v>35</v>
      </c>
      <c r="AM50" s="242" t="str">
        <f>IF(E20="","",E20)</f>
        <v>ARCHaPLAN s.r.o.</v>
      </c>
      <c r="AN50" s="243"/>
      <c r="AO50" s="243"/>
      <c r="AP50" s="243"/>
      <c r="AR50" s="29"/>
      <c r="AS50" s="246"/>
      <c r="AT50" s="247"/>
      <c r="BD50" s="50"/>
    </row>
    <row r="51" spans="2:56" s="1" customFormat="1" ht="10.9" customHeight="1">
      <c r="B51" s="29"/>
      <c r="AR51" s="29"/>
      <c r="AS51" s="246"/>
      <c r="AT51" s="247"/>
      <c r="BD51" s="50"/>
    </row>
    <row r="52" spans="2:56" s="1" customFormat="1" ht="29.25" customHeight="1">
      <c r="B52" s="29"/>
      <c r="C52" s="235" t="s">
        <v>53</v>
      </c>
      <c r="D52" s="236"/>
      <c r="E52" s="236"/>
      <c r="F52" s="236"/>
      <c r="G52" s="236"/>
      <c r="H52" s="51"/>
      <c r="I52" s="237" t="s">
        <v>54</v>
      </c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8" t="s">
        <v>55</v>
      </c>
      <c r="AH52" s="236"/>
      <c r="AI52" s="236"/>
      <c r="AJ52" s="236"/>
      <c r="AK52" s="236"/>
      <c r="AL52" s="236"/>
      <c r="AM52" s="236"/>
      <c r="AN52" s="237" t="s">
        <v>56</v>
      </c>
      <c r="AO52" s="236"/>
      <c r="AP52" s="236"/>
      <c r="AQ52" s="52" t="s">
        <v>57</v>
      </c>
      <c r="AR52" s="29"/>
      <c r="AS52" s="53" t="s">
        <v>58</v>
      </c>
      <c r="AT52" s="54" t="s">
        <v>59</v>
      </c>
      <c r="AU52" s="54" t="s">
        <v>60</v>
      </c>
      <c r="AV52" s="54" t="s">
        <v>61</v>
      </c>
      <c r="AW52" s="54" t="s">
        <v>62</v>
      </c>
      <c r="AX52" s="54" t="s">
        <v>63</v>
      </c>
      <c r="AY52" s="54" t="s">
        <v>64</v>
      </c>
      <c r="AZ52" s="54" t="s">
        <v>65</v>
      </c>
      <c r="BA52" s="54" t="s">
        <v>66</v>
      </c>
      <c r="BB52" s="54" t="s">
        <v>67</v>
      </c>
      <c r="BC52" s="54" t="s">
        <v>68</v>
      </c>
      <c r="BD52" s="55" t="s">
        <v>69</v>
      </c>
    </row>
    <row r="53" spans="2:56" s="1" customFormat="1" ht="10.9" customHeight="1">
      <c r="B53" s="29"/>
      <c r="AR53" s="29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5" customFormat="1" ht="32.45" customHeight="1">
      <c r="B54" s="57"/>
      <c r="C54" s="58" t="s">
        <v>70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31">
        <f>ROUND(AG55,2)</f>
        <v>0</v>
      </c>
      <c r="AH54" s="231"/>
      <c r="AI54" s="231"/>
      <c r="AJ54" s="231"/>
      <c r="AK54" s="231"/>
      <c r="AL54" s="231"/>
      <c r="AM54" s="231"/>
      <c r="AN54" s="232">
        <f>SUM(AG54,AT54)</f>
        <v>0</v>
      </c>
      <c r="AO54" s="232"/>
      <c r="AP54" s="232"/>
      <c r="AQ54" s="61" t="s">
        <v>3</v>
      </c>
      <c r="AR54" s="57"/>
      <c r="AS54" s="62">
        <f>ROUND(AS55,2)</f>
        <v>0</v>
      </c>
      <c r="AT54" s="63">
        <f>ROUND(SUM(AV54:AW54),2)</f>
        <v>0</v>
      </c>
      <c r="AU54" s="64">
        <f>ROUND(AU55,5)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ROUND(AZ55,2)</f>
        <v>0</v>
      </c>
      <c r="BA54" s="63">
        <f>ROUND(BA55,2)</f>
        <v>0</v>
      </c>
      <c r="BB54" s="63">
        <f>ROUND(BB55,2)</f>
        <v>0</v>
      </c>
      <c r="BC54" s="63">
        <f>ROUND(BC55,2)</f>
        <v>0</v>
      </c>
      <c r="BD54" s="65">
        <f>ROUND(BD55,2)</f>
        <v>0</v>
      </c>
      <c r="BS54" s="66" t="s">
        <v>71</v>
      </c>
      <c r="BT54" s="66" t="s">
        <v>72</v>
      </c>
      <c r="BU54" s="67" t="s">
        <v>73</v>
      </c>
      <c r="BV54" s="66" t="s">
        <v>74</v>
      </c>
      <c r="BW54" s="66" t="s">
        <v>5</v>
      </c>
      <c r="BX54" s="66" t="s">
        <v>75</v>
      </c>
      <c r="CL54" s="66" t="s">
        <v>3</v>
      </c>
    </row>
    <row r="55" spans="1:91" s="6" customFormat="1" ht="16.5" customHeight="1">
      <c r="A55" s="68" t="s">
        <v>76</v>
      </c>
      <c r="B55" s="69"/>
      <c r="C55" s="70"/>
      <c r="D55" s="230" t="s">
        <v>77</v>
      </c>
      <c r="E55" s="230"/>
      <c r="F55" s="230"/>
      <c r="G55" s="230"/>
      <c r="H55" s="230"/>
      <c r="I55" s="71"/>
      <c r="J55" s="230" t="s">
        <v>78</v>
      </c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51">
        <f>'AV - AV technika'!J30</f>
        <v>0</v>
      </c>
      <c r="AH55" s="252"/>
      <c r="AI55" s="252"/>
      <c r="AJ55" s="252"/>
      <c r="AK55" s="252"/>
      <c r="AL55" s="252"/>
      <c r="AM55" s="252"/>
      <c r="AN55" s="251">
        <f>SUM(AG55,AT55)</f>
        <v>0</v>
      </c>
      <c r="AO55" s="252"/>
      <c r="AP55" s="252"/>
      <c r="AQ55" s="72" t="s">
        <v>79</v>
      </c>
      <c r="AR55" s="69"/>
      <c r="AS55" s="73">
        <v>0</v>
      </c>
      <c r="AT55" s="74">
        <f>ROUND(SUM(AV55:AW55),2)</f>
        <v>0</v>
      </c>
      <c r="AU55" s="75">
        <f>'AV - AV technika'!P87</f>
        <v>0</v>
      </c>
      <c r="AV55" s="74">
        <f>'AV - AV technika'!J33</f>
        <v>0</v>
      </c>
      <c r="AW55" s="74">
        <f>'AV - AV technika'!J34</f>
        <v>0</v>
      </c>
      <c r="AX55" s="74">
        <f>'AV - AV technika'!J35</f>
        <v>0</v>
      </c>
      <c r="AY55" s="74">
        <f>'AV - AV technika'!J36</f>
        <v>0</v>
      </c>
      <c r="AZ55" s="74">
        <f>'AV - AV technika'!F33</f>
        <v>0</v>
      </c>
      <c r="BA55" s="74">
        <f>'AV - AV technika'!F34</f>
        <v>0</v>
      </c>
      <c r="BB55" s="74">
        <f>'AV - AV technika'!F35</f>
        <v>0</v>
      </c>
      <c r="BC55" s="74">
        <f>'AV - AV technika'!F36</f>
        <v>0</v>
      </c>
      <c r="BD55" s="76">
        <f>'AV - AV technika'!F37</f>
        <v>0</v>
      </c>
      <c r="BT55" s="77" t="s">
        <v>80</v>
      </c>
      <c r="BV55" s="77" t="s">
        <v>74</v>
      </c>
      <c r="BW55" s="77" t="s">
        <v>81</v>
      </c>
      <c r="BX55" s="77" t="s">
        <v>5</v>
      </c>
      <c r="CL55" s="77" t="s">
        <v>3</v>
      </c>
      <c r="CM55" s="77" t="s">
        <v>82</v>
      </c>
    </row>
    <row r="56" spans="2:44" s="1" customFormat="1" ht="30" customHeight="1">
      <c r="B56" s="29"/>
      <c r="AR56" s="29"/>
    </row>
    <row r="57" spans="2:44" s="1" customFormat="1" ht="6.95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29"/>
    </row>
  </sheetData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55:AP55"/>
    <mergeCell ref="AG55:AM5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</mergeCells>
  <hyperlinks>
    <hyperlink ref="A55" location="'AV - AV techni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0"/>
  <sheetViews>
    <sheetView showGridLines="0" tabSelected="1" zoomScale="115" zoomScaleNormal="115" workbookViewId="0" topLeftCell="A84">
      <selection activeCell="F89" sqref="F8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3" t="s">
        <v>6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4" t="s">
        <v>81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2:46" ht="24.95" customHeight="1">
      <c r="B4" s="17"/>
      <c r="D4" s="18" t="s">
        <v>83</v>
      </c>
      <c r="L4" s="17"/>
      <c r="M4" s="78" t="s">
        <v>11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16.5" customHeight="1">
      <c r="B7" s="17"/>
      <c r="E7" s="269" t="str">
        <f>'Rekapitulace stavby'!K6</f>
        <v>Archeopark - AV technika</v>
      </c>
      <c r="F7" s="270"/>
      <c r="G7" s="270"/>
      <c r="H7" s="270"/>
      <c r="L7" s="17"/>
    </row>
    <row r="8" spans="2:12" s="1" customFormat="1" ht="12" customHeight="1">
      <c r="B8" s="29"/>
      <c r="D8" s="24" t="s">
        <v>84</v>
      </c>
      <c r="L8" s="29"/>
    </row>
    <row r="9" spans="2:12" s="1" customFormat="1" ht="16.5" customHeight="1">
      <c r="B9" s="29"/>
      <c r="E9" s="239" t="s">
        <v>85</v>
      </c>
      <c r="F9" s="268"/>
      <c r="G9" s="268"/>
      <c r="H9" s="268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4" t="s">
        <v>18</v>
      </c>
      <c r="F11" s="22" t="s">
        <v>3</v>
      </c>
      <c r="I11" s="24" t="s">
        <v>19</v>
      </c>
      <c r="J11" s="22" t="s">
        <v>3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6" t="str">
        <f>'Rekapitulace stavby'!AN8</f>
        <v>27. 6. 2023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3</v>
      </c>
      <c r="L14" s="29"/>
    </row>
    <row r="15" spans="2:12" s="1" customFormat="1" ht="18" customHeight="1">
      <c r="B15" s="29"/>
      <c r="E15" s="22" t="s">
        <v>26</v>
      </c>
      <c r="I15" s="24" t="s">
        <v>27</v>
      </c>
      <c r="J15" s="22" t="s">
        <v>3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28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71" t="str">
        <f>'Rekapitulace stavby'!E14</f>
        <v>Vyplň údaj</v>
      </c>
      <c r="F18" s="260"/>
      <c r="G18" s="260"/>
      <c r="H18" s="260"/>
      <c r="I18" s="24" t="s">
        <v>27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30</v>
      </c>
      <c r="I20" s="24" t="s">
        <v>25</v>
      </c>
      <c r="J20" s="22" t="s">
        <v>31</v>
      </c>
      <c r="L20" s="29"/>
    </row>
    <row r="21" spans="2:12" s="1" customFormat="1" ht="18" customHeight="1">
      <c r="B21" s="29"/>
      <c r="E21" s="22" t="s">
        <v>32</v>
      </c>
      <c r="I21" s="24" t="s">
        <v>27</v>
      </c>
      <c r="J21" s="22" t="s">
        <v>33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">
        <v>31</v>
      </c>
      <c r="L23" s="29"/>
    </row>
    <row r="24" spans="2:12" s="1" customFormat="1" ht="18" customHeight="1">
      <c r="B24" s="29"/>
      <c r="E24" s="22" t="s">
        <v>32</v>
      </c>
      <c r="I24" s="24" t="s">
        <v>27</v>
      </c>
      <c r="J24" s="22" t="s">
        <v>33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36</v>
      </c>
      <c r="L26" s="29"/>
    </row>
    <row r="27" spans="2:12" s="7" customFormat="1" ht="16.5" customHeight="1">
      <c r="B27" s="79"/>
      <c r="E27" s="264" t="s">
        <v>3</v>
      </c>
      <c r="F27" s="264"/>
      <c r="G27" s="264"/>
      <c r="H27" s="264"/>
      <c r="L27" s="79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>
      <c r="B30" s="29"/>
      <c r="D30" s="80" t="s">
        <v>38</v>
      </c>
      <c r="J30" s="60">
        <f>ROUND(J87,2)</f>
        <v>0</v>
      </c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49" t="s">
        <v>42</v>
      </c>
      <c r="E33" s="24" t="s">
        <v>43</v>
      </c>
      <c r="F33" s="81">
        <f>ROUND((SUM(BE87:BE209)),2)</f>
        <v>0</v>
      </c>
      <c r="I33" s="82">
        <v>0.21</v>
      </c>
      <c r="J33" s="81">
        <f>ROUND(((SUM(BE87:BE209))*I33),2)</f>
        <v>0</v>
      </c>
      <c r="L33" s="29"/>
    </row>
    <row r="34" spans="2:12" s="1" customFormat="1" ht="14.45" customHeight="1">
      <c r="B34" s="29"/>
      <c r="E34" s="24" t="s">
        <v>44</v>
      </c>
      <c r="F34" s="81">
        <f>ROUND((SUM(BF87:BF209)),2)</f>
        <v>0</v>
      </c>
      <c r="I34" s="82">
        <v>0.15</v>
      </c>
      <c r="J34" s="81">
        <f>ROUND(((SUM(BF87:BF209))*I34),2)</f>
        <v>0</v>
      </c>
      <c r="L34" s="29"/>
    </row>
    <row r="35" spans="2:12" s="1" customFormat="1" ht="14.45" customHeight="1" hidden="1">
      <c r="B35" s="29"/>
      <c r="E35" s="24" t="s">
        <v>45</v>
      </c>
      <c r="F35" s="81">
        <f>ROUND((SUM(BG87:BG209)),2)</f>
        <v>0</v>
      </c>
      <c r="I35" s="82">
        <v>0.21</v>
      </c>
      <c r="J35" s="81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1">
        <f>ROUND((SUM(BH87:BH209)),2)</f>
        <v>0</v>
      </c>
      <c r="I36" s="82">
        <v>0.15</v>
      </c>
      <c r="J36" s="81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1">
        <f>ROUND((SUM(BI87:BI209)),2)</f>
        <v>0</v>
      </c>
      <c r="I37" s="82">
        <v>0</v>
      </c>
      <c r="J37" s="81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83"/>
      <c r="D39" s="84" t="s">
        <v>48</v>
      </c>
      <c r="E39" s="51"/>
      <c r="F39" s="51"/>
      <c r="G39" s="85" t="s">
        <v>49</v>
      </c>
      <c r="H39" s="86" t="s">
        <v>50</v>
      </c>
      <c r="I39" s="51"/>
      <c r="J39" s="87">
        <f>SUM(J30:J37)</f>
        <v>0</v>
      </c>
      <c r="K39" s="88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>
      <c r="B45" s="29"/>
      <c r="C45" s="18" t="s">
        <v>86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4" t="s">
        <v>17</v>
      </c>
      <c r="L47" s="29"/>
    </row>
    <row r="48" spans="2:12" s="1" customFormat="1" ht="16.5" customHeight="1">
      <c r="B48" s="29"/>
      <c r="E48" s="269" t="str">
        <f>E7</f>
        <v>Archeopark - AV technika</v>
      </c>
      <c r="F48" s="270"/>
      <c r="G48" s="270"/>
      <c r="H48" s="270"/>
      <c r="L48" s="29"/>
    </row>
    <row r="49" spans="2:12" s="1" customFormat="1" ht="12" customHeight="1">
      <c r="B49" s="29"/>
      <c r="C49" s="24" t="s">
        <v>84</v>
      </c>
      <c r="L49" s="29"/>
    </row>
    <row r="50" spans="2:12" s="1" customFormat="1" ht="16.5" customHeight="1">
      <c r="B50" s="29"/>
      <c r="E50" s="239" t="str">
        <f>E9</f>
        <v>AV - AV technika</v>
      </c>
      <c r="F50" s="268"/>
      <c r="G50" s="268"/>
      <c r="H50" s="268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4" t="s">
        <v>20</v>
      </c>
      <c r="F52" s="22" t="str">
        <f>F12</f>
        <v xml:space="preserve">Všestary </v>
      </c>
      <c r="I52" s="24" t="s">
        <v>22</v>
      </c>
      <c r="J52" s="46" t="str">
        <f>IF(J12="","",J12)</f>
        <v>27. 6. 2023</v>
      </c>
      <c r="L52" s="29"/>
    </row>
    <row r="53" spans="2:12" s="1" customFormat="1" ht="6.95" customHeight="1">
      <c r="B53" s="29"/>
      <c r="L53" s="29"/>
    </row>
    <row r="54" spans="2:12" s="1" customFormat="1" ht="15.2" customHeight="1">
      <c r="B54" s="29"/>
      <c r="C54" s="24" t="s">
        <v>24</v>
      </c>
      <c r="F54" s="22" t="str">
        <f>E15</f>
        <v>Královéhradecký kraj, Pivovarské nám. 1245, HK</v>
      </c>
      <c r="I54" s="24" t="s">
        <v>30</v>
      </c>
      <c r="J54" s="27" t="str">
        <f>E21</f>
        <v>ARCHaPLAN s.r.o.</v>
      </c>
      <c r="L54" s="29"/>
    </row>
    <row r="55" spans="2:12" s="1" customFormat="1" ht="15.2" customHeight="1">
      <c r="B55" s="29"/>
      <c r="C55" s="24" t="s">
        <v>28</v>
      </c>
      <c r="F55" s="22" t="str">
        <f>IF(E18="","",E18)</f>
        <v>Vyplň údaj</v>
      </c>
      <c r="I55" s="24" t="s">
        <v>35</v>
      </c>
      <c r="J55" s="27" t="str">
        <f>E24</f>
        <v>ARCHaPLAN s.r.o.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89" t="s">
        <v>87</v>
      </c>
      <c r="D57" s="83"/>
      <c r="E57" s="83"/>
      <c r="F57" s="83"/>
      <c r="G57" s="83"/>
      <c r="H57" s="83"/>
      <c r="I57" s="83"/>
      <c r="J57" s="90" t="s">
        <v>88</v>
      </c>
      <c r="K57" s="83"/>
      <c r="L57" s="29"/>
    </row>
    <row r="58" spans="2:12" s="1" customFormat="1" ht="10.35" customHeight="1">
      <c r="B58" s="29"/>
      <c r="L58" s="29"/>
    </row>
    <row r="59" spans="2:47" s="1" customFormat="1" ht="22.9" customHeight="1">
      <c r="B59" s="29"/>
      <c r="C59" s="91" t="s">
        <v>70</v>
      </c>
      <c r="J59" s="60">
        <f>J87</f>
        <v>0</v>
      </c>
      <c r="L59" s="29"/>
      <c r="AU59" s="14" t="s">
        <v>89</v>
      </c>
    </row>
    <row r="60" spans="2:12" s="8" customFormat="1" ht="24.95" customHeight="1">
      <c r="B60" s="92"/>
      <c r="D60" s="93" t="s">
        <v>90</v>
      </c>
      <c r="E60" s="94"/>
      <c r="F60" s="94"/>
      <c r="G60" s="94"/>
      <c r="H60" s="94"/>
      <c r="I60" s="94"/>
      <c r="J60" s="95">
        <f>J88</f>
        <v>0</v>
      </c>
      <c r="L60" s="92"/>
    </row>
    <row r="61" spans="2:12" s="8" customFormat="1" ht="24.95" customHeight="1">
      <c r="B61" s="92"/>
      <c r="D61" s="93" t="s">
        <v>91</v>
      </c>
      <c r="E61" s="94"/>
      <c r="F61" s="94"/>
      <c r="G61" s="94"/>
      <c r="H61" s="94"/>
      <c r="I61" s="94"/>
      <c r="J61" s="95">
        <f>J125</f>
        <v>0</v>
      </c>
      <c r="L61" s="92"/>
    </row>
    <row r="62" spans="2:12" s="8" customFormat="1" ht="24.95" customHeight="1">
      <c r="B62" s="92"/>
      <c r="D62" s="93" t="s">
        <v>92</v>
      </c>
      <c r="E62" s="94"/>
      <c r="F62" s="94"/>
      <c r="G62" s="94"/>
      <c r="H62" s="94"/>
      <c r="I62" s="94"/>
      <c r="J62" s="95">
        <f>J150</f>
        <v>0</v>
      </c>
      <c r="L62" s="92"/>
    </row>
    <row r="63" spans="2:12" s="8" customFormat="1" ht="24.95" customHeight="1">
      <c r="B63" s="92"/>
      <c r="D63" s="93" t="s">
        <v>93</v>
      </c>
      <c r="E63" s="94"/>
      <c r="F63" s="94"/>
      <c r="G63" s="94"/>
      <c r="H63" s="94"/>
      <c r="I63" s="94"/>
      <c r="J63" s="95">
        <f>J163</f>
        <v>0</v>
      </c>
      <c r="L63" s="92"/>
    </row>
    <row r="64" spans="2:12" s="8" customFormat="1" ht="24.95" customHeight="1">
      <c r="B64" s="92"/>
      <c r="D64" s="93" t="s">
        <v>94</v>
      </c>
      <c r="E64" s="94"/>
      <c r="F64" s="94"/>
      <c r="G64" s="94"/>
      <c r="H64" s="94"/>
      <c r="I64" s="94"/>
      <c r="J64" s="95">
        <f>J174</f>
        <v>0</v>
      </c>
      <c r="L64" s="92"/>
    </row>
    <row r="65" spans="2:12" s="9" customFormat="1" ht="19.9" customHeight="1">
      <c r="B65" s="96"/>
      <c r="D65" s="97" t="s">
        <v>95</v>
      </c>
      <c r="E65" s="98"/>
      <c r="F65" s="98"/>
      <c r="G65" s="98"/>
      <c r="H65" s="98"/>
      <c r="I65" s="98"/>
      <c r="J65" s="95">
        <f>J175</f>
        <v>0</v>
      </c>
      <c r="L65" s="96"/>
    </row>
    <row r="66" spans="2:12" s="9" customFormat="1" ht="19.9" customHeight="1">
      <c r="B66" s="96"/>
      <c r="D66" s="97" t="s">
        <v>96</v>
      </c>
      <c r="E66" s="98"/>
      <c r="F66" s="98"/>
      <c r="G66" s="98"/>
      <c r="H66" s="98"/>
      <c r="I66" s="98"/>
      <c r="J66" s="95">
        <f>J184</f>
        <v>0</v>
      </c>
      <c r="L66" s="96"/>
    </row>
    <row r="67" spans="2:12" s="8" customFormat="1" ht="24.95" customHeight="1">
      <c r="B67" s="92"/>
      <c r="D67" s="93" t="s">
        <v>97</v>
      </c>
      <c r="E67" s="94"/>
      <c r="F67" s="94"/>
      <c r="G67" s="94"/>
      <c r="H67" s="94"/>
      <c r="I67" s="94"/>
      <c r="J67" s="95">
        <f>J199</f>
        <v>0</v>
      </c>
      <c r="L67" s="92"/>
    </row>
    <row r="68" spans="2:12" s="1" customFormat="1" ht="21.75" customHeight="1">
      <c r="B68" s="29"/>
      <c r="C68" s="8"/>
      <c r="D68" s="93"/>
      <c r="E68" s="94"/>
      <c r="F68" s="94"/>
      <c r="G68" s="94"/>
      <c r="H68" s="94"/>
      <c r="I68" s="94"/>
      <c r="J68" s="95"/>
      <c r="K68" s="8"/>
      <c r="L68" s="29"/>
    </row>
    <row r="69" spans="2:12" s="1" customFormat="1" ht="16.15" customHeight="1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29"/>
    </row>
    <row r="73" spans="2:12" s="1" customFormat="1" ht="6.95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29"/>
    </row>
    <row r="74" spans="2:12" s="1" customFormat="1" ht="24.95" customHeight="1">
      <c r="B74" s="29"/>
      <c r="C74" s="18" t="s">
        <v>98</v>
      </c>
      <c r="L74" s="29"/>
    </row>
    <row r="75" spans="2:12" s="1" customFormat="1" ht="6.95" customHeight="1">
      <c r="B75" s="29"/>
      <c r="L75" s="29"/>
    </row>
    <row r="76" spans="2:12" s="1" customFormat="1" ht="12" customHeight="1">
      <c r="B76" s="29"/>
      <c r="C76" s="24" t="s">
        <v>17</v>
      </c>
      <c r="L76" s="29"/>
    </row>
    <row r="77" spans="2:12" s="1" customFormat="1" ht="16.5" customHeight="1">
      <c r="B77" s="29"/>
      <c r="E77" s="269" t="str">
        <f>E7</f>
        <v>Archeopark - AV technika</v>
      </c>
      <c r="F77" s="270"/>
      <c r="G77" s="270"/>
      <c r="H77" s="270"/>
      <c r="L77" s="29"/>
    </row>
    <row r="78" spans="2:12" s="1" customFormat="1" ht="12" customHeight="1">
      <c r="B78" s="29"/>
      <c r="C78" s="24" t="s">
        <v>84</v>
      </c>
      <c r="L78" s="29"/>
    </row>
    <row r="79" spans="2:12" s="1" customFormat="1" ht="16.5" customHeight="1">
      <c r="B79" s="29"/>
      <c r="E79" s="239" t="str">
        <f>E9</f>
        <v>AV - AV technika</v>
      </c>
      <c r="F79" s="268"/>
      <c r="G79" s="268"/>
      <c r="H79" s="268"/>
      <c r="L79" s="29"/>
    </row>
    <row r="80" spans="2:12" s="1" customFormat="1" ht="6.95" customHeight="1">
      <c r="B80" s="29"/>
      <c r="L80" s="29"/>
    </row>
    <row r="81" spans="2:12" s="1" customFormat="1" ht="12" customHeight="1">
      <c r="B81" s="29"/>
      <c r="C81" s="24" t="s">
        <v>20</v>
      </c>
      <c r="F81" s="22" t="str">
        <f>F12</f>
        <v xml:space="preserve">Všestary </v>
      </c>
      <c r="I81" s="24" t="s">
        <v>22</v>
      </c>
      <c r="J81" s="46" t="str">
        <f>IF(J12="","",J12)</f>
        <v>27. 6. 2023</v>
      </c>
      <c r="L81" s="29"/>
    </row>
    <row r="82" spans="2:12" s="1" customFormat="1" ht="6.95" customHeight="1">
      <c r="B82" s="29"/>
      <c r="L82" s="29"/>
    </row>
    <row r="83" spans="2:12" s="1" customFormat="1" ht="15.2" customHeight="1">
      <c r="B83" s="29"/>
      <c r="C83" s="24" t="s">
        <v>24</v>
      </c>
      <c r="F83" s="22" t="str">
        <f>E15</f>
        <v>Královéhradecký kraj, Pivovarské nám. 1245, HK</v>
      </c>
      <c r="I83" s="24" t="s">
        <v>30</v>
      </c>
      <c r="J83" s="27" t="str">
        <f>E21</f>
        <v>ARCHaPLAN s.r.o.</v>
      </c>
      <c r="L83" s="29"/>
    </row>
    <row r="84" spans="2:12" s="1" customFormat="1" ht="15.2" customHeight="1">
      <c r="B84" s="29"/>
      <c r="C84" s="24" t="s">
        <v>28</v>
      </c>
      <c r="F84" s="22" t="str">
        <f>IF(E18="","",E18)</f>
        <v>Vyplň údaj</v>
      </c>
      <c r="I84" s="24" t="s">
        <v>35</v>
      </c>
      <c r="J84" s="27" t="str">
        <f>E24</f>
        <v>ARCHaPLAN s.r.o.</v>
      </c>
      <c r="L84" s="29"/>
    </row>
    <row r="85" spans="2:12" s="1" customFormat="1" ht="10.35" customHeight="1">
      <c r="B85" s="29"/>
      <c r="L85" s="29"/>
    </row>
    <row r="86" spans="2:20" s="10" customFormat="1" ht="29.25" customHeight="1">
      <c r="B86" s="99"/>
      <c r="C86" s="100" t="s">
        <v>99</v>
      </c>
      <c r="D86" s="101" t="s">
        <v>57</v>
      </c>
      <c r="E86" s="101" t="s">
        <v>53</v>
      </c>
      <c r="F86" s="101" t="s">
        <v>54</v>
      </c>
      <c r="G86" s="101" t="s">
        <v>100</v>
      </c>
      <c r="H86" s="101" t="s">
        <v>101</v>
      </c>
      <c r="I86" s="101" t="s">
        <v>102</v>
      </c>
      <c r="J86" s="101" t="s">
        <v>88</v>
      </c>
      <c r="K86" s="102" t="s">
        <v>103</v>
      </c>
      <c r="L86" s="99"/>
      <c r="M86" s="53" t="s">
        <v>3</v>
      </c>
      <c r="N86" s="54" t="s">
        <v>42</v>
      </c>
      <c r="O86" s="54" t="s">
        <v>104</v>
      </c>
      <c r="P86" s="54" t="s">
        <v>105</v>
      </c>
      <c r="Q86" s="54" t="s">
        <v>106</v>
      </c>
      <c r="R86" s="54" t="s">
        <v>107</v>
      </c>
      <c r="S86" s="54" t="s">
        <v>108</v>
      </c>
      <c r="T86" s="55" t="s">
        <v>109</v>
      </c>
    </row>
    <row r="87" spans="2:63" s="1" customFormat="1" ht="22.9" customHeight="1">
      <c r="B87" s="29"/>
      <c r="C87" s="58" t="s">
        <v>110</v>
      </c>
      <c r="J87" s="103">
        <f>J88+J125+J150+J163+J174+J199</f>
        <v>0</v>
      </c>
      <c r="L87" s="29"/>
      <c r="M87" s="56"/>
      <c r="N87" s="47"/>
      <c r="O87" s="47"/>
      <c r="P87" s="104">
        <f>P88+P125+P150+P163+P174+P199</f>
        <v>0</v>
      </c>
      <c r="Q87" s="47"/>
      <c r="R87" s="104">
        <f>R88+R125+R150+R163+R174+R199</f>
        <v>0</v>
      </c>
      <c r="S87" s="47"/>
      <c r="T87" s="105">
        <f>T88+T125+T150+T163+T174+T199</f>
        <v>0</v>
      </c>
      <c r="V87" s="129"/>
      <c r="AT87" s="14" t="s">
        <v>71</v>
      </c>
      <c r="AU87" s="14" t="s">
        <v>89</v>
      </c>
      <c r="BK87" s="106">
        <f>BK88+BK125+BK150+BK163+BK174+BK199</f>
        <v>0</v>
      </c>
    </row>
    <row r="88" spans="2:63" s="11" customFormat="1" ht="25.9" customHeight="1">
      <c r="B88" s="107"/>
      <c r="D88" s="108" t="s">
        <v>71</v>
      </c>
      <c r="E88" s="109" t="s">
        <v>111</v>
      </c>
      <c r="F88" s="280" t="s">
        <v>112</v>
      </c>
      <c r="G88" s="281"/>
      <c r="H88" s="281"/>
      <c r="I88" s="110"/>
      <c r="J88" s="111">
        <f>J89+J91+J93+J95+J97+J99+J101+J103+J105+J107+J109+J111+J113+J115+J117+J119+J121+J123</f>
        <v>0</v>
      </c>
      <c r="L88" s="107"/>
      <c r="M88" s="112"/>
      <c r="P88" s="113">
        <f>SUM(P89:P124)</f>
        <v>0</v>
      </c>
      <c r="R88" s="113">
        <f>SUM(R89:R124)</f>
        <v>0</v>
      </c>
      <c r="T88" s="114">
        <f>SUM(T89:T124)</f>
        <v>0</v>
      </c>
      <c r="AR88" s="108" t="s">
        <v>80</v>
      </c>
      <c r="AT88" s="115" t="s">
        <v>71</v>
      </c>
      <c r="AU88" s="115" t="s">
        <v>72</v>
      </c>
      <c r="AY88" s="108" t="s">
        <v>113</v>
      </c>
      <c r="BK88" s="116">
        <f>SUM(BK89:BK124)</f>
        <v>0</v>
      </c>
    </row>
    <row r="89" spans="2:65" s="1" customFormat="1" ht="40.9" customHeight="1">
      <c r="B89" s="117"/>
      <c r="C89" s="118" t="s">
        <v>80</v>
      </c>
      <c r="D89" s="118" t="s">
        <v>114</v>
      </c>
      <c r="E89" s="119" t="s">
        <v>115</v>
      </c>
      <c r="F89" s="300" t="s">
        <v>505</v>
      </c>
      <c r="G89" s="283" t="s">
        <v>116</v>
      </c>
      <c r="H89" s="284">
        <v>1</v>
      </c>
      <c r="I89" s="121"/>
      <c r="J89" s="122">
        <f>ROUND(I89*H89,2)</f>
        <v>0</v>
      </c>
      <c r="K89" s="120" t="s">
        <v>3</v>
      </c>
      <c r="L89" s="123"/>
      <c r="M89" s="124" t="s">
        <v>3</v>
      </c>
      <c r="N89" s="125" t="s">
        <v>43</v>
      </c>
      <c r="P89" s="126">
        <f>O89*H89</f>
        <v>0</v>
      </c>
      <c r="Q89" s="126">
        <v>0</v>
      </c>
      <c r="R89" s="126">
        <f>Q89*H89</f>
        <v>0</v>
      </c>
      <c r="S89" s="126">
        <v>0</v>
      </c>
      <c r="T89" s="127">
        <f>S89*H89</f>
        <v>0</v>
      </c>
      <c r="AR89" s="128" t="s">
        <v>117</v>
      </c>
      <c r="AT89" s="128" t="s">
        <v>114</v>
      </c>
      <c r="AU89" s="128" t="s">
        <v>80</v>
      </c>
      <c r="AY89" s="14" t="s">
        <v>113</v>
      </c>
      <c r="BE89" s="129">
        <f>IF(N89="základní",J89,0)</f>
        <v>0</v>
      </c>
      <c r="BF89" s="129">
        <f>IF(N89="snížená",J89,0)</f>
        <v>0</v>
      </c>
      <c r="BG89" s="129">
        <f>IF(N89="zákl. přenesená",J89,0)</f>
        <v>0</v>
      </c>
      <c r="BH89" s="129">
        <f>IF(N89="sníž. přenesená",J89,0)</f>
        <v>0</v>
      </c>
      <c r="BI89" s="129">
        <f>IF(N89="nulová",J89,0)</f>
        <v>0</v>
      </c>
      <c r="BJ89" s="14" t="s">
        <v>80</v>
      </c>
      <c r="BK89" s="129">
        <f>ROUND(I89*H89,2)</f>
        <v>0</v>
      </c>
      <c r="BL89" s="14" t="s">
        <v>118</v>
      </c>
      <c r="BM89" s="128" t="s">
        <v>82</v>
      </c>
    </row>
    <row r="90" spans="2:47" s="1" customFormat="1" ht="79.15" customHeight="1">
      <c r="B90" s="29"/>
      <c r="D90" s="130" t="s">
        <v>119</v>
      </c>
      <c r="F90" s="285" t="s">
        <v>506</v>
      </c>
      <c r="G90" s="286"/>
      <c r="H90" s="286"/>
      <c r="I90" s="131"/>
      <c r="L90" s="29"/>
      <c r="M90" s="132"/>
      <c r="T90" s="50"/>
      <c r="AT90" s="14" t="s">
        <v>119</v>
      </c>
      <c r="AU90" s="14" t="s">
        <v>80</v>
      </c>
    </row>
    <row r="91" spans="2:65" s="1" customFormat="1" ht="40.15" customHeight="1">
      <c r="B91" s="117"/>
      <c r="C91" s="118" t="s">
        <v>82</v>
      </c>
      <c r="D91" s="118" t="s">
        <v>114</v>
      </c>
      <c r="E91" s="119" t="s">
        <v>120</v>
      </c>
      <c r="F91" s="282" t="s">
        <v>504</v>
      </c>
      <c r="G91" s="283" t="s">
        <v>116</v>
      </c>
      <c r="H91" s="284">
        <v>1</v>
      </c>
      <c r="I91" s="121"/>
      <c r="J91" s="122">
        <f>ROUND(I91*H91,2)</f>
        <v>0</v>
      </c>
      <c r="K91" s="120" t="s">
        <v>3</v>
      </c>
      <c r="L91" s="123"/>
      <c r="M91" s="124" t="s">
        <v>3</v>
      </c>
      <c r="N91" s="125" t="s">
        <v>43</v>
      </c>
      <c r="P91" s="126">
        <f>O91*H91</f>
        <v>0</v>
      </c>
      <c r="Q91" s="126">
        <v>0</v>
      </c>
      <c r="R91" s="126">
        <f>Q91*H91</f>
        <v>0</v>
      </c>
      <c r="S91" s="126">
        <v>0</v>
      </c>
      <c r="T91" s="127">
        <f>S91*H91</f>
        <v>0</v>
      </c>
      <c r="AR91" s="128" t="s">
        <v>117</v>
      </c>
      <c r="AT91" s="128" t="s">
        <v>114</v>
      </c>
      <c r="AU91" s="128" t="s">
        <v>80</v>
      </c>
      <c r="AY91" s="14" t="s">
        <v>113</v>
      </c>
      <c r="BE91" s="129">
        <f>IF(N91="základní",J91,0)</f>
        <v>0</v>
      </c>
      <c r="BF91" s="129">
        <f>IF(N91="snížená",J91,0)</f>
        <v>0</v>
      </c>
      <c r="BG91" s="129">
        <f>IF(N91="zákl. přenesená",J91,0)</f>
        <v>0</v>
      </c>
      <c r="BH91" s="129">
        <f>IF(N91="sníž. přenesená",J91,0)</f>
        <v>0</v>
      </c>
      <c r="BI91" s="129">
        <f>IF(N91="nulová",J91,0)</f>
        <v>0</v>
      </c>
      <c r="BJ91" s="14" t="s">
        <v>80</v>
      </c>
      <c r="BK91" s="129">
        <f>ROUND(I91*H91,2)</f>
        <v>0</v>
      </c>
      <c r="BL91" s="14" t="s">
        <v>118</v>
      </c>
      <c r="BM91" s="128" t="s">
        <v>121</v>
      </c>
    </row>
    <row r="92" spans="2:47" s="1" customFormat="1" ht="71.45" customHeight="1">
      <c r="B92" s="29"/>
      <c r="D92" s="130" t="s">
        <v>119</v>
      </c>
      <c r="F92" s="285" t="s">
        <v>464</v>
      </c>
      <c r="G92" s="286"/>
      <c r="H92" s="286"/>
      <c r="I92" s="131"/>
      <c r="L92" s="29"/>
      <c r="M92" s="132"/>
      <c r="T92" s="50"/>
      <c r="AT92" s="14" t="s">
        <v>119</v>
      </c>
      <c r="AU92" s="14" t="s">
        <v>80</v>
      </c>
    </row>
    <row r="93" spans="2:65" s="1" customFormat="1" ht="29.45" customHeight="1">
      <c r="B93" s="117"/>
      <c r="C93" s="118" t="s">
        <v>122</v>
      </c>
      <c r="D93" s="118" t="s">
        <v>114</v>
      </c>
      <c r="E93" s="119" t="s">
        <v>123</v>
      </c>
      <c r="F93" s="282" t="s">
        <v>507</v>
      </c>
      <c r="G93" s="283" t="s">
        <v>116</v>
      </c>
      <c r="H93" s="284">
        <v>1</v>
      </c>
      <c r="I93" s="121"/>
      <c r="J93" s="122">
        <f>ROUND(I93*H93,2)</f>
        <v>0</v>
      </c>
      <c r="K93" s="120" t="s">
        <v>3</v>
      </c>
      <c r="L93" s="123"/>
      <c r="M93" s="124" t="s">
        <v>3</v>
      </c>
      <c r="N93" s="125" t="s">
        <v>43</v>
      </c>
      <c r="P93" s="126">
        <f>O93*H93</f>
        <v>0</v>
      </c>
      <c r="Q93" s="126">
        <v>0</v>
      </c>
      <c r="R93" s="126">
        <f>Q93*H93</f>
        <v>0</v>
      </c>
      <c r="S93" s="126">
        <v>0</v>
      </c>
      <c r="T93" s="127">
        <f>S93*H93</f>
        <v>0</v>
      </c>
      <c r="AR93" s="128" t="s">
        <v>117</v>
      </c>
      <c r="AT93" s="128" t="s">
        <v>114</v>
      </c>
      <c r="AU93" s="128" t="s">
        <v>80</v>
      </c>
      <c r="AY93" s="14" t="s">
        <v>113</v>
      </c>
      <c r="BE93" s="129">
        <f>IF(N93="základní",J93,0)</f>
        <v>0</v>
      </c>
      <c r="BF93" s="129">
        <f>IF(N93="snížená",J93,0)</f>
        <v>0</v>
      </c>
      <c r="BG93" s="129">
        <f>IF(N93="zákl. přenesená",J93,0)</f>
        <v>0</v>
      </c>
      <c r="BH93" s="129">
        <f>IF(N93="sníž. přenesená",J93,0)</f>
        <v>0</v>
      </c>
      <c r="BI93" s="129">
        <f>IF(N93="nulová",J93,0)</f>
        <v>0</v>
      </c>
      <c r="BJ93" s="14" t="s">
        <v>80</v>
      </c>
      <c r="BK93" s="129">
        <f>ROUND(I93*H93,2)</f>
        <v>0</v>
      </c>
      <c r="BL93" s="14" t="s">
        <v>118</v>
      </c>
      <c r="BM93" s="128" t="s">
        <v>124</v>
      </c>
    </row>
    <row r="94" spans="2:47" s="1" customFormat="1" ht="29.25">
      <c r="B94" s="29"/>
      <c r="D94" s="130" t="s">
        <v>119</v>
      </c>
      <c r="F94" s="285" t="s">
        <v>465</v>
      </c>
      <c r="G94" s="286"/>
      <c r="H94" s="286"/>
      <c r="I94" s="131"/>
      <c r="L94" s="29"/>
      <c r="M94" s="132"/>
      <c r="T94" s="50"/>
      <c r="AT94" s="14" t="s">
        <v>119</v>
      </c>
      <c r="AU94" s="14" t="s">
        <v>80</v>
      </c>
    </row>
    <row r="95" spans="2:65" s="1" customFormat="1" ht="33.6" customHeight="1">
      <c r="B95" s="117"/>
      <c r="C95" s="118" t="s">
        <v>121</v>
      </c>
      <c r="D95" s="118" t="s">
        <v>114</v>
      </c>
      <c r="E95" s="119" t="s">
        <v>125</v>
      </c>
      <c r="F95" s="282" t="s">
        <v>508</v>
      </c>
      <c r="G95" s="283" t="s">
        <v>116</v>
      </c>
      <c r="H95" s="284">
        <v>1</v>
      </c>
      <c r="I95" s="121"/>
      <c r="J95" s="122">
        <f>ROUND(I95*H95,2)</f>
        <v>0</v>
      </c>
      <c r="K95" s="120" t="s">
        <v>3</v>
      </c>
      <c r="L95" s="123"/>
      <c r="M95" s="124" t="s">
        <v>3</v>
      </c>
      <c r="N95" s="125" t="s">
        <v>43</v>
      </c>
      <c r="P95" s="126">
        <f>O95*H95</f>
        <v>0</v>
      </c>
      <c r="Q95" s="126">
        <v>0</v>
      </c>
      <c r="R95" s="126">
        <f>Q95*H95</f>
        <v>0</v>
      </c>
      <c r="S95" s="126">
        <v>0</v>
      </c>
      <c r="T95" s="127">
        <f>S95*H95</f>
        <v>0</v>
      </c>
      <c r="AR95" s="128" t="s">
        <v>117</v>
      </c>
      <c r="AT95" s="128" t="s">
        <v>114</v>
      </c>
      <c r="AU95" s="128" t="s">
        <v>80</v>
      </c>
      <c r="AY95" s="14" t="s">
        <v>113</v>
      </c>
      <c r="BE95" s="129">
        <f>IF(N95="základní",J95,0)</f>
        <v>0</v>
      </c>
      <c r="BF95" s="129">
        <f>IF(N95="snížená",J95,0)</f>
        <v>0</v>
      </c>
      <c r="BG95" s="129">
        <f>IF(N95="zákl. přenesená",J95,0)</f>
        <v>0</v>
      </c>
      <c r="BH95" s="129">
        <f>IF(N95="sníž. přenesená",J95,0)</f>
        <v>0</v>
      </c>
      <c r="BI95" s="129">
        <f>IF(N95="nulová",J95,0)</f>
        <v>0</v>
      </c>
      <c r="BJ95" s="14" t="s">
        <v>80</v>
      </c>
      <c r="BK95" s="129">
        <f>ROUND(I95*H95,2)</f>
        <v>0</v>
      </c>
      <c r="BL95" s="14" t="s">
        <v>118</v>
      </c>
      <c r="BM95" s="128" t="s">
        <v>126</v>
      </c>
    </row>
    <row r="96" spans="2:47" s="1" customFormat="1" ht="39">
      <c r="B96" s="29"/>
      <c r="D96" s="130" t="s">
        <v>119</v>
      </c>
      <c r="F96" s="285" t="s">
        <v>466</v>
      </c>
      <c r="G96" s="286"/>
      <c r="H96" s="286"/>
      <c r="I96" s="131"/>
      <c r="L96" s="29"/>
      <c r="M96" s="132"/>
      <c r="T96" s="50"/>
      <c r="AT96" s="14" t="s">
        <v>119</v>
      </c>
      <c r="AU96" s="14" t="s">
        <v>80</v>
      </c>
    </row>
    <row r="97" spans="2:65" s="1" customFormat="1" ht="24.2" customHeight="1">
      <c r="B97" s="117"/>
      <c r="C97" s="118" t="s">
        <v>127</v>
      </c>
      <c r="D97" s="118" t="s">
        <v>114</v>
      </c>
      <c r="E97" s="119" t="s">
        <v>128</v>
      </c>
      <c r="F97" s="282" t="s">
        <v>129</v>
      </c>
      <c r="G97" s="283" t="s">
        <v>116</v>
      </c>
      <c r="H97" s="284">
        <v>1</v>
      </c>
      <c r="I97" s="121"/>
      <c r="J97" s="122">
        <f>ROUND(I97*H97,2)</f>
        <v>0</v>
      </c>
      <c r="K97" s="120" t="s">
        <v>3</v>
      </c>
      <c r="L97" s="123"/>
      <c r="M97" s="124" t="s">
        <v>3</v>
      </c>
      <c r="N97" s="125" t="s">
        <v>43</v>
      </c>
      <c r="P97" s="126">
        <f>O97*H97</f>
        <v>0</v>
      </c>
      <c r="Q97" s="126">
        <v>0</v>
      </c>
      <c r="R97" s="126">
        <f>Q97*H97</f>
        <v>0</v>
      </c>
      <c r="S97" s="126">
        <v>0</v>
      </c>
      <c r="T97" s="127">
        <f>S97*H97</f>
        <v>0</v>
      </c>
      <c r="AR97" s="128" t="s">
        <v>117</v>
      </c>
      <c r="AT97" s="128" t="s">
        <v>114</v>
      </c>
      <c r="AU97" s="128" t="s">
        <v>80</v>
      </c>
      <c r="AY97" s="14" t="s">
        <v>113</v>
      </c>
      <c r="BE97" s="129">
        <f>IF(N97="základní",J97,0)</f>
        <v>0</v>
      </c>
      <c r="BF97" s="129">
        <f>IF(N97="snížená",J97,0)</f>
        <v>0</v>
      </c>
      <c r="BG97" s="129">
        <f>IF(N97="zákl. přenesená",J97,0)</f>
        <v>0</v>
      </c>
      <c r="BH97" s="129">
        <f>IF(N97="sníž. přenesená",J97,0)</f>
        <v>0</v>
      </c>
      <c r="BI97" s="129">
        <f>IF(N97="nulová",J97,0)</f>
        <v>0</v>
      </c>
      <c r="BJ97" s="14" t="s">
        <v>80</v>
      </c>
      <c r="BK97" s="129">
        <f>ROUND(I97*H97,2)</f>
        <v>0</v>
      </c>
      <c r="BL97" s="14" t="s">
        <v>118</v>
      </c>
      <c r="BM97" s="128" t="s">
        <v>130</v>
      </c>
    </row>
    <row r="98" spans="2:47" s="1" customFormat="1" ht="12">
      <c r="B98" s="29"/>
      <c r="D98" s="130" t="s">
        <v>119</v>
      </c>
      <c r="F98" s="285" t="s">
        <v>129</v>
      </c>
      <c r="G98" s="286"/>
      <c r="H98" s="286"/>
      <c r="I98" s="131"/>
      <c r="L98" s="29"/>
      <c r="M98" s="132"/>
      <c r="T98" s="50"/>
      <c r="AT98" s="14" t="s">
        <v>119</v>
      </c>
      <c r="AU98" s="14" t="s">
        <v>80</v>
      </c>
    </row>
    <row r="99" spans="2:65" s="1" customFormat="1" ht="31.9" customHeight="1">
      <c r="B99" s="117"/>
      <c r="C99" s="118" t="s">
        <v>124</v>
      </c>
      <c r="D99" s="118" t="s">
        <v>114</v>
      </c>
      <c r="E99" s="119" t="s">
        <v>131</v>
      </c>
      <c r="F99" s="282" t="s">
        <v>509</v>
      </c>
      <c r="G99" s="283" t="s">
        <v>116</v>
      </c>
      <c r="H99" s="284">
        <v>1</v>
      </c>
      <c r="I99" s="121"/>
      <c r="J99" s="122">
        <f>ROUND(I99*H99,2)</f>
        <v>0</v>
      </c>
      <c r="K99" s="120" t="s">
        <v>3</v>
      </c>
      <c r="L99" s="123"/>
      <c r="M99" s="124" t="s">
        <v>3</v>
      </c>
      <c r="N99" s="125" t="s">
        <v>43</v>
      </c>
      <c r="P99" s="126">
        <f>O99*H99</f>
        <v>0</v>
      </c>
      <c r="Q99" s="126">
        <v>0</v>
      </c>
      <c r="R99" s="126">
        <f>Q99*H99</f>
        <v>0</v>
      </c>
      <c r="S99" s="126">
        <v>0</v>
      </c>
      <c r="T99" s="127">
        <f>S99*H99</f>
        <v>0</v>
      </c>
      <c r="AR99" s="128" t="s">
        <v>117</v>
      </c>
      <c r="AT99" s="128" t="s">
        <v>114</v>
      </c>
      <c r="AU99" s="128" t="s">
        <v>80</v>
      </c>
      <c r="AY99" s="14" t="s">
        <v>113</v>
      </c>
      <c r="BE99" s="129">
        <f>IF(N99="základní",J99,0)</f>
        <v>0</v>
      </c>
      <c r="BF99" s="129">
        <f>IF(N99="snížená",J99,0)</f>
        <v>0</v>
      </c>
      <c r="BG99" s="129">
        <f>IF(N99="zákl. přenesená",J99,0)</f>
        <v>0</v>
      </c>
      <c r="BH99" s="129">
        <f>IF(N99="sníž. přenesená",J99,0)</f>
        <v>0</v>
      </c>
      <c r="BI99" s="129">
        <f>IF(N99="nulová",J99,0)</f>
        <v>0</v>
      </c>
      <c r="BJ99" s="14" t="s">
        <v>80</v>
      </c>
      <c r="BK99" s="129">
        <f>ROUND(I99*H99,2)</f>
        <v>0</v>
      </c>
      <c r="BL99" s="14" t="s">
        <v>118</v>
      </c>
      <c r="BM99" s="128" t="s">
        <v>132</v>
      </c>
    </row>
    <row r="100" spans="2:47" s="1" customFormat="1" ht="48" customHeight="1">
      <c r="B100" s="29"/>
      <c r="D100" s="130" t="s">
        <v>119</v>
      </c>
      <c r="F100" s="285" t="s">
        <v>467</v>
      </c>
      <c r="G100" s="286"/>
      <c r="H100" s="286"/>
      <c r="I100" s="131"/>
      <c r="L100" s="29"/>
      <c r="M100" s="132"/>
      <c r="T100" s="50"/>
      <c r="AT100" s="14" t="s">
        <v>119</v>
      </c>
      <c r="AU100" s="14" t="s">
        <v>80</v>
      </c>
    </row>
    <row r="101" spans="2:65" s="1" customFormat="1" ht="34.15" customHeight="1">
      <c r="B101" s="117"/>
      <c r="C101" s="118" t="s">
        <v>133</v>
      </c>
      <c r="D101" s="118" t="s">
        <v>114</v>
      </c>
      <c r="E101" s="119" t="s">
        <v>134</v>
      </c>
      <c r="F101" s="282" t="s">
        <v>510</v>
      </c>
      <c r="G101" s="283" t="s">
        <v>116</v>
      </c>
      <c r="H101" s="284">
        <v>1</v>
      </c>
      <c r="I101" s="121"/>
      <c r="J101" s="122">
        <f>ROUND(I101*H101,2)</f>
        <v>0</v>
      </c>
      <c r="K101" s="120" t="s">
        <v>3</v>
      </c>
      <c r="L101" s="123"/>
      <c r="M101" s="124" t="s">
        <v>3</v>
      </c>
      <c r="N101" s="125" t="s">
        <v>43</v>
      </c>
      <c r="P101" s="126">
        <f>O101*H101</f>
        <v>0</v>
      </c>
      <c r="Q101" s="126">
        <v>0</v>
      </c>
      <c r="R101" s="126">
        <f>Q101*H101</f>
        <v>0</v>
      </c>
      <c r="S101" s="126">
        <v>0</v>
      </c>
      <c r="T101" s="127">
        <f>S101*H101</f>
        <v>0</v>
      </c>
      <c r="AR101" s="128" t="s">
        <v>117</v>
      </c>
      <c r="AT101" s="128" t="s">
        <v>114</v>
      </c>
      <c r="AU101" s="128" t="s">
        <v>80</v>
      </c>
      <c r="AY101" s="14" t="s">
        <v>113</v>
      </c>
      <c r="BE101" s="129">
        <f>IF(N101="základní",J101,0)</f>
        <v>0</v>
      </c>
      <c r="BF101" s="129">
        <f>IF(N101="snížená",J101,0)</f>
        <v>0</v>
      </c>
      <c r="BG101" s="129">
        <f>IF(N101="zákl. přenesená",J101,0)</f>
        <v>0</v>
      </c>
      <c r="BH101" s="129">
        <f>IF(N101="sníž. přenesená",J101,0)</f>
        <v>0</v>
      </c>
      <c r="BI101" s="129">
        <f>IF(N101="nulová",J101,0)</f>
        <v>0</v>
      </c>
      <c r="BJ101" s="14" t="s">
        <v>80</v>
      </c>
      <c r="BK101" s="129">
        <f>ROUND(I101*H101,2)</f>
        <v>0</v>
      </c>
      <c r="BL101" s="14" t="s">
        <v>118</v>
      </c>
      <c r="BM101" s="128" t="s">
        <v>135</v>
      </c>
    </row>
    <row r="102" spans="2:47" s="1" customFormat="1" ht="39">
      <c r="B102" s="29"/>
      <c r="D102" s="130" t="s">
        <v>119</v>
      </c>
      <c r="F102" s="285" t="s">
        <v>511</v>
      </c>
      <c r="G102" s="286"/>
      <c r="H102" s="286"/>
      <c r="I102" s="131"/>
      <c r="L102" s="29"/>
      <c r="M102" s="132"/>
      <c r="T102" s="50"/>
      <c r="AT102" s="14" t="s">
        <v>119</v>
      </c>
      <c r="AU102" s="14" t="s">
        <v>80</v>
      </c>
    </row>
    <row r="103" spans="2:65" s="1" customFormat="1" ht="37.15" customHeight="1">
      <c r="B103" s="117"/>
      <c r="C103" s="118" t="s">
        <v>126</v>
      </c>
      <c r="D103" s="118" t="s">
        <v>114</v>
      </c>
      <c r="E103" s="119" t="s">
        <v>136</v>
      </c>
      <c r="F103" s="282" t="s">
        <v>512</v>
      </c>
      <c r="G103" s="283" t="s">
        <v>116</v>
      </c>
      <c r="H103" s="284">
        <v>2</v>
      </c>
      <c r="I103" s="121"/>
      <c r="J103" s="122">
        <f>ROUND(I103*H103,2)</f>
        <v>0</v>
      </c>
      <c r="K103" s="120" t="s">
        <v>3</v>
      </c>
      <c r="L103" s="123"/>
      <c r="M103" s="124" t="s">
        <v>3</v>
      </c>
      <c r="N103" s="125" t="s">
        <v>43</v>
      </c>
      <c r="P103" s="126">
        <f>O103*H103</f>
        <v>0</v>
      </c>
      <c r="Q103" s="126">
        <v>0</v>
      </c>
      <c r="R103" s="126">
        <f>Q103*H103</f>
        <v>0</v>
      </c>
      <c r="S103" s="126">
        <v>0</v>
      </c>
      <c r="T103" s="127">
        <f>S103*H103</f>
        <v>0</v>
      </c>
      <c r="AR103" s="128" t="s">
        <v>117</v>
      </c>
      <c r="AT103" s="128" t="s">
        <v>114</v>
      </c>
      <c r="AU103" s="128" t="s">
        <v>80</v>
      </c>
      <c r="AY103" s="14" t="s">
        <v>113</v>
      </c>
      <c r="BE103" s="129">
        <f>IF(N103="základní",J103,0)</f>
        <v>0</v>
      </c>
      <c r="BF103" s="129">
        <f>IF(N103="snížená",J103,0)</f>
        <v>0</v>
      </c>
      <c r="BG103" s="129">
        <f>IF(N103="zákl. přenesená",J103,0)</f>
        <v>0</v>
      </c>
      <c r="BH103" s="129">
        <f>IF(N103="sníž. přenesená",J103,0)</f>
        <v>0</v>
      </c>
      <c r="BI103" s="129">
        <f>IF(N103="nulová",J103,0)</f>
        <v>0</v>
      </c>
      <c r="BJ103" s="14" t="s">
        <v>80</v>
      </c>
      <c r="BK103" s="129">
        <f>ROUND(I103*H103,2)</f>
        <v>0</v>
      </c>
      <c r="BL103" s="14" t="s">
        <v>118</v>
      </c>
      <c r="BM103" s="128" t="s">
        <v>118</v>
      </c>
    </row>
    <row r="104" spans="2:47" s="1" customFormat="1" ht="47.45" customHeight="1">
      <c r="B104" s="29"/>
      <c r="D104" s="130" t="s">
        <v>119</v>
      </c>
      <c r="F104" s="285" t="s">
        <v>468</v>
      </c>
      <c r="G104" s="286"/>
      <c r="H104" s="286"/>
      <c r="I104" s="131"/>
      <c r="L104" s="29"/>
      <c r="M104" s="132"/>
      <c r="T104" s="50"/>
      <c r="AT104" s="14" t="s">
        <v>119</v>
      </c>
      <c r="AU104" s="14" t="s">
        <v>80</v>
      </c>
    </row>
    <row r="105" spans="2:65" s="1" customFormat="1" ht="18.6" customHeight="1">
      <c r="B105" s="117"/>
      <c r="C105" s="118" t="s">
        <v>137</v>
      </c>
      <c r="D105" s="118" t="s">
        <v>114</v>
      </c>
      <c r="E105" s="119" t="s">
        <v>138</v>
      </c>
      <c r="F105" s="282" t="s">
        <v>513</v>
      </c>
      <c r="G105" s="283" t="s">
        <v>116</v>
      </c>
      <c r="H105" s="284">
        <v>2</v>
      </c>
      <c r="I105" s="121"/>
      <c r="J105" s="122">
        <f>ROUND(I105*H105,2)</f>
        <v>0</v>
      </c>
      <c r="K105" s="120" t="s">
        <v>3</v>
      </c>
      <c r="L105" s="123"/>
      <c r="M105" s="124" t="s">
        <v>3</v>
      </c>
      <c r="N105" s="125" t="s">
        <v>43</v>
      </c>
      <c r="P105" s="126">
        <f>O105*H105</f>
        <v>0</v>
      </c>
      <c r="Q105" s="126">
        <v>0</v>
      </c>
      <c r="R105" s="126">
        <f>Q105*H105</f>
        <v>0</v>
      </c>
      <c r="S105" s="126">
        <v>0</v>
      </c>
      <c r="T105" s="127">
        <f>S105*H105</f>
        <v>0</v>
      </c>
      <c r="AR105" s="128" t="s">
        <v>117</v>
      </c>
      <c r="AT105" s="128" t="s">
        <v>114</v>
      </c>
      <c r="AU105" s="128" t="s">
        <v>80</v>
      </c>
      <c r="AY105" s="14" t="s">
        <v>113</v>
      </c>
      <c r="BE105" s="129">
        <f>IF(N105="základní",J105,0)</f>
        <v>0</v>
      </c>
      <c r="BF105" s="129">
        <f>IF(N105="snížená",J105,0)</f>
        <v>0</v>
      </c>
      <c r="BG105" s="129">
        <f>IF(N105="zákl. přenesená",J105,0)</f>
        <v>0</v>
      </c>
      <c r="BH105" s="129">
        <f>IF(N105="sníž. přenesená",J105,0)</f>
        <v>0</v>
      </c>
      <c r="BI105" s="129">
        <f>IF(N105="nulová",J105,0)</f>
        <v>0</v>
      </c>
      <c r="BJ105" s="14" t="s">
        <v>80</v>
      </c>
      <c r="BK105" s="129">
        <f>ROUND(I105*H105,2)</f>
        <v>0</v>
      </c>
      <c r="BL105" s="14" t="s">
        <v>118</v>
      </c>
      <c r="BM105" s="128" t="s">
        <v>140</v>
      </c>
    </row>
    <row r="106" spans="2:47" s="1" customFormat="1" ht="19.5">
      <c r="B106" s="29"/>
      <c r="D106" s="130" t="s">
        <v>119</v>
      </c>
      <c r="F106" s="285" t="s">
        <v>139</v>
      </c>
      <c r="G106" s="286"/>
      <c r="H106" s="286"/>
      <c r="I106" s="131"/>
      <c r="L106" s="29"/>
      <c r="M106" s="132"/>
      <c r="T106" s="50"/>
      <c r="AT106" s="14" t="s">
        <v>119</v>
      </c>
      <c r="AU106" s="14" t="s">
        <v>80</v>
      </c>
    </row>
    <row r="107" spans="2:65" s="1" customFormat="1" ht="20.45" customHeight="1">
      <c r="B107" s="117"/>
      <c r="C107" s="118" t="s">
        <v>130</v>
      </c>
      <c r="D107" s="118" t="s">
        <v>114</v>
      </c>
      <c r="E107" s="119" t="s">
        <v>141</v>
      </c>
      <c r="F107" s="282" t="s">
        <v>514</v>
      </c>
      <c r="G107" s="283" t="s">
        <v>116</v>
      </c>
      <c r="H107" s="284">
        <v>1</v>
      </c>
      <c r="I107" s="121"/>
      <c r="J107" s="122">
        <f>ROUND(I107*H107,2)</f>
        <v>0</v>
      </c>
      <c r="K107" s="120" t="s">
        <v>3</v>
      </c>
      <c r="L107" s="123"/>
      <c r="M107" s="124" t="s">
        <v>3</v>
      </c>
      <c r="N107" s="125" t="s">
        <v>43</v>
      </c>
      <c r="P107" s="126">
        <f>O107*H107</f>
        <v>0</v>
      </c>
      <c r="Q107" s="126">
        <v>0</v>
      </c>
      <c r="R107" s="126">
        <f>Q107*H107</f>
        <v>0</v>
      </c>
      <c r="S107" s="126">
        <v>0</v>
      </c>
      <c r="T107" s="127">
        <f>S107*H107</f>
        <v>0</v>
      </c>
      <c r="AR107" s="128" t="s">
        <v>117</v>
      </c>
      <c r="AT107" s="128" t="s">
        <v>114</v>
      </c>
      <c r="AU107" s="128" t="s">
        <v>80</v>
      </c>
      <c r="AY107" s="14" t="s">
        <v>113</v>
      </c>
      <c r="BE107" s="129">
        <f>IF(N107="základní",J107,0)</f>
        <v>0</v>
      </c>
      <c r="BF107" s="129">
        <f>IF(N107="snížená",J107,0)</f>
        <v>0</v>
      </c>
      <c r="BG107" s="129">
        <f>IF(N107="zákl. přenesená",J107,0)</f>
        <v>0</v>
      </c>
      <c r="BH107" s="129">
        <f>IF(N107="sníž. přenesená",J107,0)</f>
        <v>0</v>
      </c>
      <c r="BI107" s="129">
        <f>IF(N107="nulová",J107,0)</f>
        <v>0</v>
      </c>
      <c r="BJ107" s="14" t="s">
        <v>80</v>
      </c>
      <c r="BK107" s="129">
        <f>ROUND(I107*H107,2)</f>
        <v>0</v>
      </c>
      <c r="BL107" s="14" t="s">
        <v>118</v>
      </c>
      <c r="BM107" s="128" t="s">
        <v>142</v>
      </c>
    </row>
    <row r="108" spans="2:47" s="1" customFormat="1" ht="48.75">
      <c r="B108" s="29"/>
      <c r="D108" s="130" t="s">
        <v>119</v>
      </c>
      <c r="F108" s="285" t="s">
        <v>515</v>
      </c>
      <c r="G108" s="286"/>
      <c r="H108" s="286"/>
      <c r="I108" s="131"/>
      <c r="L108" s="29"/>
      <c r="M108" s="132"/>
      <c r="T108" s="50"/>
      <c r="AT108" s="14" t="s">
        <v>119</v>
      </c>
      <c r="AU108" s="14" t="s">
        <v>80</v>
      </c>
    </row>
    <row r="109" spans="2:65" s="1" customFormat="1" ht="49.15" customHeight="1">
      <c r="B109" s="117"/>
      <c r="C109" s="118" t="s">
        <v>143</v>
      </c>
      <c r="D109" s="118" t="s">
        <v>114</v>
      </c>
      <c r="E109" s="119" t="s">
        <v>144</v>
      </c>
      <c r="F109" s="282" t="s">
        <v>469</v>
      </c>
      <c r="G109" s="283" t="s">
        <v>116</v>
      </c>
      <c r="H109" s="284">
        <v>1</v>
      </c>
      <c r="I109" s="121"/>
      <c r="J109" s="122">
        <f>ROUND(I109*H109,2)</f>
        <v>0</v>
      </c>
      <c r="K109" s="120" t="s">
        <v>3</v>
      </c>
      <c r="L109" s="123"/>
      <c r="M109" s="124" t="s">
        <v>3</v>
      </c>
      <c r="N109" s="125" t="s">
        <v>43</v>
      </c>
      <c r="P109" s="126">
        <f>O109*H109</f>
        <v>0</v>
      </c>
      <c r="Q109" s="126">
        <v>0</v>
      </c>
      <c r="R109" s="126">
        <f>Q109*H109</f>
        <v>0</v>
      </c>
      <c r="S109" s="126">
        <v>0</v>
      </c>
      <c r="T109" s="127">
        <f>S109*H109</f>
        <v>0</v>
      </c>
      <c r="AR109" s="128" t="s">
        <v>117</v>
      </c>
      <c r="AT109" s="128" t="s">
        <v>114</v>
      </c>
      <c r="AU109" s="128" t="s">
        <v>80</v>
      </c>
      <c r="AY109" s="14" t="s">
        <v>113</v>
      </c>
      <c r="BE109" s="129">
        <f>IF(N109="základní",J109,0)</f>
        <v>0</v>
      </c>
      <c r="BF109" s="129">
        <f>IF(N109="snížená",J109,0)</f>
        <v>0</v>
      </c>
      <c r="BG109" s="129">
        <f>IF(N109="zákl. přenesená",J109,0)</f>
        <v>0</v>
      </c>
      <c r="BH109" s="129">
        <f>IF(N109="sníž. přenesená",J109,0)</f>
        <v>0</v>
      </c>
      <c r="BI109" s="129">
        <f>IF(N109="nulová",J109,0)</f>
        <v>0</v>
      </c>
      <c r="BJ109" s="14" t="s">
        <v>80</v>
      </c>
      <c r="BK109" s="129">
        <f>ROUND(I109*H109,2)</f>
        <v>0</v>
      </c>
      <c r="BL109" s="14" t="s">
        <v>118</v>
      </c>
      <c r="BM109" s="128" t="s">
        <v>145</v>
      </c>
    </row>
    <row r="110" spans="2:47" s="1" customFormat="1" ht="19.5">
      <c r="B110" s="29"/>
      <c r="D110" s="130" t="s">
        <v>119</v>
      </c>
      <c r="F110" s="285" t="s">
        <v>469</v>
      </c>
      <c r="G110" s="286"/>
      <c r="H110" s="286"/>
      <c r="I110" s="131"/>
      <c r="L110" s="29"/>
      <c r="M110" s="132"/>
      <c r="T110" s="50"/>
      <c r="AT110" s="14" t="s">
        <v>119</v>
      </c>
      <c r="AU110" s="14" t="s">
        <v>80</v>
      </c>
    </row>
    <row r="111" spans="2:65" s="1" customFormat="1" ht="18" customHeight="1">
      <c r="B111" s="117"/>
      <c r="C111" s="118" t="s">
        <v>132</v>
      </c>
      <c r="D111" s="118" t="s">
        <v>114</v>
      </c>
      <c r="E111" s="119" t="s">
        <v>146</v>
      </c>
      <c r="F111" s="282" t="s">
        <v>516</v>
      </c>
      <c r="G111" s="283" t="s">
        <v>116</v>
      </c>
      <c r="H111" s="284">
        <v>1</v>
      </c>
      <c r="I111" s="121"/>
      <c r="J111" s="122">
        <f>ROUND(I111*H111,2)</f>
        <v>0</v>
      </c>
      <c r="K111" s="120" t="s">
        <v>3</v>
      </c>
      <c r="L111" s="123"/>
      <c r="M111" s="124" t="s">
        <v>3</v>
      </c>
      <c r="N111" s="125" t="s">
        <v>43</v>
      </c>
      <c r="P111" s="126">
        <f>O111*H111</f>
        <v>0</v>
      </c>
      <c r="Q111" s="126">
        <v>0</v>
      </c>
      <c r="R111" s="126">
        <f>Q111*H111</f>
        <v>0</v>
      </c>
      <c r="S111" s="126">
        <v>0</v>
      </c>
      <c r="T111" s="127">
        <f>S111*H111</f>
        <v>0</v>
      </c>
      <c r="AR111" s="128" t="s">
        <v>117</v>
      </c>
      <c r="AT111" s="128" t="s">
        <v>114</v>
      </c>
      <c r="AU111" s="128" t="s">
        <v>80</v>
      </c>
      <c r="AY111" s="14" t="s">
        <v>113</v>
      </c>
      <c r="BE111" s="129">
        <f>IF(N111="základní",J111,0)</f>
        <v>0</v>
      </c>
      <c r="BF111" s="129">
        <f>IF(N111="snížená",J111,0)</f>
        <v>0</v>
      </c>
      <c r="BG111" s="129">
        <f>IF(N111="zákl. přenesená",J111,0)</f>
        <v>0</v>
      </c>
      <c r="BH111" s="129">
        <f>IF(N111="sníž. přenesená",J111,0)</f>
        <v>0</v>
      </c>
      <c r="BI111" s="129">
        <f>IF(N111="nulová",J111,0)</f>
        <v>0</v>
      </c>
      <c r="BJ111" s="14" t="s">
        <v>80</v>
      </c>
      <c r="BK111" s="129">
        <f>ROUND(I111*H111,2)</f>
        <v>0</v>
      </c>
      <c r="BL111" s="14" t="s">
        <v>118</v>
      </c>
      <c r="BM111" s="128" t="s">
        <v>148</v>
      </c>
    </row>
    <row r="112" spans="2:47" s="1" customFormat="1" ht="19.5">
      <c r="B112" s="29"/>
      <c r="D112" s="130" t="s">
        <v>119</v>
      </c>
      <c r="F112" s="285" t="s">
        <v>147</v>
      </c>
      <c r="G112" s="286"/>
      <c r="H112" s="286"/>
      <c r="I112" s="131"/>
      <c r="L112" s="29"/>
      <c r="M112" s="132"/>
      <c r="T112" s="50"/>
      <c r="AT112" s="14" t="s">
        <v>119</v>
      </c>
      <c r="AU112" s="14" t="s">
        <v>80</v>
      </c>
    </row>
    <row r="113" spans="2:65" s="1" customFormat="1" ht="23.45" customHeight="1">
      <c r="B113" s="117"/>
      <c r="C113" s="118" t="s">
        <v>149</v>
      </c>
      <c r="D113" s="118" t="s">
        <v>114</v>
      </c>
      <c r="E113" s="119" t="s">
        <v>150</v>
      </c>
      <c r="F113" s="282" t="s">
        <v>544</v>
      </c>
      <c r="G113" s="283" t="s">
        <v>116</v>
      </c>
      <c r="H113" s="284">
        <v>1</v>
      </c>
      <c r="I113" s="121"/>
      <c r="J113" s="122">
        <f>ROUND(I113*H113,2)</f>
        <v>0</v>
      </c>
      <c r="K113" s="120" t="s">
        <v>3</v>
      </c>
      <c r="L113" s="123"/>
      <c r="M113" s="124" t="s">
        <v>3</v>
      </c>
      <c r="N113" s="125" t="s">
        <v>43</v>
      </c>
      <c r="P113" s="126">
        <f>O113*H113</f>
        <v>0</v>
      </c>
      <c r="Q113" s="126">
        <v>0</v>
      </c>
      <c r="R113" s="126">
        <f>Q113*H113</f>
        <v>0</v>
      </c>
      <c r="S113" s="126">
        <v>0</v>
      </c>
      <c r="T113" s="127">
        <f>S113*H113</f>
        <v>0</v>
      </c>
      <c r="AR113" s="128" t="s">
        <v>117</v>
      </c>
      <c r="AT113" s="128" t="s">
        <v>114</v>
      </c>
      <c r="AU113" s="128" t="s">
        <v>80</v>
      </c>
      <c r="AY113" s="14" t="s">
        <v>113</v>
      </c>
      <c r="BE113" s="129">
        <f>IF(N113="základní",J113,0)</f>
        <v>0</v>
      </c>
      <c r="BF113" s="129">
        <f>IF(N113="snížená",J113,0)</f>
        <v>0</v>
      </c>
      <c r="BG113" s="129">
        <f>IF(N113="zákl. přenesená",J113,0)</f>
        <v>0</v>
      </c>
      <c r="BH113" s="129">
        <f>IF(N113="sníž. přenesená",J113,0)</f>
        <v>0</v>
      </c>
      <c r="BI113" s="129">
        <f>IF(N113="nulová",J113,0)</f>
        <v>0</v>
      </c>
      <c r="BJ113" s="14" t="s">
        <v>80</v>
      </c>
      <c r="BK113" s="129">
        <f>ROUND(I113*H113,2)</f>
        <v>0</v>
      </c>
      <c r="BL113" s="14" t="s">
        <v>118</v>
      </c>
      <c r="BM113" s="128" t="s">
        <v>151</v>
      </c>
    </row>
    <row r="114" spans="2:47" s="1" customFormat="1" ht="39">
      <c r="B114" s="29"/>
      <c r="D114" s="130" t="s">
        <v>119</v>
      </c>
      <c r="F114" s="285" t="s">
        <v>545</v>
      </c>
      <c r="G114" s="286"/>
      <c r="H114" s="286"/>
      <c r="I114" s="131"/>
      <c r="L114" s="29"/>
      <c r="M114" s="132"/>
      <c r="T114" s="50"/>
      <c r="AT114" s="14" t="s">
        <v>119</v>
      </c>
      <c r="AU114" s="14" t="s">
        <v>80</v>
      </c>
    </row>
    <row r="115" spans="2:65" s="1" customFormat="1" ht="22.9" customHeight="1">
      <c r="B115" s="117"/>
      <c r="C115" s="118" t="s">
        <v>135</v>
      </c>
      <c r="D115" s="118" t="s">
        <v>114</v>
      </c>
      <c r="E115" s="119" t="s">
        <v>152</v>
      </c>
      <c r="F115" s="282" t="s">
        <v>517</v>
      </c>
      <c r="G115" s="283" t="s">
        <v>116</v>
      </c>
      <c r="H115" s="284">
        <v>1</v>
      </c>
      <c r="I115" s="121"/>
      <c r="J115" s="122">
        <f>ROUND(I115*H115,2)</f>
        <v>0</v>
      </c>
      <c r="K115" s="120" t="s">
        <v>3</v>
      </c>
      <c r="L115" s="123"/>
      <c r="M115" s="124" t="s">
        <v>3</v>
      </c>
      <c r="N115" s="125" t="s">
        <v>43</v>
      </c>
      <c r="P115" s="126">
        <f>O115*H115</f>
        <v>0</v>
      </c>
      <c r="Q115" s="126">
        <v>0</v>
      </c>
      <c r="R115" s="126">
        <f>Q115*H115</f>
        <v>0</v>
      </c>
      <c r="S115" s="126">
        <v>0</v>
      </c>
      <c r="T115" s="127">
        <f>S115*H115</f>
        <v>0</v>
      </c>
      <c r="AR115" s="128" t="s">
        <v>117</v>
      </c>
      <c r="AT115" s="128" t="s">
        <v>114</v>
      </c>
      <c r="AU115" s="128" t="s">
        <v>80</v>
      </c>
      <c r="AY115" s="14" t="s">
        <v>113</v>
      </c>
      <c r="BE115" s="129">
        <f>IF(N115="základní",J115,0)</f>
        <v>0</v>
      </c>
      <c r="BF115" s="129">
        <f>IF(N115="snížená",J115,0)</f>
        <v>0</v>
      </c>
      <c r="BG115" s="129">
        <f>IF(N115="zákl. přenesená",J115,0)</f>
        <v>0</v>
      </c>
      <c r="BH115" s="129">
        <f>IF(N115="sníž. přenesená",J115,0)</f>
        <v>0</v>
      </c>
      <c r="BI115" s="129">
        <f>IF(N115="nulová",J115,0)</f>
        <v>0</v>
      </c>
      <c r="BJ115" s="14" t="s">
        <v>80</v>
      </c>
      <c r="BK115" s="129">
        <f>ROUND(I115*H115,2)</f>
        <v>0</v>
      </c>
      <c r="BL115" s="14" t="s">
        <v>118</v>
      </c>
      <c r="BM115" s="128" t="s">
        <v>153</v>
      </c>
    </row>
    <row r="116" spans="2:47" s="1" customFormat="1" ht="19.5">
      <c r="B116" s="29"/>
      <c r="D116" s="130" t="s">
        <v>119</v>
      </c>
      <c r="F116" s="285" t="s">
        <v>470</v>
      </c>
      <c r="G116" s="286"/>
      <c r="H116" s="286"/>
      <c r="I116" s="131"/>
      <c r="L116" s="29"/>
      <c r="M116" s="132"/>
      <c r="T116" s="50"/>
      <c r="AT116" s="14" t="s">
        <v>119</v>
      </c>
      <c r="AU116" s="14" t="s">
        <v>80</v>
      </c>
    </row>
    <row r="117" spans="2:65" s="1" customFormat="1" ht="26.45" customHeight="1">
      <c r="B117" s="117"/>
      <c r="C117" s="118" t="s">
        <v>9</v>
      </c>
      <c r="D117" s="118" t="s">
        <v>114</v>
      </c>
      <c r="E117" s="119" t="s">
        <v>154</v>
      </c>
      <c r="F117" s="282" t="s">
        <v>518</v>
      </c>
      <c r="G117" s="283" t="s">
        <v>116</v>
      </c>
      <c r="H117" s="284">
        <v>1</v>
      </c>
      <c r="I117" s="121"/>
      <c r="J117" s="122">
        <f>ROUND(I117*H117,2)</f>
        <v>0</v>
      </c>
      <c r="K117" s="120" t="s">
        <v>3</v>
      </c>
      <c r="L117" s="123"/>
      <c r="M117" s="124" t="s">
        <v>3</v>
      </c>
      <c r="N117" s="125" t="s">
        <v>43</v>
      </c>
      <c r="P117" s="126">
        <f>O117*H117</f>
        <v>0</v>
      </c>
      <c r="Q117" s="126">
        <v>0</v>
      </c>
      <c r="R117" s="126">
        <f>Q117*H117</f>
        <v>0</v>
      </c>
      <c r="S117" s="126">
        <v>0</v>
      </c>
      <c r="T117" s="127">
        <f>S117*H117</f>
        <v>0</v>
      </c>
      <c r="AR117" s="128" t="s">
        <v>117</v>
      </c>
      <c r="AT117" s="128" t="s">
        <v>114</v>
      </c>
      <c r="AU117" s="128" t="s">
        <v>80</v>
      </c>
      <c r="AY117" s="14" t="s">
        <v>113</v>
      </c>
      <c r="BE117" s="129">
        <f>IF(N117="základní",J117,0)</f>
        <v>0</v>
      </c>
      <c r="BF117" s="129">
        <f>IF(N117="snížená",J117,0)</f>
        <v>0</v>
      </c>
      <c r="BG117" s="129">
        <f>IF(N117="zákl. přenesená",J117,0)</f>
        <v>0</v>
      </c>
      <c r="BH117" s="129">
        <f>IF(N117="sníž. přenesená",J117,0)</f>
        <v>0</v>
      </c>
      <c r="BI117" s="129">
        <f>IF(N117="nulová",J117,0)</f>
        <v>0</v>
      </c>
      <c r="BJ117" s="14" t="s">
        <v>80</v>
      </c>
      <c r="BK117" s="129">
        <f>ROUND(I117*H117,2)</f>
        <v>0</v>
      </c>
      <c r="BL117" s="14" t="s">
        <v>118</v>
      </c>
      <c r="BM117" s="128" t="s">
        <v>155</v>
      </c>
    </row>
    <row r="118" spans="2:47" s="1" customFormat="1" ht="79.15" customHeight="1">
      <c r="B118" s="29"/>
      <c r="D118" s="130" t="s">
        <v>119</v>
      </c>
      <c r="F118" s="285" t="s">
        <v>471</v>
      </c>
      <c r="G118" s="286"/>
      <c r="H118" s="286"/>
      <c r="I118" s="131"/>
      <c r="L118" s="29"/>
      <c r="M118" s="132"/>
      <c r="T118" s="50"/>
      <c r="AT118" s="14" t="s">
        <v>119</v>
      </c>
      <c r="AU118" s="14" t="s">
        <v>80</v>
      </c>
    </row>
    <row r="119" spans="2:65" s="1" customFormat="1" ht="17.45" customHeight="1">
      <c r="B119" s="117"/>
      <c r="C119" s="118" t="s">
        <v>118</v>
      </c>
      <c r="D119" s="118" t="s">
        <v>114</v>
      </c>
      <c r="E119" s="119" t="s">
        <v>156</v>
      </c>
      <c r="F119" s="282" t="s">
        <v>519</v>
      </c>
      <c r="G119" s="283" t="s">
        <v>157</v>
      </c>
      <c r="H119" s="284">
        <v>1</v>
      </c>
      <c r="I119" s="121"/>
      <c r="J119" s="122">
        <f>ROUND(I119*H119,2)</f>
        <v>0</v>
      </c>
      <c r="K119" s="120" t="s">
        <v>3</v>
      </c>
      <c r="L119" s="123"/>
      <c r="M119" s="124" t="s">
        <v>3</v>
      </c>
      <c r="N119" s="125" t="s">
        <v>43</v>
      </c>
      <c r="P119" s="126">
        <f>O119*H119</f>
        <v>0</v>
      </c>
      <c r="Q119" s="126">
        <v>0</v>
      </c>
      <c r="R119" s="126">
        <f>Q119*H119</f>
        <v>0</v>
      </c>
      <c r="S119" s="126">
        <v>0</v>
      </c>
      <c r="T119" s="127">
        <f>S119*H119</f>
        <v>0</v>
      </c>
      <c r="AR119" s="128" t="s">
        <v>117</v>
      </c>
      <c r="AT119" s="128" t="s">
        <v>114</v>
      </c>
      <c r="AU119" s="128" t="s">
        <v>80</v>
      </c>
      <c r="AY119" s="14" t="s">
        <v>113</v>
      </c>
      <c r="BE119" s="129">
        <f>IF(N119="základní",J119,0)</f>
        <v>0</v>
      </c>
      <c r="BF119" s="129">
        <f>IF(N119="snížená",J119,0)</f>
        <v>0</v>
      </c>
      <c r="BG119" s="129">
        <f>IF(N119="zákl. přenesená",J119,0)</f>
        <v>0</v>
      </c>
      <c r="BH119" s="129">
        <f>IF(N119="sníž. přenesená",J119,0)</f>
        <v>0</v>
      </c>
      <c r="BI119" s="129">
        <f>IF(N119="nulová",J119,0)</f>
        <v>0</v>
      </c>
      <c r="BJ119" s="14" t="s">
        <v>80</v>
      </c>
      <c r="BK119" s="129">
        <f>ROUND(I119*H119,2)</f>
        <v>0</v>
      </c>
      <c r="BL119" s="14" t="s">
        <v>118</v>
      </c>
      <c r="BM119" s="128" t="s">
        <v>117</v>
      </c>
    </row>
    <row r="120" spans="2:47" s="1" customFormat="1" ht="29.25">
      <c r="B120" s="29"/>
      <c r="D120" s="130" t="s">
        <v>119</v>
      </c>
      <c r="F120" s="285" t="s">
        <v>472</v>
      </c>
      <c r="G120" s="286"/>
      <c r="H120" s="286"/>
      <c r="I120" s="131"/>
      <c r="L120" s="29"/>
      <c r="M120" s="132"/>
      <c r="T120" s="50"/>
      <c r="AT120" s="14" t="s">
        <v>119</v>
      </c>
      <c r="AU120" s="14" t="s">
        <v>80</v>
      </c>
    </row>
    <row r="121" spans="2:65" s="1" customFormat="1" ht="19.9" customHeight="1">
      <c r="B121" s="117"/>
      <c r="C121" s="118" t="s">
        <v>158</v>
      </c>
      <c r="D121" s="118" t="s">
        <v>114</v>
      </c>
      <c r="E121" s="119" t="s">
        <v>159</v>
      </c>
      <c r="F121" s="282" t="s">
        <v>520</v>
      </c>
      <c r="G121" s="283" t="s">
        <v>116</v>
      </c>
      <c r="H121" s="284">
        <v>1</v>
      </c>
      <c r="I121" s="121"/>
      <c r="J121" s="122">
        <f>ROUND(I121*H121,2)</f>
        <v>0</v>
      </c>
      <c r="K121" s="120" t="s">
        <v>3</v>
      </c>
      <c r="L121" s="123"/>
      <c r="M121" s="124" t="s">
        <v>3</v>
      </c>
      <c r="N121" s="125" t="s">
        <v>43</v>
      </c>
      <c r="P121" s="126">
        <f>O121*H121</f>
        <v>0</v>
      </c>
      <c r="Q121" s="126">
        <v>0</v>
      </c>
      <c r="R121" s="126">
        <f>Q121*H121</f>
        <v>0</v>
      </c>
      <c r="S121" s="126">
        <v>0</v>
      </c>
      <c r="T121" s="127">
        <f>S121*H121</f>
        <v>0</v>
      </c>
      <c r="AR121" s="128" t="s">
        <v>117</v>
      </c>
      <c r="AT121" s="128" t="s">
        <v>114</v>
      </c>
      <c r="AU121" s="128" t="s">
        <v>80</v>
      </c>
      <c r="AY121" s="14" t="s">
        <v>113</v>
      </c>
      <c r="BE121" s="129">
        <f>IF(N121="základní",J121,0)</f>
        <v>0</v>
      </c>
      <c r="BF121" s="129">
        <f>IF(N121="snížená",J121,0)</f>
        <v>0</v>
      </c>
      <c r="BG121" s="129">
        <f>IF(N121="zákl. přenesená",J121,0)</f>
        <v>0</v>
      </c>
      <c r="BH121" s="129">
        <f>IF(N121="sníž. přenesená",J121,0)</f>
        <v>0</v>
      </c>
      <c r="BI121" s="129">
        <f>IF(N121="nulová",J121,0)</f>
        <v>0</v>
      </c>
      <c r="BJ121" s="14" t="s">
        <v>80</v>
      </c>
      <c r="BK121" s="129">
        <f>ROUND(I121*H121,2)</f>
        <v>0</v>
      </c>
      <c r="BL121" s="14" t="s">
        <v>118</v>
      </c>
      <c r="BM121" s="128" t="s">
        <v>160</v>
      </c>
    </row>
    <row r="122" spans="2:47" s="1" customFormat="1" ht="19.5">
      <c r="B122" s="29"/>
      <c r="D122" s="130" t="s">
        <v>119</v>
      </c>
      <c r="F122" s="285" t="s">
        <v>473</v>
      </c>
      <c r="G122" s="286"/>
      <c r="H122" s="286"/>
      <c r="I122" s="131"/>
      <c r="L122" s="29"/>
      <c r="M122" s="132"/>
      <c r="T122" s="50"/>
      <c r="AT122" s="14" t="s">
        <v>119</v>
      </c>
      <c r="AU122" s="14" t="s">
        <v>80</v>
      </c>
    </row>
    <row r="123" spans="2:65" s="1" customFormat="1" ht="66.75" customHeight="1">
      <c r="B123" s="117"/>
      <c r="C123" s="118" t="s">
        <v>140</v>
      </c>
      <c r="D123" s="118" t="s">
        <v>114</v>
      </c>
      <c r="E123" s="119" t="s">
        <v>161</v>
      </c>
      <c r="F123" s="282" t="s">
        <v>162</v>
      </c>
      <c r="G123" s="283" t="s">
        <v>157</v>
      </c>
      <c r="H123" s="284">
        <v>1</v>
      </c>
      <c r="I123" s="121"/>
      <c r="J123" s="122">
        <f>ROUND(I123*H123,2)</f>
        <v>0</v>
      </c>
      <c r="K123" s="120" t="s">
        <v>3</v>
      </c>
      <c r="L123" s="123"/>
      <c r="M123" s="124" t="s">
        <v>3</v>
      </c>
      <c r="N123" s="125" t="s">
        <v>43</v>
      </c>
      <c r="P123" s="126">
        <f>O123*H123</f>
        <v>0</v>
      </c>
      <c r="Q123" s="126">
        <v>0</v>
      </c>
      <c r="R123" s="126">
        <f>Q123*H123</f>
        <v>0</v>
      </c>
      <c r="S123" s="126">
        <v>0</v>
      </c>
      <c r="T123" s="127">
        <f>S123*H123</f>
        <v>0</v>
      </c>
      <c r="AR123" s="128" t="s">
        <v>117</v>
      </c>
      <c r="AT123" s="128" t="s">
        <v>114</v>
      </c>
      <c r="AU123" s="128" t="s">
        <v>80</v>
      </c>
      <c r="AY123" s="14" t="s">
        <v>113</v>
      </c>
      <c r="BE123" s="129">
        <f>IF(N123="základní",J123,0)</f>
        <v>0</v>
      </c>
      <c r="BF123" s="129">
        <f>IF(N123="snížená",J123,0)</f>
        <v>0</v>
      </c>
      <c r="BG123" s="129">
        <f>IF(N123="zákl. přenesená",J123,0)</f>
        <v>0</v>
      </c>
      <c r="BH123" s="129">
        <f>IF(N123="sníž. přenesená",J123,0)</f>
        <v>0</v>
      </c>
      <c r="BI123" s="129">
        <f>IF(N123="nulová",J123,0)</f>
        <v>0</v>
      </c>
      <c r="BJ123" s="14" t="s">
        <v>80</v>
      </c>
      <c r="BK123" s="129">
        <f>ROUND(I123*H123,2)</f>
        <v>0</v>
      </c>
      <c r="BL123" s="14" t="s">
        <v>118</v>
      </c>
      <c r="BM123" s="128" t="s">
        <v>163</v>
      </c>
    </row>
    <row r="124" spans="2:47" s="1" customFormat="1" ht="39">
      <c r="B124" s="29"/>
      <c r="D124" s="130" t="s">
        <v>119</v>
      </c>
      <c r="F124" s="285" t="s">
        <v>162</v>
      </c>
      <c r="G124" s="286"/>
      <c r="H124" s="286"/>
      <c r="I124" s="131"/>
      <c r="L124" s="29"/>
      <c r="M124" s="132"/>
      <c r="T124" s="50"/>
      <c r="AT124" s="14" t="s">
        <v>119</v>
      </c>
      <c r="AU124" s="14" t="s">
        <v>80</v>
      </c>
    </row>
    <row r="125" spans="2:63" s="11" customFormat="1" ht="31.15" customHeight="1">
      <c r="B125" s="107"/>
      <c r="D125" s="108" t="s">
        <v>71</v>
      </c>
      <c r="E125" s="109" t="s">
        <v>164</v>
      </c>
      <c r="F125" s="280" t="s">
        <v>521</v>
      </c>
      <c r="G125" s="287"/>
      <c r="H125" s="287"/>
      <c r="I125" s="110"/>
      <c r="J125" s="111">
        <f>J126+J128+J130+J132+J134+J136+J138+J140+J142+J144+J146+J148</f>
        <v>0</v>
      </c>
      <c r="L125" s="107"/>
      <c r="M125" s="112"/>
      <c r="P125" s="113">
        <f>SUM(P126:P149)</f>
        <v>0</v>
      </c>
      <c r="R125" s="113">
        <f>SUM(R126:R149)</f>
        <v>0</v>
      </c>
      <c r="T125" s="114">
        <f>SUM(T126:T149)</f>
        <v>0</v>
      </c>
      <c r="AR125" s="108" t="s">
        <v>80</v>
      </c>
      <c r="AT125" s="115" t="s">
        <v>71</v>
      </c>
      <c r="AU125" s="115" t="s">
        <v>72</v>
      </c>
      <c r="AY125" s="108" t="s">
        <v>113</v>
      </c>
      <c r="BK125" s="116">
        <f>SUM(BK126:BK149)</f>
        <v>0</v>
      </c>
    </row>
    <row r="126" spans="2:65" s="1" customFormat="1" ht="26.45" customHeight="1">
      <c r="B126" s="117"/>
      <c r="C126" s="118" t="s">
        <v>165</v>
      </c>
      <c r="D126" s="118" t="s">
        <v>114</v>
      </c>
      <c r="E126" s="119" t="s">
        <v>166</v>
      </c>
      <c r="F126" s="282" t="s">
        <v>522</v>
      </c>
      <c r="G126" s="283" t="s">
        <v>116</v>
      </c>
      <c r="H126" s="284">
        <v>4</v>
      </c>
      <c r="I126" s="121"/>
      <c r="J126" s="122">
        <f>ROUND(I126*H126,2)</f>
        <v>0</v>
      </c>
      <c r="K126" s="120" t="s">
        <v>3</v>
      </c>
      <c r="L126" s="123"/>
      <c r="M126" s="124" t="s">
        <v>3</v>
      </c>
      <c r="N126" s="125" t="s">
        <v>43</v>
      </c>
      <c r="P126" s="126">
        <f>O126*H126</f>
        <v>0</v>
      </c>
      <c r="Q126" s="126">
        <v>0</v>
      </c>
      <c r="R126" s="126">
        <f>Q126*H126</f>
        <v>0</v>
      </c>
      <c r="S126" s="126">
        <v>0</v>
      </c>
      <c r="T126" s="127">
        <f>S126*H126</f>
        <v>0</v>
      </c>
      <c r="AR126" s="128" t="s">
        <v>117</v>
      </c>
      <c r="AT126" s="128" t="s">
        <v>114</v>
      </c>
      <c r="AU126" s="128" t="s">
        <v>80</v>
      </c>
      <c r="AY126" s="14" t="s">
        <v>113</v>
      </c>
      <c r="BE126" s="129">
        <f>IF(N126="základní",J126,0)</f>
        <v>0</v>
      </c>
      <c r="BF126" s="129">
        <f>IF(N126="snížená",J126,0)</f>
        <v>0</v>
      </c>
      <c r="BG126" s="129">
        <f>IF(N126="zákl. přenesená",J126,0)</f>
        <v>0</v>
      </c>
      <c r="BH126" s="129">
        <f>IF(N126="sníž. přenesená",J126,0)</f>
        <v>0</v>
      </c>
      <c r="BI126" s="129">
        <f>IF(N126="nulová",J126,0)</f>
        <v>0</v>
      </c>
      <c r="BJ126" s="14" t="s">
        <v>80</v>
      </c>
      <c r="BK126" s="129">
        <f>ROUND(I126*H126,2)</f>
        <v>0</v>
      </c>
      <c r="BL126" s="14" t="s">
        <v>118</v>
      </c>
      <c r="BM126" s="128" t="s">
        <v>167</v>
      </c>
    </row>
    <row r="127" spans="2:47" s="1" customFormat="1" ht="61.15" customHeight="1">
      <c r="B127" s="29"/>
      <c r="D127" s="130" t="s">
        <v>119</v>
      </c>
      <c r="F127" s="285" t="s">
        <v>474</v>
      </c>
      <c r="G127" s="286"/>
      <c r="H127" s="286"/>
      <c r="I127" s="131"/>
      <c r="L127" s="29"/>
      <c r="M127" s="132"/>
      <c r="T127" s="50"/>
      <c r="AT127" s="14" t="s">
        <v>119</v>
      </c>
      <c r="AU127" s="14" t="s">
        <v>80</v>
      </c>
    </row>
    <row r="128" spans="2:65" s="1" customFormat="1" ht="21.75" customHeight="1">
      <c r="B128" s="117"/>
      <c r="C128" s="118" t="s">
        <v>142</v>
      </c>
      <c r="D128" s="118" t="s">
        <v>114</v>
      </c>
      <c r="E128" s="119" t="s">
        <v>168</v>
      </c>
      <c r="F128" s="282" t="s">
        <v>169</v>
      </c>
      <c r="G128" s="283" t="s">
        <v>116</v>
      </c>
      <c r="H128" s="284">
        <v>4</v>
      </c>
      <c r="I128" s="121"/>
      <c r="J128" s="122">
        <f>ROUND(I128*H128,2)</f>
        <v>0</v>
      </c>
      <c r="K128" s="120" t="s">
        <v>3</v>
      </c>
      <c r="L128" s="123"/>
      <c r="M128" s="124" t="s">
        <v>3</v>
      </c>
      <c r="N128" s="125" t="s">
        <v>43</v>
      </c>
      <c r="P128" s="126">
        <f>O128*H128</f>
        <v>0</v>
      </c>
      <c r="Q128" s="126">
        <v>0</v>
      </c>
      <c r="R128" s="126">
        <f>Q128*H128</f>
        <v>0</v>
      </c>
      <c r="S128" s="126">
        <v>0</v>
      </c>
      <c r="T128" s="127">
        <f>S128*H128</f>
        <v>0</v>
      </c>
      <c r="AR128" s="128" t="s">
        <v>117</v>
      </c>
      <c r="AT128" s="128" t="s">
        <v>114</v>
      </c>
      <c r="AU128" s="128" t="s">
        <v>80</v>
      </c>
      <c r="AY128" s="14" t="s">
        <v>113</v>
      </c>
      <c r="BE128" s="129">
        <f>IF(N128="základní",J128,0)</f>
        <v>0</v>
      </c>
      <c r="BF128" s="129">
        <f>IF(N128="snížená",J128,0)</f>
        <v>0</v>
      </c>
      <c r="BG128" s="129">
        <f>IF(N128="zákl. přenesená",J128,0)</f>
        <v>0</v>
      </c>
      <c r="BH128" s="129">
        <f>IF(N128="sníž. přenesená",J128,0)</f>
        <v>0</v>
      </c>
      <c r="BI128" s="129">
        <f>IF(N128="nulová",J128,0)</f>
        <v>0</v>
      </c>
      <c r="BJ128" s="14" t="s">
        <v>80</v>
      </c>
      <c r="BK128" s="129">
        <f>ROUND(I128*H128,2)</f>
        <v>0</v>
      </c>
      <c r="BL128" s="14" t="s">
        <v>118</v>
      </c>
      <c r="BM128" s="128" t="s">
        <v>170</v>
      </c>
    </row>
    <row r="129" spans="2:47" s="1" customFormat="1" ht="12">
      <c r="B129" s="29"/>
      <c r="D129" s="130" t="s">
        <v>119</v>
      </c>
      <c r="F129" s="285" t="s">
        <v>169</v>
      </c>
      <c r="G129" s="286"/>
      <c r="H129" s="286"/>
      <c r="I129" s="131"/>
      <c r="L129" s="29"/>
      <c r="M129" s="132"/>
      <c r="T129" s="50"/>
      <c r="AT129" s="14" t="s">
        <v>119</v>
      </c>
      <c r="AU129" s="14" t="s">
        <v>80</v>
      </c>
    </row>
    <row r="130" spans="2:65" s="1" customFormat="1" ht="20.45" customHeight="1">
      <c r="B130" s="117"/>
      <c r="C130" s="118" t="s">
        <v>8</v>
      </c>
      <c r="D130" s="118" t="s">
        <v>114</v>
      </c>
      <c r="E130" s="119" t="s">
        <v>171</v>
      </c>
      <c r="F130" s="282" t="s">
        <v>523</v>
      </c>
      <c r="G130" s="283" t="s">
        <v>116</v>
      </c>
      <c r="H130" s="284">
        <v>1</v>
      </c>
      <c r="I130" s="121"/>
      <c r="J130" s="122">
        <f>ROUND(I130*H130,2)</f>
        <v>0</v>
      </c>
      <c r="K130" s="120" t="s">
        <v>3</v>
      </c>
      <c r="L130" s="123"/>
      <c r="M130" s="124" t="s">
        <v>3</v>
      </c>
      <c r="N130" s="125" t="s">
        <v>43</v>
      </c>
      <c r="P130" s="126">
        <f>O130*H130</f>
        <v>0</v>
      </c>
      <c r="Q130" s="126">
        <v>0</v>
      </c>
      <c r="R130" s="126">
        <f>Q130*H130</f>
        <v>0</v>
      </c>
      <c r="S130" s="126">
        <v>0</v>
      </c>
      <c r="T130" s="127">
        <f>S130*H130</f>
        <v>0</v>
      </c>
      <c r="AR130" s="128" t="s">
        <v>117</v>
      </c>
      <c r="AT130" s="128" t="s">
        <v>114</v>
      </c>
      <c r="AU130" s="128" t="s">
        <v>80</v>
      </c>
      <c r="AY130" s="14" t="s">
        <v>113</v>
      </c>
      <c r="BE130" s="129">
        <f>IF(N130="základní",J130,0)</f>
        <v>0</v>
      </c>
      <c r="BF130" s="129">
        <f>IF(N130="snížená",J130,0)</f>
        <v>0</v>
      </c>
      <c r="BG130" s="129">
        <f>IF(N130="zákl. přenesená",J130,0)</f>
        <v>0</v>
      </c>
      <c r="BH130" s="129">
        <f>IF(N130="sníž. přenesená",J130,0)</f>
        <v>0</v>
      </c>
      <c r="BI130" s="129">
        <f>IF(N130="nulová",J130,0)</f>
        <v>0</v>
      </c>
      <c r="BJ130" s="14" t="s">
        <v>80</v>
      </c>
      <c r="BK130" s="129">
        <f>ROUND(I130*H130,2)</f>
        <v>0</v>
      </c>
      <c r="BL130" s="14" t="s">
        <v>118</v>
      </c>
      <c r="BM130" s="128" t="s">
        <v>172</v>
      </c>
    </row>
    <row r="131" spans="2:47" s="1" customFormat="1" ht="45">
      <c r="B131" s="29"/>
      <c r="D131" s="130" t="s">
        <v>119</v>
      </c>
      <c r="F131" s="288" t="s">
        <v>475</v>
      </c>
      <c r="G131" s="286"/>
      <c r="H131" s="286"/>
      <c r="I131" s="131"/>
      <c r="L131" s="29"/>
      <c r="M131" s="132"/>
      <c r="T131" s="50"/>
      <c r="AT131" s="14" t="s">
        <v>119</v>
      </c>
      <c r="AU131" s="14" t="s">
        <v>80</v>
      </c>
    </row>
    <row r="132" spans="2:65" s="1" customFormat="1" ht="25.15" customHeight="1">
      <c r="B132" s="117"/>
      <c r="C132" s="118" t="s">
        <v>145</v>
      </c>
      <c r="D132" s="118" t="s">
        <v>114</v>
      </c>
      <c r="E132" s="119" t="s">
        <v>173</v>
      </c>
      <c r="F132" s="282" t="s">
        <v>524</v>
      </c>
      <c r="G132" s="283" t="s">
        <v>116</v>
      </c>
      <c r="H132" s="284">
        <v>1</v>
      </c>
      <c r="I132" s="121"/>
      <c r="J132" s="122">
        <f>ROUND(I132*H132,2)</f>
        <v>0</v>
      </c>
      <c r="K132" s="120" t="s">
        <v>3</v>
      </c>
      <c r="L132" s="123"/>
      <c r="M132" s="124" t="s">
        <v>3</v>
      </c>
      <c r="N132" s="125" t="s">
        <v>43</v>
      </c>
      <c r="P132" s="126">
        <f>O132*H132</f>
        <v>0</v>
      </c>
      <c r="Q132" s="126">
        <v>0</v>
      </c>
      <c r="R132" s="126">
        <f>Q132*H132</f>
        <v>0</v>
      </c>
      <c r="S132" s="126">
        <v>0</v>
      </c>
      <c r="T132" s="127">
        <f>S132*H132</f>
        <v>0</v>
      </c>
      <c r="AR132" s="128" t="s">
        <v>117</v>
      </c>
      <c r="AT132" s="128" t="s">
        <v>114</v>
      </c>
      <c r="AU132" s="128" t="s">
        <v>80</v>
      </c>
      <c r="AY132" s="14" t="s">
        <v>113</v>
      </c>
      <c r="BE132" s="129">
        <f>IF(N132="základní",J132,0)</f>
        <v>0</v>
      </c>
      <c r="BF132" s="129">
        <f>IF(N132="snížená",J132,0)</f>
        <v>0</v>
      </c>
      <c r="BG132" s="129">
        <f>IF(N132="zákl. přenesená",J132,0)</f>
        <v>0</v>
      </c>
      <c r="BH132" s="129">
        <f>IF(N132="sníž. přenesená",J132,0)</f>
        <v>0</v>
      </c>
      <c r="BI132" s="129">
        <f>IF(N132="nulová",J132,0)</f>
        <v>0</v>
      </c>
      <c r="BJ132" s="14" t="s">
        <v>80</v>
      </c>
      <c r="BK132" s="129">
        <f>ROUND(I132*H132,2)</f>
        <v>0</v>
      </c>
      <c r="BL132" s="14" t="s">
        <v>118</v>
      </c>
      <c r="BM132" s="128" t="s">
        <v>174</v>
      </c>
    </row>
    <row r="133" spans="2:47" s="1" customFormat="1" ht="29.25">
      <c r="B133" s="29"/>
      <c r="D133" s="130" t="s">
        <v>119</v>
      </c>
      <c r="F133" s="285" t="s">
        <v>476</v>
      </c>
      <c r="G133" s="286"/>
      <c r="H133" s="286"/>
      <c r="I133" s="131"/>
      <c r="L133" s="29"/>
      <c r="M133" s="132"/>
      <c r="T133" s="50"/>
      <c r="AT133" s="14" t="s">
        <v>119</v>
      </c>
      <c r="AU133" s="14" t="s">
        <v>80</v>
      </c>
    </row>
    <row r="134" spans="2:65" s="1" customFormat="1" ht="21.75" customHeight="1">
      <c r="B134" s="117"/>
      <c r="C134" s="118" t="s">
        <v>175</v>
      </c>
      <c r="D134" s="118" t="s">
        <v>114</v>
      </c>
      <c r="E134" s="119" t="s">
        <v>176</v>
      </c>
      <c r="F134" s="282" t="s">
        <v>177</v>
      </c>
      <c r="G134" s="283" t="s">
        <v>116</v>
      </c>
      <c r="H134" s="284">
        <v>2</v>
      </c>
      <c r="I134" s="121"/>
      <c r="J134" s="122">
        <f>ROUND(I134*H134,2)</f>
        <v>0</v>
      </c>
      <c r="K134" s="120" t="s">
        <v>3</v>
      </c>
      <c r="L134" s="123"/>
      <c r="M134" s="124" t="s">
        <v>3</v>
      </c>
      <c r="N134" s="125" t="s">
        <v>43</v>
      </c>
      <c r="P134" s="126">
        <f>O134*H134</f>
        <v>0</v>
      </c>
      <c r="Q134" s="126">
        <v>0</v>
      </c>
      <c r="R134" s="126">
        <f>Q134*H134</f>
        <v>0</v>
      </c>
      <c r="S134" s="126">
        <v>0</v>
      </c>
      <c r="T134" s="127">
        <f>S134*H134</f>
        <v>0</v>
      </c>
      <c r="AR134" s="128" t="s">
        <v>117</v>
      </c>
      <c r="AT134" s="128" t="s">
        <v>114</v>
      </c>
      <c r="AU134" s="128" t="s">
        <v>80</v>
      </c>
      <c r="AY134" s="14" t="s">
        <v>113</v>
      </c>
      <c r="BE134" s="129">
        <f>IF(N134="základní",J134,0)</f>
        <v>0</v>
      </c>
      <c r="BF134" s="129">
        <f>IF(N134="snížená",J134,0)</f>
        <v>0</v>
      </c>
      <c r="BG134" s="129">
        <f>IF(N134="zákl. přenesená",J134,0)</f>
        <v>0</v>
      </c>
      <c r="BH134" s="129">
        <f>IF(N134="sníž. přenesená",J134,0)</f>
        <v>0</v>
      </c>
      <c r="BI134" s="129">
        <f>IF(N134="nulová",J134,0)</f>
        <v>0</v>
      </c>
      <c r="BJ134" s="14" t="s">
        <v>80</v>
      </c>
      <c r="BK134" s="129">
        <f>ROUND(I134*H134,2)</f>
        <v>0</v>
      </c>
      <c r="BL134" s="14" t="s">
        <v>118</v>
      </c>
      <c r="BM134" s="128" t="s">
        <v>178</v>
      </c>
    </row>
    <row r="135" spans="2:47" s="1" customFormat="1" ht="18" customHeight="1">
      <c r="B135" s="29"/>
      <c r="D135" s="130" t="s">
        <v>119</v>
      </c>
      <c r="F135" s="285" t="s">
        <v>177</v>
      </c>
      <c r="G135" s="286"/>
      <c r="H135" s="286"/>
      <c r="I135" s="131"/>
      <c r="L135" s="29"/>
      <c r="M135" s="132"/>
      <c r="T135" s="50"/>
      <c r="AT135" s="14" t="s">
        <v>119</v>
      </c>
      <c r="AU135" s="14" t="s">
        <v>80</v>
      </c>
    </row>
    <row r="136" spans="2:65" s="1" customFormat="1" ht="33" customHeight="1">
      <c r="B136" s="117"/>
      <c r="C136" s="118" t="s">
        <v>148</v>
      </c>
      <c r="D136" s="118" t="s">
        <v>114</v>
      </c>
      <c r="E136" s="119" t="s">
        <v>179</v>
      </c>
      <c r="F136" s="282" t="s">
        <v>525</v>
      </c>
      <c r="G136" s="283" t="s">
        <v>116</v>
      </c>
      <c r="H136" s="284">
        <v>1</v>
      </c>
      <c r="I136" s="121"/>
      <c r="J136" s="122">
        <f>ROUND(I136*H136,2)</f>
        <v>0</v>
      </c>
      <c r="K136" s="120" t="s">
        <v>3</v>
      </c>
      <c r="L136" s="123"/>
      <c r="M136" s="124" t="s">
        <v>3</v>
      </c>
      <c r="N136" s="125" t="s">
        <v>43</v>
      </c>
      <c r="P136" s="126">
        <f>O136*H136</f>
        <v>0</v>
      </c>
      <c r="Q136" s="126">
        <v>0</v>
      </c>
      <c r="R136" s="126">
        <f>Q136*H136</f>
        <v>0</v>
      </c>
      <c r="S136" s="126">
        <v>0</v>
      </c>
      <c r="T136" s="127">
        <f>S136*H136</f>
        <v>0</v>
      </c>
      <c r="AR136" s="128" t="s">
        <v>117</v>
      </c>
      <c r="AT136" s="128" t="s">
        <v>114</v>
      </c>
      <c r="AU136" s="128" t="s">
        <v>80</v>
      </c>
      <c r="AY136" s="14" t="s">
        <v>113</v>
      </c>
      <c r="BE136" s="129">
        <f>IF(N136="základní",J136,0)</f>
        <v>0</v>
      </c>
      <c r="BF136" s="129">
        <f>IF(N136="snížená",J136,0)</f>
        <v>0</v>
      </c>
      <c r="BG136" s="129">
        <f>IF(N136="zákl. přenesená",J136,0)</f>
        <v>0</v>
      </c>
      <c r="BH136" s="129">
        <f>IF(N136="sníž. přenesená",J136,0)</f>
        <v>0</v>
      </c>
      <c r="BI136" s="129">
        <f>IF(N136="nulová",J136,0)</f>
        <v>0</v>
      </c>
      <c r="BJ136" s="14" t="s">
        <v>80</v>
      </c>
      <c r="BK136" s="129">
        <f>ROUND(I136*H136,2)</f>
        <v>0</v>
      </c>
      <c r="BL136" s="14" t="s">
        <v>118</v>
      </c>
      <c r="BM136" s="128" t="s">
        <v>180</v>
      </c>
    </row>
    <row r="137" spans="2:47" s="1" customFormat="1" ht="32.45" customHeight="1">
      <c r="B137" s="29"/>
      <c r="D137" s="130" t="s">
        <v>119</v>
      </c>
      <c r="F137" s="288" t="s">
        <v>477</v>
      </c>
      <c r="G137" s="286"/>
      <c r="H137" s="286"/>
      <c r="I137" s="131"/>
      <c r="L137" s="29"/>
      <c r="M137" s="132"/>
      <c r="T137" s="50"/>
      <c r="AT137" s="14" t="s">
        <v>119</v>
      </c>
      <c r="AU137" s="14" t="s">
        <v>80</v>
      </c>
    </row>
    <row r="138" spans="2:65" s="1" customFormat="1" ht="55.5" customHeight="1">
      <c r="B138" s="117"/>
      <c r="C138" s="118" t="s">
        <v>181</v>
      </c>
      <c r="D138" s="118" t="s">
        <v>114</v>
      </c>
      <c r="E138" s="119" t="s">
        <v>182</v>
      </c>
      <c r="F138" s="282" t="s">
        <v>478</v>
      </c>
      <c r="G138" s="283" t="s">
        <v>116</v>
      </c>
      <c r="H138" s="284">
        <v>4</v>
      </c>
      <c r="I138" s="121"/>
      <c r="J138" s="122">
        <f>ROUND(I138*H138,2)</f>
        <v>0</v>
      </c>
      <c r="K138" s="120" t="s">
        <v>3</v>
      </c>
      <c r="L138" s="123"/>
      <c r="M138" s="124" t="s">
        <v>3</v>
      </c>
      <c r="N138" s="125" t="s">
        <v>43</v>
      </c>
      <c r="P138" s="126">
        <f>O138*H138</f>
        <v>0</v>
      </c>
      <c r="Q138" s="126">
        <v>0</v>
      </c>
      <c r="R138" s="126">
        <f>Q138*H138</f>
        <v>0</v>
      </c>
      <c r="S138" s="126">
        <v>0</v>
      </c>
      <c r="T138" s="127">
        <f>S138*H138</f>
        <v>0</v>
      </c>
      <c r="AR138" s="128" t="s">
        <v>117</v>
      </c>
      <c r="AT138" s="128" t="s">
        <v>114</v>
      </c>
      <c r="AU138" s="128" t="s">
        <v>80</v>
      </c>
      <c r="AY138" s="14" t="s">
        <v>113</v>
      </c>
      <c r="BE138" s="129">
        <f>IF(N138="základní",J138,0)</f>
        <v>0</v>
      </c>
      <c r="BF138" s="129">
        <f>IF(N138="snížená",J138,0)</f>
        <v>0</v>
      </c>
      <c r="BG138" s="129">
        <f>IF(N138="zákl. přenesená",J138,0)</f>
        <v>0</v>
      </c>
      <c r="BH138" s="129">
        <f>IF(N138="sníž. přenesená",J138,0)</f>
        <v>0</v>
      </c>
      <c r="BI138" s="129">
        <f>IF(N138="nulová",J138,0)</f>
        <v>0</v>
      </c>
      <c r="BJ138" s="14" t="s">
        <v>80</v>
      </c>
      <c r="BK138" s="129">
        <f>ROUND(I138*H138,2)</f>
        <v>0</v>
      </c>
      <c r="BL138" s="14" t="s">
        <v>118</v>
      </c>
      <c r="BM138" s="128" t="s">
        <v>183</v>
      </c>
    </row>
    <row r="139" spans="2:47" s="1" customFormat="1" ht="33.75">
      <c r="B139" s="29"/>
      <c r="D139" s="130" t="s">
        <v>119</v>
      </c>
      <c r="F139" s="288" t="s">
        <v>478</v>
      </c>
      <c r="G139" s="286"/>
      <c r="H139" s="286"/>
      <c r="I139" s="131"/>
      <c r="L139" s="29"/>
      <c r="M139" s="132"/>
      <c r="T139" s="50"/>
      <c r="AT139" s="14" t="s">
        <v>119</v>
      </c>
      <c r="AU139" s="14" t="s">
        <v>80</v>
      </c>
    </row>
    <row r="140" spans="2:65" s="1" customFormat="1" ht="20.45" customHeight="1">
      <c r="B140" s="117"/>
      <c r="C140" s="118" t="s">
        <v>151</v>
      </c>
      <c r="D140" s="118" t="s">
        <v>114</v>
      </c>
      <c r="E140" s="119" t="s">
        <v>186</v>
      </c>
      <c r="F140" s="282" t="s">
        <v>546</v>
      </c>
      <c r="G140" s="283" t="s">
        <v>116</v>
      </c>
      <c r="H140" s="284">
        <v>1</v>
      </c>
      <c r="I140" s="121"/>
      <c r="J140" s="122">
        <f>ROUND(I140*H140,2)</f>
        <v>0</v>
      </c>
      <c r="K140" s="120" t="s">
        <v>3</v>
      </c>
      <c r="L140" s="123"/>
      <c r="M140" s="124" t="s">
        <v>3</v>
      </c>
      <c r="N140" s="125" t="s">
        <v>43</v>
      </c>
      <c r="P140" s="126">
        <f>O140*H140</f>
        <v>0</v>
      </c>
      <c r="Q140" s="126">
        <v>0</v>
      </c>
      <c r="R140" s="126">
        <f>Q140*H140</f>
        <v>0</v>
      </c>
      <c r="S140" s="126">
        <v>0</v>
      </c>
      <c r="T140" s="127">
        <f>S140*H140</f>
        <v>0</v>
      </c>
      <c r="AR140" s="128" t="s">
        <v>117</v>
      </c>
      <c r="AT140" s="128" t="s">
        <v>114</v>
      </c>
      <c r="AU140" s="128" t="s">
        <v>80</v>
      </c>
      <c r="AY140" s="14" t="s">
        <v>113</v>
      </c>
      <c r="BE140" s="129">
        <f>IF(N140="základní",J140,0)</f>
        <v>0</v>
      </c>
      <c r="BF140" s="129">
        <f>IF(N140="snížená",J140,0)</f>
        <v>0</v>
      </c>
      <c r="BG140" s="129">
        <f>IF(N140="zákl. přenesená",J140,0)</f>
        <v>0</v>
      </c>
      <c r="BH140" s="129">
        <f>IF(N140="sníž. přenesená",J140,0)</f>
        <v>0</v>
      </c>
      <c r="BI140" s="129">
        <f>IF(N140="nulová",J140,0)</f>
        <v>0</v>
      </c>
      <c r="BJ140" s="14" t="s">
        <v>80</v>
      </c>
      <c r="BK140" s="129">
        <f>ROUND(I140*H140,2)</f>
        <v>0</v>
      </c>
      <c r="BL140" s="14" t="s">
        <v>118</v>
      </c>
      <c r="BM140" s="128" t="s">
        <v>184</v>
      </c>
    </row>
    <row r="141" spans="2:47" s="1" customFormat="1" ht="29.25">
      <c r="B141" s="29"/>
      <c r="D141" s="130" t="s">
        <v>119</v>
      </c>
      <c r="F141" s="285" t="s">
        <v>547</v>
      </c>
      <c r="G141" s="286"/>
      <c r="H141" s="286"/>
      <c r="I141" s="131"/>
      <c r="L141" s="29"/>
      <c r="M141" s="132"/>
      <c r="T141" s="50"/>
      <c r="AT141" s="14" t="s">
        <v>119</v>
      </c>
      <c r="AU141" s="14" t="s">
        <v>80</v>
      </c>
    </row>
    <row r="142" spans="2:65" s="1" customFormat="1" ht="30.6" customHeight="1">
      <c r="B142" s="117"/>
      <c r="C142" s="118" t="s">
        <v>185</v>
      </c>
      <c r="D142" s="118" t="s">
        <v>114</v>
      </c>
      <c r="E142" s="119" t="s">
        <v>188</v>
      </c>
      <c r="F142" s="282" t="s">
        <v>526</v>
      </c>
      <c r="G142" s="283" t="s">
        <v>157</v>
      </c>
      <c r="H142" s="284">
        <v>1</v>
      </c>
      <c r="I142" s="121"/>
      <c r="J142" s="122">
        <f>ROUND(I142*H142,2)</f>
        <v>0</v>
      </c>
      <c r="K142" s="120" t="s">
        <v>3</v>
      </c>
      <c r="L142" s="123"/>
      <c r="M142" s="124" t="s">
        <v>3</v>
      </c>
      <c r="N142" s="125" t="s">
        <v>43</v>
      </c>
      <c r="P142" s="126">
        <f>O142*H142</f>
        <v>0</v>
      </c>
      <c r="Q142" s="126">
        <v>0</v>
      </c>
      <c r="R142" s="126">
        <f>Q142*H142</f>
        <v>0</v>
      </c>
      <c r="S142" s="126">
        <v>0</v>
      </c>
      <c r="T142" s="127">
        <f>S142*H142</f>
        <v>0</v>
      </c>
      <c r="AR142" s="128" t="s">
        <v>117</v>
      </c>
      <c r="AT142" s="128" t="s">
        <v>114</v>
      </c>
      <c r="AU142" s="128" t="s">
        <v>80</v>
      </c>
      <c r="AY142" s="14" t="s">
        <v>113</v>
      </c>
      <c r="BE142" s="129">
        <f>IF(N142="základní",J142,0)</f>
        <v>0</v>
      </c>
      <c r="BF142" s="129">
        <f>IF(N142="snížená",J142,0)</f>
        <v>0</v>
      </c>
      <c r="BG142" s="129">
        <f>IF(N142="zákl. přenesená",J142,0)</f>
        <v>0</v>
      </c>
      <c r="BH142" s="129">
        <f>IF(N142="sníž. přenesená",J142,0)</f>
        <v>0</v>
      </c>
      <c r="BI142" s="129">
        <f>IF(N142="nulová",J142,0)</f>
        <v>0</v>
      </c>
      <c r="BJ142" s="14" t="s">
        <v>80</v>
      </c>
      <c r="BK142" s="129">
        <f>ROUND(I142*H142,2)</f>
        <v>0</v>
      </c>
      <c r="BL142" s="14" t="s">
        <v>118</v>
      </c>
      <c r="BM142" s="128" t="s">
        <v>187</v>
      </c>
    </row>
    <row r="143" spans="2:47" s="1" customFormat="1" ht="29.25">
      <c r="B143" s="29"/>
      <c r="D143" s="130" t="s">
        <v>119</v>
      </c>
      <c r="F143" s="285" t="s">
        <v>479</v>
      </c>
      <c r="G143" s="286"/>
      <c r="H143" s="286"/>
      <c r="I143" s="131"/>
      <c r="L143" s="29"/>
      <c r="M143" s="132"/>
      <c r="T143" s="50"/>
      <c r="AT143" s="14" t="s">
        <v>119</v>
      </c>
      <c r="AU143" s="14" t="s">
        <v>80</v>
      </c>
    </row>
    <row r="144" spans="2:65" s="1" customFormat="1" ht="26.45" customHeight="1">
      <c r="B144" s="117"/>
      <c r="C144" s="118" t="s">
        <v>153</v>
      </c>
      <c r="D144" s="118" t="s">
        <v>114</v>
      </c>
      <c r="E144" s="119" t="s">
        <v>191</v>
      </c>
      <c r="F144" s="282" t="s">
        <v>527</v>
      </c>
      <c r="G144" s="283" t="s">
        <v>116</v>
      </c>
      <c r="H144" s="284">
        <v>1</v>
      </c>
      <c r="I144" s="121"/>
      <c r="J144" s="122">
        <f>ROUND(I144*H144,2)</f>
        <v>0</v>
      </c>
      <c r="K144" s="120" t="s">
        <v>3</v>
      </c>
      <c r="L144" s="123"/>
      <c r="M144" s="124" t="s">
        <v>3</v>
      </c>
      <c r="N144" s="125" t="s">
        <v>43</v>
      </c>
      <c r="P144" s="126">
        <f>O144*H144</f>
        <v>0</v>
      </c>
      <c r="Q144" s="126">
        <v>0</v>
      </c>
      <c r="R144" s="126">
        <f>Q144*H144</f>
        <v>0</v>
      </c>
      <c r="S144" s="126">
        <v>0</v>
      </c>
      <c r="T144" s="127">
        <f>S144*H144</f>
        <v>0</v>
      </c>
      <c r="AR144" s="128" t="s">
        <v>117</v>
      </c>
      <c r="AT144" s="128" t="s">
        <v>114</v>
      </c>
      <c r="AU144" s="128" t="s">
        <v>80</v>
      </c>
      <c r="AY144" s="14" t="s">
        <v>113</v>
      </c>
      <c r="BE144" s="129">
        <f>IF(N144="základní",J144,0)</f>
        <v>0</v>
      </c>
      <c r="BF144" s="129">
        <f>IF(N144="snížená",J144,0)</f>
        <v>0</v>
      </c>
      <c r="BG144" s="129">
        <f>IF(N144="zákl. přenesená",J144,0)</f>
        <v>0</v>
      </c>
      <c r="BH144" s="129">
        <f>IF(N144="sníž. přenesená",J144,0)</f>
        <v>0</v>
      </c>
      <c r="BI144" s="129">
        <f>IF(N144="nulová",J144,0)</f>
        <v>0</v>
      </c>
      <c r="BJ144" s="14" t="s">
        <v>80</v>
      </c>
      <c r="BK144" s="129">
        <f>ROUND(I144*H144,2)</f>
        <v>0</v>
      </c>
      <c r="BL144" s="14" t="s">
        <v>118</v>
      </c>
      <c r="BM144" s="128" t="s">
        <v>189</v>
      </c>
    </row>
    <row r="145" spans="2:47" s="1" customFormat="1" ht="29.25">
      <c r="B145" s="29"/>
      <c r="D145" s="130" t="s">
        <v>119</v>
      </c>
      <c r="F145" s="285" t="s">
        <v>480</v>
      </c>
      <c r="G145" s="286"/>
      <c r="H145" s="286"/>
      <c r="I145" s="131"/>
      <c r="L145" s="29"/>
      <c r="M145" s="132"/>
      <c r="T145" s="50"/>
      <c r="AT145" s="14" t="s">
        <v>119</v>
      </c>
      <c r="AU145" s="14" t="s">
        <v>80</v>
      </c>
    </row>
    <row r="146" spans="2:65" s="1" customFormat="1" ht="37.9" customHeight="1">
      <c r="B146" s="117"/>
      <c r="C146" s="118" t="s">
        <v>190</v>
      </c>
      <c r="D146" s="118" t="s">
        <v>114</v>
      </c>
      <c r="E146" s="119" t="s">
        <v>193</v>
      </c>
      <c r="F146" s="282" t="s">
        <v>549</v>
      </c>
      <c r="G146" s="283" t="s">
        <v>116</v>
      </c>
      <c r="H146" s="284">
        <v>1</v>
      </c>
      <c r="I146" s="121"/>
      <c r="J146" s="122">
        <f>ROUND(I146*H146,2)</f>
        <v>0</v>
      </c>
      <c r="K146" s="120" t="s">
        <v>3</v>
      </c>
      <c r="L146" s="123"/>
      <c r="M146" s="124" t="s">
        <v>3</v>
      </c>
      <c r="N146" s="125" t="s">
        <v>43</v>
      </c>
      <c r="P146" s="126">
        <f>O146*H146</f>
        <v>0</v>
      </c>
      <c r="Q146" s="126">
        <v>0</v>
      </c>
      <c r="R146" s="126">
        <f>Q146*H146</f>
        <v>0</v>
      </c>
      <c r="S146" s="126">
        <v>0</v>
      </c>
      <c r="T146" s="127">
        <f>S146*H146</f>
        <v>0</v>
      </c>
      <c r="AR146" s="128" t="s">
        <v>117</v>
      </c>
      <c r="AT146" s="128" t="s">
        <v>114</v>
      </c>
      <c r="AU146" s="128" t="s">
        <v>80</v>
      </c>
      <c r="AY146" s="14" t="s">
        <v>113</v>
      </c>
      <c r="BE146" s="129">
        <f>IF(N146="základní",J146,0)</f>
        <v>0</v>
      </c>
      <c r="BF146" s="129">
        <f>IF(N146="snížená",J146,0)</f>
        <v>0</v>
      </c>
      <c r="BG146" s="129">
        <f>IF(N146="zákl. přenesená",J146,0)</f>
        <v>0</v>
      </c>
      <c r="BH146" s="129">
        <f>IF(N146="sníž. přenesená",J146,0)</f>
        <v>0</v>
      </c>
      <c r="BI146" s="129">
        <f>IF(N146="nulová",J146,0)</f>
        <v>0</v>
      </c>
      <c r="BJ146" s="14" t="s">
        <v>80</v>
      </c>
      <c r="BK146" s="129">
        <f>ROUND(I146*H146,2)</f>
        <v>0</v>
      </c>
      <c r="BL146" s="14" t="s">
        <v>118</v>
      </c>
      <c r="BM146" s="128" t="s">
        <v>192</v>
      </c>
    </row>
    <row r="147" spans="2:47" s="1" customFormat="1" ht="19.5">
      <c r="B147" s="29"/>
      <c r="D147" s="130" t="s">
        <v>119</v>
      </c>
      <c r="F147" s="285" t="s">
        <v>550</v>
      </c>
      <c r="G147" s="286"/>
      <c r="H147" s="286"/>
      <c r="I147" s="131"/>
      <c r="L147" s="29"/>
      <c r="M147" s="132"/>
      <c r="T147" s="50"/>
      <c r="AT147" s="14" t="s">
        <v>119</v>
      </c>
      <c r="AU147" s="14" t="s">
        <v>80</v>
      </c>
    </row>
    <row r="148" spans="2:65" s="1" customFormat="1" ht="36" customHeight="1">
      <c r="B148" s="117"/>
      <c r="C148" s="118" t="s">
        <v>155</v>
      </c>
      <c r="D148" s="118" t="s">
        <v>114</v>
      </c>
      <c r="E148" s="119" t="s">
        <v>198</v>
      </c>
      <c r="F148" s="282" t="s">
        <v>481</v>
      </c>
      <c r="G148" s="283" t="s">
        <v>157</v>
      </c>
      <c r="H148" s="284">
        <v>1</v>
      </c>
      <c r="I148" s="121"/>
      <c r="J148" s="122">
        <f>ROUND(I148*H148,2)</f>
        <v>0</v>
      </c>
      <c r="K148" s="120" t="s">
        <v>3</v>
      </c>
      <c r="L148" s="123"/>
      <c r="M148" s="124" t="s">
        <v>3</v>
      </c>
      <c r="N148" s="125" t="s">
        <v>43</v>
      </c>
      <c r="P148" s="126">
        <f>O148*H148</f>
        <v>0</v>
      </c>
      <c r="Q148" s="126">
        <v>0</v>
      </c>
      <c r="R148" s="126">
        <f>Q148*H148</f>
        <v>0</v>
      </c>
      <c r="S148" s="126">
        <v>0</v>
      </c>
      <c r="T148" s="127">
        <f>S148*H148</f>
        <v>0</v>
      </c>
      <c r="AR148" s="128" t="s">
        <v>117</v>
      </c>
      <c r="AT148" s="128" t="s">
        <v>114</v>
      </c>
      <c r="AU148" s="128" t="s">
        <v>80</v>
      </c>
      <c r="AY148" s="14" t="s">
        <v>113</v>
      </c>
      <c r="BE148" s="129">
        <f>IF(N148="základní",J148,0)</f>
        <v>0</v>
      </c>
      <c r="BF148" s="129">
        <f>IF(N148="snížená",J148,0)</f>
        <v>0</v>
      </c>
      <c r="BG148" s="129">
        <f>IF(N148="zákl. přenesená",J148,0)</f>
        <v>0</v>
      </c>
      <c r="BH148" s="129">
        <f>IF(N148="sníž. přenesená",J148,0)</f>
        <v>0</v>
      </c>
      <c r="BI148" s="129">
        <f>IF(N148="nulová",J148,0)</f>
        <v>0</v>
      </c>
      <c r="BJ148" s="14" t="s">
        <v>80</v>
      </c>
      <c r="BK148" s="129">
        <f>ROUND(I148*H148,2)</f>
        <v>0</v>
      </c>
      <c r="BL148" s="14" t="s">
        <v>118</v>
      </c>
      <c r="BM148" s="128" t="s">
        <v>194</v>
      </c>
    </row>
    <row r="149" spans="2:47" s="1" customFormat="1" ht="12">
      <c r="B149" s="29"/>
      <c r="D149" s="130" t="s">
        <v>119</v>
      </c>
      <c r="F149" s="285" t="s">
        <v>481</v>
      </c>
      <c r="G149" s="286"/>
      <c r="H149" s="286"/>
      <c r="I149" s="131"/>
      <c r="L149" s="29"/>
      <c r="M149" s="132"/>
      <c r="T149" s="50"/>
      <c r="AT149" s="14" t="s">
        <v>119</v>
      </c>
      <c r="AU149" s="14" t="s">
        <v>80</v>
      </c>
    </row>
    <row r="150" spans="2:63" s="11" customFormat="1" ht="30.6" customHeight="1">
      <c r="B150" s="107"/>
      <c r="D150" s="108" t="s">
        <v>71</v>
      </c>
      <c r="E150" s="109" t="s">
        <v>195</v>
      </c>
      <c r="F150" s="280" t="s">
        <v>196</v>
      </c>
      <c r="G150" s="281"/>
      <c r="H150" s="281"/>
      <c r="I150" s="110"/>
      <c r="J150" s="111">
        <f>BK150</f>
        <v>0</v>
      </c>
      <c r="L150" s="107"/>
      <c r="M150" s="112"/>
      <c r="P150" s="113">
        <f>SUM(P151:P162)</f>
        <v>0</v>
      </c>
      <c r="R150" s="113">
        <f>SUM(R151:R162)</f>
        <v>0</v>
      </c>
      <c r="T150" s="114">
        <f>SUM(T151:T162)</f>
        <v>0</v>
      </c>
      <c r="AR150" s="108" t="s">
        <v>80</v>
      </c>
      <c r="AT150" s="115" t="s">
        <v>71</v>
      </c>
      <c r="AU150" s="115" t="s">
        <v>72</v>
      </c>
      <c r="AY150" s="108" t="s">
        <v>113</v>
      </c>
      <c r="BK150" s="116">
        <f>SUM(BK151:BK162)</f>
        <v>0</v>
      </c>
    </row>
    <row r="151" spans="2:65" s="1" customFormat="1" ht="28.9" customHeight="1">
      <c r="B151" s="117"/>
      <c r="C151" s="118" t="s">
        <v>197</v>
      </c>
      <c r="D151" s="118" t="s">
        <v>114</v>
      </c>
      <c r="E151" s="119" t="s">
        <v>200</v>
      </c>
      <c r="F151" s="282" t="s">
        <v>518</v>
      </c>
      <c r="G151" s="283" t="s">
        <v>116</v>
      </c>
      <c r="H151" s="284">
        <v>2</v>
      </c>
      <c r="I151" s="121"/>
      <c r="J151" s="122">
        <f>ROUND(I151*H151,2)</f>
        <v>0</v>
      </c>
      <c r="K151" s="120" t="s">
        <v>3</v>
      </c>
      <c r="L151" s="123"/>
      <c r="M151" s="124" t="s">
        <v>3</v>
      </c>
      <c r="N151" s="125" t="s">
        <v>43</v>
      </c>
      <c r="P151" s="126">
        <f>O151*H151</f>
        <v>0</v>
      </c>
      <c r="Q151" s="126">
        <v>0</v>
      </c>
      <c r="R151" s="126">
        <f>Q151*H151</f>
        <v>0</v>
      </c>
      <c r="S151" s="126">
        <v>0</v>
      </c>
      <c r="T151" s="127">
        <f>S151*H151</f>
        <v>0</v>
      </c>
      <c r="AR151" s="128" t="s">
        <v>117</v>
      </c>
      <c r="AT151" s="128" t="s">
        <v>114</v>
      </c>
      <c r="AU151" s="128" t="s">
        <v>80</v>
      </c>
      <c r="AY151" s="14" t="s">
        <v>113</v>
      </c>
      <c r="BE151" s="129">
        <f>IF(N151="základní",J151,0)</f>
        <v>0</v>
      </c>
      <c r="BF151" s="129">
        <f>IF(N151="snížená",J151,0)</f>
        <v>0</v>
      </c>
      <c r="BG151" s="129">
        <f>IF(N151="zákl. přenesená",J151,0)</f>
        <v>0</v>
      </c>
      <c r="BH151" s="129">
        <f>IF(N151="sníž. přenesená",J151,0)</f>
        <v>0</v>
      </c>
      <c r="BI151" s="129">
        <f>IF(N151="nulová",J151,0)</f>
        <v>0</v>
      </c>
      <c r="BJ151" s="14" t="s">
        <v>80</v>
      </c>
      <c r="BK151" s="129">
        <f>ROUND(I151*H151,2)</f>
        <v>0</v>
      </c>
      <c r="BL151" s="14" t="s">
        <v>118</v>
      </c>
      <c r="BM151" s="128" t="s">
        <v>199</v>
      </c>
    </row>
    <row r="152" spans="2:47" s="1" customFormat="1" ht="67.9" customHeight="1">
      <c r="B152" s="29"/>
      <c r="D152" s="130" t="s">
        <v>119</v>
      </c>
      <c r="F152" s="285" t="s">
        <v>471</v>
      </c>
      <c r="G152" s="286"/>
      <c r="H152" s="289"/>
      <c r="I152" s="228"/>
      <c r="J152" s="227"/>
      <c r="K152" s="227"/>
      <c r="L152" s="29"/>
      <c r="M152" s="132"/>
      <c r="T152" s="50"/>
      <c r="AT152" s="14" t="s">
        <v>119</v>
      </c>
      <c r="AU152" s="14" t="s">
        <v>80</v>
      </c>
    </row>
    <row r="153" spans="2:65" s="1" customFormat="1" ht="33" customHeight="1">
      <c r="B153" s="117"/>
      <c r="C153" s="118" t="s">
        <v>117</v>
      </c>
      <c r="D153" s="118" t="s">
        <v>114</v>
      </c>
      <c r="E153" s="119" t="s">
        <v>540</v>
      </c>
      <c r="F153" s="282" t="s">
        <v>482</v>
      </c>
      <c r="G153" s="283" t="s">
        <v>116</v>
      </c>
      <c r="H153" s="284">
        <v>12</v>
      </c>
      <c r="I153" s="121"/>
      <c r="J153" s="122">
        <f>ROUND(I153*H153,2)</f>
        <v>0</v>
      </c>
      <c r="K153" s="120" t="s">
        <v>3</v>
      </c>
      <c r="L153" s="123"/>
      <c r="M153" s="124" t="s">
        <v>3</v>
      </c>
      <c r="N153" s="125" t="s">
        <v>43</v>
      </c>
      <c r="P153" s="126">
        <f>O153*H153</f>
        <v>0</v>
      </c>
      <c r="Q153" s="126">
        <v>0</v>
      </c>
      <c r="R153" s="126">
        <f>Q153*H153</f>
        <v>0</v>
      </c>
      <c r="S153" s="126">
        <v>0</v>
      </c>
      <c r="T153" s="127">
        <f>S153*H153</f>
        <v>0</v>
      </c>
      <c r="AR153" s="128" t="s">
        <v>117</v>
      </c>
      <c r="AT153" s="128" t="s">
        <v>114</v>
      </c>
      <c r="AU153" s="128" t="s">
        <v>80</v>
      </c>
      <c r="AY153" s="14" t="s">
        <v>113</v>
      </c>
      <c r="BE153" s="129">
        <f>IF(N153="základní",J153,0)</f>
        <v>0</v>
      </c>
      <c r="BF153" s="129">
        <f>IF(N153="snížená",J153,0)</f>
        <v>0</v>
      </c>
      <c r="BG153" s="129">
        <f>IF(N153="zákl. přenesená",J153,0)</f>
        <v>0</v>
      </c>
      <c r="BH153" s="129">
        <f>IF(N153="sníž. přenesená",J153,0)</f>
        <v>0</v>
      </c>
      <c r="BI153" s="129">
        <f>IF(N153="nulová",J153,0)</f>
        <v>0</v>
      </c>
      <c r="BJ153" s="14" t="s">
        <v>80</v>
      </c>
      <c r="BK153" s="129">
        <f>ROUND(I153*H153,2)</f>
        <v>0</v>
      </c>
      <c r="BL153" s="14" t="s">
        <v>118</v>
      </c>
      <c r="BM153" s="128" t="s">
        <v>201</v>
      </c>
    </row>
    <row r="154" spans="2:47" s="1" customFormat="1" ht="19.5">
      <c r="B154" s="29"/>
      <c r="D154" s="130" t="s">
        <v>119</v>
      </c>
      <c r="F154" s="285" t="s">
        <v>482</v>
      </c>
      <c r="G154" s="286"/>
      <c r="H154" s="289"/>
      <c r="I154" s="228"/>
      <c r="J154" s="227"/>
      <c r="K154" s="227"/>
      <c r="L154" s="29"/>
      <c r="M154" s="132"/>
      <c r="T154" s="50"/>
      <c r="AT154" s="14" t="s">
        <v>119</v>
      </c>
      <c r="AU154" s="14" t="s">
        <v>80</v>
      </c>
    </row>
    <row r="155" spans="2:65" s="1" customFormat="1" ht="33" customHeight="1">
      <c r="B155" s="117"/>
      <c r="C155" s="118" t="s">
        <v>202</v>
      </c>
      <c r="D155" s="118" t="s">
        <v>114</v>
      </c>
      <c r="E155" s="119" t="s">
        <v>204</v>
      </c>
      <c r="F155" s="282" t="s">
        <v>483</v>
      </c>
      <c r="G155" s="283" t="s">
        <v>116</v>
      </c>
      <c r="H155" s="284">
        <v>2</v>
      </c>
      <c r="I155" s="121"/>
      <c r="J155" s="122">
        <f>ROUND(I155*H155,2)</f>
        <v>0</v>
      </c>
      <c r="K155" s="120" t="s">
        <v>3</v>
      </c>
      <c r="L155" s="123"/>
      <c r="M155" s="124" t="s">
        <v>3</v>
      </c>
      <c r="N155" s="125" t="s">
        <v>43</v>
      </c>
      <c r="P155" s="126">
        <f>O155*H155</f>
        <v>0</v>
      </c>
      <c r="Q155" s="126">
        <v>0</v>
      </c>
      <c r="R155" s="126">
        <f>Q155*H155</f>
        <v>0</v>
      </c>
      <c r="S155" s="126">
        <v>0</v>
      </c>
      <c r="T155" s="127">
        <f>S155*H155</f>
        <v>0</v>
      </c>
      <c r="AR155" s="128" t="s">
        <v>117</v>
      </c>
      <c r="AT155" s="128" t="s">
        <v>114</v>
      </c>
      <c r="AU155" s="128" t="s">
        <v>80</v>
      </c>
      <c r="AY155" s="14" t="s">
        <v>113</v>
      </c>
      <c r="BE155" s="129">
        <f>IF(N155="základní",J155,0)</f>
        <v>0</v>
      </c>
      <c r="BF155" s="129">
        <f>IF(N155="snížená",J155,0)</f>
        <v>0</v>
      </c>
      <c r="BG155" s="129">
        <f>IF(N155="zákl. přenesená",J155,0)</f>
        <v>0</v>
      </c>
      <c r="BH155" s="129">
        <f>IF(N155="sníž. přenesená",J155,0)</f>
        <v>0</v>
      </c>
      <c r="BI155" s="129">
        <f>IF(N155="nulová",J155,0)</f>
        <v>0</v>
      </c>
      <c r="BJ155" s="14" t="s">
        <v>80</v>
      </c>
      <c r="BK155" s="129">
        <f>ROUND(I155*H155,2)</f>
        <v>0</v>
      </c>
      <c r="BL155" s="14" t="s">
        <v>118</v>
      </c>
      <c r="BM155" s="128" t="s">
        <v>203</v>
      </c>
    </row>
    <row r="156" spans="2:47" s="1" customFormat="1" ht="26.45" customHeight="1">
      <c r="B156" s="29"/>
      <c r="D156" s="130" t="s">
        <v>119</v>
      </c>
      <c r="F156" s="285" t="s">
        <v>483</v>
      </c>
      <c r="G156" s="286"/>
      <c r="H156" s="289"/>
      <c r="I156" s="228"/>
      <c r="J156" s="227"/>
      <c r="K156" s="227"/>
      <c r="L156" s="29"/>
      <c r="M156" s="132"/>
      <c r="T156" s="50"/>
      <c r="AT156" s="14" t="s">
        <v>119</v>
      </c>
      <c r="AU156" s="14" t="s">
        <v>80</v>
      </c>
    </row>
    <row r="157" spans="2:65" s="1" customFormat="1" ht="33.6" customHeight="1">
      <c r="B157" s="117"/>
      <c r="C157" s="118" t="s">
        <v>160</v>
      </c>
      <c r="D157" s="118" t="s">
        <v>114</v>
      </c>
      <c r="E157" s="119" t="s">
        <v>207</v>
      </c>
      <c r="F157" s="282" t="s">
        <v>528</v>
      </c>
      <c r="G157" s="283" t="s">
        <v>116</v>
      </c>
      <c r="H157" s="284">
        <v>2</v>
      </c>
      <c r="I157" s="121"/>
      <c r="J157" s="122">
        <f>ROUND(I157*H157,2)</f>
        <v>0</v>
      </c>
      <c r="K157" s="120" t="s">
        <v>3</v>
      </c>
      <c r="L157" s="123"/>
      <c r="M157" s="124" t="s">
        <v>3</v>
      </c>
      <c r="N157" s="125" t="s">
        <v>43</v>
      </c>
      <c r="P157" s="126">
        <f>O157*H157</f>
        <v>0</v>
      </c>
      <c r="Q157" s="126">
        <v>0</v>
      </c>
      <c r="R157" s="126">
        <f>Q157*H157</f>
        <v>0</v>
      </c>
      <c r="S157" s="126">
        <v>0</v>
      </c>
      <c r="T157" s="127">
        <f>S157*H157</f>
        <v>0</v>
      </c>
      <c r="AR157" s="128" t="s">
        <v>117</v>
      </c>
      <c r="AT157" s="128" t="s">
        <v>114</v>
      </c>
      <c r="AU157" s="128" t="s">
        <v>80</v>
      </c>
      <c r="AY157" s="14" t="s">
        <v>113</v>
      </c>
      <c r="BE157" s="129">
        <f>IF(N157="základní",J157,0)</f>
        <v>0</v>
      </c>
      <c r="BF157" s="129">
        <f>IF(N157="snížená",J157,0)</f>
        <v>0</v>
      </c>
      <c r="BG157" s="129">
        <f>IF(N157="zákl. přenesená",J157,0)</f>
        <v>0</v>
      </c>
      <c r="BH157" s="129">
        <f>IF(N157="sníž. přenesená",J157,0)</f>
        <v>0</v>
      </c>
      <c r="BI157" s="129">
        <f>IF(N157="nulová",J157,0)</f>
        <v>0</v>
      </c>
      <c r="BJ157" s="14" t="s">
        <v>80</v>
      </c>
      <c r="BK157" s="129">
        <f>ROUND(I157*H157,2)</f>
        <v>0</v>
      </c>
      <c r="BL157" s="14" t="s">
        <v>118</v>
      </c>
      <c r="BM157" s="128" t="s">
        <v>205</v>
      </c>
    </row>
    <row r="158" spans="2:47" s="1" customFormat="1" ht="39">
      <c r="B158" s="29"/>
      <c r="D158" s="130" t="s">
        <v>119</v>
      </c>
      <c r="F158" s="285" t="s">
        <v>484</v>
      </c>
      <c r="G158" s="286"/>
      <c r="H158" s="289"/>
      <c r="I158" s="228"/>
      <c r="J158" s="227"/>
      <c r="K158" s="227"/>
      <c r="L158" s="29"/>
      <c r="M158" s="132"/>
      <c r="T158" s="50"/>
      <c r="AT158" s="14" t="s">
        <v>119</v>
      </c>
      <c r="AU158" s="14" t="s">
        <v>80</v>
      </c>
    </row>
    <row r="159" spans="2:65" s="1" customFormat="1" ht="37.9" customHeight="1">
      <c r="B159" s="117"/>
      <c r="C159" s="118" t="s">
        <v>206</v>
      </c>
      <c r="D159" s="118" t="s">
        <v>114</v>
      </c>
      <c r="E159" s="119" t="s">
        <v>209</v>
      </c>
      <c r="F159" s="282" t="s">
        <v>485</v>
      </c>
      <c r="G159" s="283" t="s">
        <v>116</v>
      </c>
      <c r="H159" s="284">
        <v>2</v>
      </c>
      <c r="I159" s="121"/>
      <c r="J159" s="122">
        <f>ROUND(I159*H159,2)</f>
        <v>0</v>
      </c>
      <c r="K159" s="120" t="s">
        <v>3</v>
      </c>
      <c r="L159" s="123"/>
      <c r="M159" s="124" t="s">
        <v>3</v>
      </c>
      <c r="N159" s="125" t="s">
        <v>43</v>
      </c>
      <c r="P159" s="126">
        <f>O159*H159</f>
        <v>0</v>
      </c>
      <c r="Q159" s="126">
        <v>0</v>
      </c>
      <c r="R159" s="126">
        <f>Q159*H159</f>
        <v>0</v>
      </c>
      <c r="S159" s="126">
        <v>0</v>
      </c>
      <c r="T159" s="127">
        <f>S159*H159</f>
        <v>0</v>
      </c>
      <c r="AR159" s="128" t="s">
        <v>117</v>
      </c>
      <c r="AT159" s="128" t="s">
        <v>114</v>
      </c>
      <c r="AU159" s="128" t="s">
        <v>80</v>
      </c>
      <c r="AY159" s="14" t="s">
        <v>113</v>
      </c>
      <c r="BE159" s="129">
        <f>IF(N159="základní",J159,0)</f>
        <v>0</v>
      </c>
      <c r="BF159" s="129">
        <f>IF(N159="snížená",J159,0)</f>
        <v>0</v>
      </c>
      <c r="BG159" s="129">
        <f>IF(N159="zákl. přenesená",J159,0)</f>
        <v>0</v>
      </c>
      <c r="BH159" s="129">
        <f>IF(N159="sníž. přenesená",J159,0)</f>
        <v>0</v>
      </c>
      <c r="BI159" s="129">
        <f>IF(N159="nulová",J159,0)</f>
        <v>0</v>
      </c>
      <c r="BJ159" s="14" t="s">
        <v>80</v>
      </c>
      <c r="BK159" s="129">
        <f>ROUND(I159*H159,2)</f>
        <v>0</v>
      </c>
      <c r="BL159" s="14" t="s">
        <v>118</v>
      </c>
      <c r="BM159" s="128" t="s">
        <v>208</v>
      </c>
    </row>
    <row r="160" spans="2:47" s="1" customFormat="1" ht="19.5">
      <c r="B160" s="29"/>
      <c r="D160" s="130" t="s">
        <v>119</v>
      </c>
      <c r="F160" s="285" t="s">
        <v>486</v>
      </c>
      <c r="G160" s="286"/>
      <c r="H160" s="289"/>
      <c r="I160" s="228"/>
      <c r="J160" s="227"/>
      <c r="K160" s="227"/>
      <c r="L160" s="29"/>
      <c r="M160" s="132"/>
      <c r="T160" s="50"/>
      <c r="AT160" s="14" t="s">
        <v>119</v>
      </c>
      <c r="AU160" s="14" t="s">
        <v>80</v>
      </c>
    </row>
    <row r="161" spans="2:65" s="1" customFormat="1" ht="24.2" customHeight="1">
      <c r="B161" s="117"/>
      <c r="C161" s="118" t="s">
        <v>163</v>
      </c>
      <c r="D161" s="118" t="s">
        <v>114</v>
      </c>
      <c r="E161" s="119" t="s">
        <v>215</v>
      </c>
      <c r="F161" s="282" t="s">
        <v>210</v>
      </c>
      <c r="G161" s="283" t="s">
        <v>157</v>
      </c>
      <c r="H161" s="284">
        <v>1</v>
      </c>
      <c r="I161" s="121"/>
      <c r="J161" s="122">
        <f>ROUND(I161*H161,2)</f>
        <v>0</v>
      </c>
      <c r="K161" s="120" t="s">
        <v>3</v>
      </c>
      <c r="L161" s="123"/>
      <c r="M161" s="124" t="s">
        <v>3</v>
      </c>
      <c r="N161" s="125" t="s">
        <v>43</v>
      </c>
      <c r="P161" s="126">
        <f>O161*H161</f>
        <v>0</v>
      </c>
      <c r="Q161" s="126">
        <v>0</v>
      </c>
      <c r="R161" s="126">
        <f>Q161*H161</f>
        <v>0</v>
      </c>
      <c r="S161" s="126">
        <v>0</v>
      </c>
      <c r="T161" s="127">
        <f>S161*H161</f>
        <v>0</v>
      </c>
      <c r="AR161" s="128" t="s">
        <v>117</v>
      </c>
      <c r="AT161" s="128" t="s">
        <v>114</v>
      </c>
      <c r="AU161" s="128" t="s">
        <v>80</v>
      </c>
      <c r="AY161" s="14" t="s">
        <v>113</v>
      </c>
      <c r="BE161" s="129">
        <f>IF(N161="základní",J161,0)</f>
        <v>0</v>
      </c>
      <c r="BF161" s="129">
        <f>IF(N161="snížená",J161,0)</f>
        <v>0</v>
      </c>
      <c r="BG161" s="129">
        <f>IF(N161="zákl. přenesená",J161,0)</f>
        <v>0</v>
      </c>
      <c r="BH161" s="129">
        <f>IF(N161="sníž. přenesená",J161,0)</f>
        <v>0</v>
      </c>
      <c r="BI161" s="129">
        <f>IF(N161="nulová",J161,0)</f>
        <v>0</v>
      </c>
      <c r="BJ161" s="14" t="s">
        <v>80</v>
      </c>
      <c r="BK161" s="129">
        <f>ROUND(I161*H161,2)</f>
        <v>0</v>
      </c>
      <c r="BL161" s="14" t="s">
        <v>118</v>
      </c>
      <c r="BM161" s="128" t="s">
        <v>211</v>
      </c>
    </row>
    <row r="162" spans="2:47" s="1" customFormat="1" ht="12">
      <c r="B162" s="29"/>
      <c r="D162" s="130" t="s">
        <v>119</v>
      </c>
      <c r="F162" s="285" t="s">
        <v>210</v>
      </c>
      <c r="G162" s="286"/>
      <c r="H162" s="286"/>
      <c r="I162" s="131"/>
      <c r="L162" s="29"/>
      <c r="M162" s="132"/>
      <c r="T162" s="50"/>
      <c r="AT162" s="14" t="s">
        <v>119</v>
      </c>
      <c r="AU162" s="14" t="s">
        <v>80</v>
      </c>
    </row>
    <row r="163" spans="2:63" s="11" customFormat="1" ht="25.9" customHeight="1">
      <c r="B163" s="107"/>
      <c r="D163" s="108" t="s">
        <v>71</v>
      </c>
      <c r="E163" s="109" t="s">
        <v>212</v>
      </c>
      <c r="F163" s="280" t="s">
        <v>213</v>
      </c>
      <c r="G163" s="281"/>
      <c r="H163" s="281"/>
      <c r="I163" s="110"/>
      <c r="J163" s="111">
        <f>BK163</f>
        <v>0</v>
      </c>
      <c r="L163" s="107"/>
      <c r="M163" s="112"/>
      <c r="P163" s="113">
        <f>SUM(P164:P173)</f>
        <v>0</v>
      </c>
      <c r="R163" s="113">
        <f>SUM(R164:R173)</f>
        <v>0</v>
      </c>
      <c r="T163" s="114">
        <f>SUM(T164:T173)</f>
        <v>0</v>
      </c>
      <c r="AR163" s="108" t="s">
        <v>80</v>
      </c>
      <c r="AT163" s="115" t="s">
        <v>71</v>
      </c>
      <c r="AU163" s="115" t="s">
        <v>72</v>
      </c>
      <c r="AY163" s="108" t="s">
        <v>113</v>
      </c>
      <c r="BK163" s="116">
        <f>SUM(BK164:BK173)</f>
        <v>0</v>
      </c>
    </row>
    <row r="164" spans="2:65" s="1" customFormat="1" ht="31.15" customHeight="1">
      <c r="B164" s="117"/>
      <c r="C164" s="118" t="s">
        <v>214</v>
      </c>
      <c r="D164" s="118" t="s">
        <v>114</v>
      </c>
      <c r="E164" s="119" t="s">
        <v>217</v>
      </c>
      <c r="F164" s="282" t="s">
        <v>529</v>
      </c>
      <c r="G164" s="283" t="s">
        <v>116</v>
      </c>
      <c r="H164" s="284">
        <v>2</v>
      </c>
      <c r="I164" s="121"/>
      <c r="J164" s="122">
        <f>ROUND(I164*H164,2)</f>
        <v>0</v>
      </c>
      <c r="K164" s="120" t="s">
        <v>3</v>
      </c>
      <c r="L164" s="123"/>
      <c r="M164" s="124" t="s">
        <v>3</v>
      </c>
      <c r="N164" s="125" t="s">
        <v>43</v>
      </c>
      <c r="P164" s="126">
        <f>O164*H164</f>
        <v>0</v>
      </c>
      <c r="Q164" s="126">
        <v>0</v>
      </c>
      <c r="R164" s="126">
        <f>Q164*H164</f>
        <v>0</v>
      </c>
      <c r="S164" s="126">
        <v>0</v>
      </c>
      <c r="T164" s="127">
        <f>S164*H164</f>
        <v>0</v>
      </c>
      <c r="AR164" s="128" t="s">
        <v>117</v>
      </c>
      <c r="AT164" s="128" t="s">
        <v>114</v>
      </c>
      <c r="AU164" s="128" t="s">
        <v>80</v>
      </c>
      <c r="AY164" s="14" t="s">
        <v>113</v>
      </c>
      <c r="BE164" s="129">
        <f>IF(N164="základní",J164,0)</f>
        <v>0</v>
      </c>
      <c r="BF164" s="129">
        <f>IF(N164="snížená",J164,0)</f>
        <v>0</v>
      </c>
      <c r="BG164" s="129">
        <f>IF(N164="zákl. přenesená",J164,0)</f>
        <v>0</v>
      </c>
      <c r="BH164" s="129">
        <f>IF(N164="sníž. přenesená",J164,0)</f>
        <v>0</v>
      </c>
      <c r="BI164" s="129">
        <f>IF(N164="nulová",J164,0)</f>
        <v>0</v>
      </c>
      <c r="BJ164" s="14" t="s">
        <v>80</v>
      </c>
      <c r="BK164" s="129">
        <f>ROUND(I164*H164,2)</f>
        <v>0</v>
      </c>
      <c r="BL164" s="14" t="s">
        <v>118</v>
      </c>
      <c r="BM164" s="128" t="s">
        <v>216</v>
      </c>
    </row>
    <row r="165" spans="2:47" s="1" customFormat="1" ht="67.9" customHeight="1">
      <c r="B165" s="29"/>
      <c r="D165" s="130" t="s">
        <v>119</v>
      </c>
      <c r="F165" s="285" t="s">
        <v>502</v>
      </c>
      <c r="G165" s="286"/>
      <c r="H165" s="289"/>
      <c r="I165" s="228"/>
      <c r="J165" s="227"/>
      <c r="K165" s="227"/>
      <c r="L165" s="29"/>
      <c r="M165" s="132"/>
      <c r="T165" s="50"/>
      <c r="AT165" s="14" t="s">
        <v>119</v>
      </c>
      <c r="AU165" s="14" t="s">
        <v>80</v>
      </c>
    </row>
    <row r="166" spans="2:65" s="1" customFormat="1" ht="21.75" customHeight="1">
      <c r="B166" s="117"/>
      <c r="C166" s="118" t="s">
        <v>167</v>
      </c>
      <c r="D166" s="118" t="s">
        <v>114</v>
      </c>
      <c r="E166" s="119" t="s">
        <v>220</v>
      </c>
      <c r="F166" s="282" t="s">
        <v>500</v>
      </c>
      <c r="G166" s="283" t="s">
        <v>116</v>
      </c>
      <c r="H166" s="284">
        <v>2</v>
      </c>
      <c r="I166" s="121"/>
      <c r="J166" s="122">
        <f>ROUND(I166*H166,2)</f>
        <v>0</v>
      </c>
      <c r="K166" s="120" t="s">
        <v>3</v>
      </c>
      <c r="L166" s="123"/>
      <c r="M166" s="124" t="s">
        <v>3</v>
      </c>
      <c r="N166" s="125" t="s">
        <v>43</v>
      </c>
      <c r="P166" s="126">
        <f>O166*H166</f>
        <v>0</v>
      </c>
      <c r="Q166" s="126">
        <v>0</v>
      </c>
      <c r="R166" s="126">
        <f>Q166*H166</f>
        <v>0</v>
      </c>
      <c r="S166" s="126">
        <v>0</v>
      </c>
      <c r="T166" s="127">
        <f>S166*H166</f>
        <v>0</v>
      </c>
      <c r="AR166" s="128" t="s">
        <v>117</v>
      </c>
      <c r="AT166" s="128" t="s">
        <v>114</v>
      </c>
      <c r="AU166" s="128" t="s">
        <v>80</v>
      </c>
      <c r="AY166" s="14" t="s">
        <v>113</v>
      </c>
      <c r="BE166" s="129">
        <f>IF(N166="základní",J166,0)</f>
        <v>0</v>
      </c>
      <c r="BF166" s="129">
        <f>IF(N166="snížená",J166,0)</f>
        <v>0</v>
      </c>
      <c r="BG166" s="129">
        <f>IF(N166="zákl. přenesená",J166,0)</f>
        <v>0</v>
      </c>
      <c r="BH166" s="129">
        <f>IF(N166="sníž. přenesená",J166,0)</f>
        <v>0</v>
      </c>
      <c r="BI166" s="129">
        <f>IF(N166="nulová",J166,0)</f>
        <v>0</v>
      </c>
      <c r="BJ166" s="14" t="s">
        <v>80</v>
      </c>
      <c r="BK166" s="129">
        <f>ROUND(I166*H166,2)</f>
        <v>0</v>
      </c>
      <c r="BL166" s="14" t="s">
        <v>118</v>
      </c>
      <c r="BM166" s="128" t="s">
        <v>218</v>
      </c>
    </row>
    <row r="167" spans="2:47" s="1" customFormat="1" ht="19.15" customHeight="1">
      <c r="B167" s="29"/>
      <c r="D167" s="130" t="s">
        <v>119</v>
      </c>
      <c r="F167" s="285" t="s">
        <v>501</v>
      </c>
      <c r="G167" s="286"/>
      <c r="H167" s="289"/>
      <c r="I167" s="228"/>
      <c r="J167" s="227"/>
      <c r="K167" s="227"/>
      <c r="L167" s="29"/>
      <c r="M167" s="132"/>
      <c r="T167" s="50"/>
      <c r="AT167" s="14" t="s">
        <v>119</v>
      </c>
      <c r="AU167" s="14" t="s">
        <v>80</v>
      </c>
    </row>
    <row r="168" spans="2:65" s="1" customFormat="1" ht="24.6" customHeight="1">
      <c r="B168" s="117"/>
      <c r="C168" s="118" t="s">
        <v>219</v>
      </c>
      <c r="D168" s="118" t="s">
        <v>114</v>
      </c>
      <c r="E168" s="119" t="s">
        <v>225</v>
      </c>
      <c r="F168" s="282" t="s">
        <v>530</v>
      </c>
      <c r="G168" s="283" t="s">
        <v>116</v>
      </c>
      <c r="H168" s="284">
        <v>2</v>
      </c>
      <c r="I168" s="121"/>
      <c r="J168" s="122">
        <f>ROUND(I168*H168,2)</f>
        <v>0</v>
      </c>
      <c r="K168" s="120" t="s">
        <v>3</v>
      </c>
      <c r="L168" s="123"/>
      <c r="M168" s="124" t="s">
        <v>3</v>
      </c>
      <c r="N168" s="125" t="s">
        <v>43</v>
      </c>
      <c r="P168" s="126">
        <f>O168*H168</f>
        <v>0</v>
      </c>
      <c r="Q168" s="126">
        <v>0</v>
      </c>
      <c r="R168" s="126">
        <f>Q168*H168</f>
        <v>0</v>
      </c>
      <c r="S168" s="126">
        <v>0</v>
      </c>
      <c r="T168" s="127">
        <f>S168*H168</f>
        <v>0</v>
      </c>
      <c r="AR168" s="128" t="s">
        <v>117</v>
      </c>
      <c r="AT168" s="128" t="s">
        <v>114</v>
      </c>
      <c r="AU168" s="128" t="s">
        <v>80</v>
      </c>
      <c r="AY168" s="14" t="s">
        <v>113</v>
      </c>
      <c r="BE168" s="129">
        <f>IF(N168="základní",J168,0)</f>
        <v>0</v>
      </c>
      <c r="BF168" s="129">
        <f>IF(N168="snížená",J168,0)</f>
        <v>0</v>
      </c>
      <c r="BG168" s="129">
        <f>IF(N168="zákl. přenesená",J168,0)</f>
        <v>0</v>
      </c>
      <c r="BH168" s="129">
        <f>IF(N168="sníž. přenesená",J168,0)</f>
        <v>0</v>
      </c>
      <c r="BI168" s="129">
        <f>IF(N168="nulová",J168,0)</f>
        <v>0</v>
      </c>
      <c r="BJ168" s="14" t="s">
        <v>80</v>
      </c>
      <c r="BK168" s="129">
        <f>ROUND(I168*H168,2)</f>
        <v>0</v>
      </c>
      <c r="BL168" s="14" t="s">
        <v>118</v>
      </c>
      <c r="BM168" s="128" t="s">
        <v>221</v>
      </c>
    </row>
    <row r="169" spans="2:47" s="1" customFormat="1" ht="44.45" customHeight="1">
      <c r="B169" s="29"/>
      <c r="D169" s="130" t="s">
        <v>119</v>
      </c>
      <c r="F169" s="285" t="s">
        <v>503</v>
      </c>
      <c r="G169" s="286"/>
      <c r="H169" s="289"/>
      <c r="I169" s="228"/>
      <c r="J169" s="227"/>
      <c r="K169" s="227"/>
      <c r="L169" s="29"/>
      <c r="M169" s="132"/>
      <c r="T169" s="50"/>
      <c r="AT169" s="14" t="s">
        <v>119</v>
      </c>
      <c r="AU169" s="14" t="s">
        <v>80</v>
      </c>
    </row>
    <row r="170" spans="2:65" s="1" customFormat="1" ht="16.5" customHeight="1">
      <c r="B170" s="117"/>
      <c r="C170" s="118" t="s">
        <v>170</v>
      </c>
      <c r="D170" s="118" t="s">
        <v>114</v>
      </c>
      <c r="E170" s="119" t="s">
        <v>170</v>
      </c>
      <c r="F170" s="282" t="s">
        <v>222</v>
      </c>
      <c r="G170" s="283" t="s">
        <v>116</v>
      </c>
      <c r="H170" s="284">
        <v>2</v>
      </c>
      <c r="I170" s="121"/>
      <c r="J170" s="122">
        <f>ROUND(I170*H170,2)</f>
        <v>0</v>
      </c>
      <c r="K170" s="120" t="s">
        <v>3</v>
      </c>
      <c r="L170" s="123"/>
      <c r="M170" s="124" t="s">
        <v>3</v>
      </c>
      <c r="N170" s="125" t="s">
        <v>43</v>
      </c>
      <c r="P170" s="126">
        <f>O170*H170</f>
        <v>0</v>
      </c>
      <c r="Q170" s="126">
        <v>0</v>
      </c>
      <c r="R170" s="126">
        <f>Q170*H170</f>
        <v>0</v>
      </c>
      <c r="S170" s="126">
        <v>0</v>
      </c>
      <c r="T170" s="127">
        <f>S170*H170</f>
        <v>0</v>
      </c>
      <c r="AR170" s="128" t="s">
        <v>117</v>
      </c>
      <c r="AT170" s="128" t="s">
        <v>114</v>
      </c>
      <c r="AU170" s="128" t="s">
        <v>80</v>
      </c>
      <c r="AY170" s="14" t="s">
        <v>113</v>
      </c>
      <c r="BE170" s="129">
        <f>IF(N170="základní",J170,0)</f>
        <v>0</v>
      </c>
      <c r="BF170" s="129">
        <f>IF(N170="snížená",J170,0)</f>
        <v>0</v>
      </c>
      <c r="BG170" s="129">
        <f>IF(N170="zákl. přenesená",J170,0)</f>
        <v>0</v>
      </c>
      <c r="BH170" s="129">
        <f>IF(N170="sníž. přenesená",J170,0)</f>
        <v>0</v>
      </c>
      <c r="BI170" s="129">
        <f>IF(N170="nulová",J170,0)</f>
        <v>0</v>
      </c>
      <c r="BJ170" s="14" t="s">
        <v>80</v>
      </c>
      <c r="BK170" s="129">
        <f>ROUND(I170*H170,2)</f>
        <v>0</v>
      </c>
      <c r="BL170" s="14" t="s">
        <v>118</v>
      </c>
      <c r="BM170" s="128" t="s">
        <v>223</v>
      </c>
    </row>
    <row r="171" spans="2:47" s="1" customFormat="1" ht="16.15" customHeight="1">
      <c r="B171" s="29"/>
      <c r="D171" s="130" t="s">
        <v>119</v>
      </c>
      <c r="F171" s="285" t="s">
        <v>222</v>
      </c>
      <c r="G171" s="286"/>
      <c r="H171" s="289"/>
      <c r="I171" s="228"/>
      <c r="J171" s="227"/>
      <c r="K171" s="227"/>
      <c r="L171" s="29"/>
      <c r="M171" s="132"/>
      <c r="T171" s="50"/>
      <c r="AT171" s="14" t="s">
        <v>119</v>
      </c>
      <c r="AU171" s="14" t="s">
        <v>80</v>
      </c>
    </row>
    <row r="172" spans="2:65" s="1" customFormat="1" ht="24.2" customHeight="1">
      <c r="B172" s="117"/>
      <c r="C172" s="118" t="s">
        <v>224</v>
      </c>
      <c r="D172" s="118" t="s">
        <v>114</v>
      </c>
      <c r="E172" s="119" t="s">
        <v>233</v>
      </c>
      <c r="F172" s="282" t="s">
        <v>210</v>
      </c>
      <c r="G172" s="283" t="s">
        <v>157</v>
      </c>
      <c r="H172" s="284">
        <v>1</v>
      </c>
      <c r="I172" s="121"/>
      <c r="J172" s="122">
        <f>ROUND(I172*H172,2)</f>
        <v>0</v>
      </c>
      <c r="K172" s="120" t="s">
        <v>3</v>
      </c>
      <c r="L172" s="123"/>
      <c r="M172" s="124" t="s">
        <v>3</v>
      </c>
      <c r="N172" s="125" t="s">
        <v>43</v>
      </c>
      <c r="P172" s="126">
        <f>O172*H172</f>
        <v>0</v>
      </c>
      <c r="Q172" s="126">
        <v>0</v>
      </c>
      <c r="R172" s="126">
        <f>Q172*H172</f>
        <v>0</v>
      </c>
      <c r="S172" s="126">
        <v>0</v>
      </c>
      <c r="T172" s="127">
        <f>S172*H172</f>
        <v>0</v>
      </c>
      <c r="AR172" s="128" t="s">
        <v>117</v>
      </c>
      <c r="AT172" s="128" t="s">
        <v>114</v>
      </c>
      <c r="AU172" s="128" t="s">
        <v>80</v>
      </c>
      <c r="AY172" s="14" t="s">
        <v>113</v>
      </c>
      <c r="BE172" s="129">
        <f>IF(N172="základní",J172,0)</f>
        <v>0</v>
      </c>
      <c r="BF172" s="129">
        <f>IF(N172="snížená",J172,0)</f>
        <v>0</v>
      </c>
      <c r="BG172" s="129">
        <f>IF(N172="zákl. přenesená",J172,0)</f>
        <v>0</v>
      </c>
      <c r="BH172" s="129">
        <f>IF(N172="sníž. přenesená",J172,0)</f>
        <v>0</v>
      </c>
      <c r="BI172" s="129">
        <f>IF(N172="nulová",J172,0)</f>
        <v>0</v>
      </c>
      <c r="BJ172" s="14" t="s">
        <v>80</v>
      </c>
      <c r="BK172" s="129">
        <f>ROUND(I172*H172,2)</f>
        <v>0</v>
      </c>
      <c r="BL172" s="14" t="s">
        <v>118</v>
      </c>
      <c r="BM172" s="128" t="s">
        <v>226</v>
      </c>
    </row>
    <row r="173" spans="2:47" s="1" customFormat="1" ht="12">
      <c r="B173" s="29"/>
      <c r="D173" s="130" t="s">
        <v>119</v>
      </c>
      <c r="F173" s="285" t="s">
        <v>210</v>
      </c>
      <c r="G173" s="286"/>
      <c r="H173" s="286"/>
      <c r="I173" s="131"/>
      <c r="L173" s="29"/>
      <c r="M173" s="132"/>
      <c r="T173" s="50"/>
      <c r="AT173" s="14" t="s">
        <v>119</v>
      </c>
      <c r="AU173" s="14" t="s">
        <v>80</v>
      </c>
    </row>
    <row r="174" spans="2:63" s="11" customFormat="1" ht="25.9" customHeight="1">
      <c r="B174" s="107"/>
      <c r="D174" s="108" t="s">
        <v>71</v>
      </c>
      <c r="E174" s="109" t="s">
        <v>227</v>
      </c>
      <c r="F174" s="280" t="s">
        <v>228</v>
      </c>
      <c r="G174" s="281"/>
      <c r="H174" s="281"/>
      <c r="I174" s="110"/>
      <c r="J174" s="111">
        <f>BK174</f>
        <v>0</v>
      </c>
      <c r="L174" s="107"/>
      <c r="M174" s="112"/>
      <c r="P174" s="113">
        <f>P175+P184</f>
        <v>0</v>
      </c>
      <c r="R174" s="113">
        <f>R175+R184</f>
        <v>0</v>
      </c>
      <c r="T174" s="114">
        <f>T175+T184</f>
        <v>0</v>
      </c>
      <c r="AR174" s="108" t="s">
        <v>80</v>
      </c>
      <c r="AT174" s="115" t="s">
        <v>71</v>
      </c>
      <c r="AU174" s="115" t="s">
        <v>72</v>
      </c>
      <c r="AY174" s="108" t="s">
        <v>113</v>
      </c>
      <c r="BK174" s="116">
        <f>BK175+BK184</f>
        <v>0</v>
      </c>
    </row>
    <row r="175" spans="2:63" s="11" customFormat="1" ht="22.9" customHeight="1">
      <c r="B175" s="107"/>
      <c r="D175" s="108" t="s">
        <v>71</v>
      </c>
      <c r="E175" s="133" t="s">
        <v>229</v>
      </c>
      <c r="F175" s="290" t="s">
        <v>230</v>
      </c>
      <c r="G175" s="281"/>
      <c r="H175" s="281"/>
      <c r="I175" s="110"/>
      <c r="J175" s="134">
        <f>BK175</f>
        <v>0</v>
      </c>
      <c r="L175" s="107"/>
      <c r="M175" s="112"/>
      <c r="P175" s="113">
        <f>SUM(P176:P183)</f>
        <v>0</v>
      </c>
      <c r="R175" s="113">
        <f>SUM(R176:R183)</f>
        <v>0</v>
      </c>
      <c r="T175" s="114">
        <f>SUM(T176:T183)</f>
        <v>0</v>
      </c>
      <c r="AR175" s="108" t="s">
        <v>80</v>
      </c>
      <c r="AT175" s="115" t="s">
        <v>71</v>
      </c>
      <c r="AU175" s="115" t="s">
        <v>80</v>
      </c>
      <c r="AY175" s="108" t="s">
        <v>113</v>
      </c>
      <c r="BK175" s="116">
        <f>SUM(BK176:BK183)</f>
        <v>0</v>
      </c>
    </row>
    <row r="176" spans="2:65" s="1" customFormat="1" ht="46.9" customHeight="1">
      <c r="B176" s="117"/>
      <c r="C176" s="118" t="s">
        <v>172</v>
      </c>
      <c r="D176" s="118" t="s">
        <v>114</v>
      </c>
      <c r="E176" s="119" t="s">
        <v>235</v>
      </c>
      <c r="F176" s="291" t="s">
        <v>531</v>
      </c>
      <c r="G176" s="283" t="s">
        <v>116</v>
      </c>
      <c r="H176" s="284">
        <v>1</v>
      </c>
      <c r="I176" s="121"/>
      <c r="J176" s="122">
        <f>ROUND(I176*H176,2)</f>
        <v>0</v>
      </c>
      <c r="K176" s="120" t="s">
        <v>3</v>
      </c>
      <c r="L176" s="123"/>
      <c r="M176" s="124" t="s">
        <v>3</v>
      </c>
      <c r="N176" s="125" t="s">
        <v>43</v>
      </c>
      <c r="P176" s="126">
        <f>O176*H176</f>
        <v>0</v>
      </c>
      <c r="Q176" s="126">
        <v>0</v>
      </c>
      <c r="R176" s="126">
        <f>Q176*H176</f>
        <v>0</v>
      </c>
      <c r="S176" s="126">
        <v>0</v>
      </c>
      <c r="T176" s="127">
        <f>S176*H176</f>
        <v>0</v>
      </c>
      <c r="AR176" s="128" t="s">
        <v>117</v>
      </c>
      <c r="AT176" s="128" t="s">
        <v>114</v>
      </c>
      <c r="AU176" s="128" t="s">
        <v>82</v>
      </c>
      <c r="AY176" s="14" t="s">
        <v>113</v>
      </c>
      <c r="BE176" s="129">
        <f>IF(N176="základní",J176,0)</f>
        <v>0</v>
      </c>
      <c r="BF176" s="129">
        <f>IF(N176="snížená",J176,0)</f>
        <v>0</v>
      </c>
      <c r="BG176" s="129">
        <f>IF(N176="zákl. přenesená",J176,0)</f>
        <v>0</v>
      </c>
      <c r="BH176" s="129">
        <f>IF(N176="sníž. přenesená",J176,0)</f>
        <v>0</v>
      </c>
      <c r="BI176" s="129">
        <f>IF(N176="nulová",J176,0)</f>
        <v>0</v>
      </c>
      <c r="BJ176" s="14" t="s">
        <v>80</v>
      </c>
      <c r="BK176" s="129">
        <f>ROUND(I176*H176,2)</f>
        <v>0</v>
      </c>
      <c r="BL176" s="14" t="s">
        <v>118</v>
      </c>
      <c r="BM176" s="128" t="s">
        <v>231</v>
      </c>
    </row>
    <row r="177" spans="2:47" s="1" customFormat="1" ht="85.9" customHeight="1">
      <c r="B177" s="29"/>
      <c r="D177" s="130" t="s">
        <v>119</v>
      </c>
      <c r="F177" s="285" t="s">
        <v>487</v>
      </c>
      <c r="G177" s="286"/>
      <c r="H177" s="286"/>
      <c r="I177" s="131"/>
      <c r="L177" s="29"/>
      <c r="M177" s="132"/>
      <c r="T177" s="50"/>
      <c r="AT177" s="14" t="s">
        <v>119</v>
      </c>
      <c r="AU177" s="14" t="s">
        <v>82</v>
      </c>
    </row>
    <row r="178" spans="2:65" s="1" customFormat="1" ht="28.9" customHeight="1">
      <c r="B178" s="117"/>
      <c r="C178" s="118" t="s">
        <v>232</v>
      </c>
      <c r="D178" s="118" t="s">
        <v>114</v>
      </c>
      <c r="E178" s="119" t="s">
        <v>239</v>
      </c>
      <c r="F178" s="291" t="s">
        <v>532</v>
      </c>
      <c r="G178" s="283" t="s">
        <v>116</v>
      </c>
      <c r="H178" s="284">
        <v>1</v>
      </c>
      <c r="I178" s="121"/>
      <c r="J178" s="122">
        <f>ROUND(I178*H178,2)</f>
        <v>0</v>
      </c>
      <c r="K178" s="120" t="s">
        <v>3</v>
      </c>
      <c r="L178" s="123"/>
      <c r="M178" s="124" t="s">
        <v>3</v>
      </c>
      <c r="N178" s="125" t="s">
        <v>43</v>
      </c>
      <c r="P178" s="126">
        <f>O178*H178</f>
        <v>0</v>
      </c>
      <c r="Q178" s="126">
        <v>0</v>
      </c>
      <c r="R178" s="126">
        <f>Q178*H178</f>
        <v>0</v>
      </c>
      <c r="S178" s="126">
        <v>0</v>
      </c>
      <c r="T178" s="127">
        <f>S178*H178</f>
        <v>0</v>
      </c>
      <c r="AR178" s="128" t="s">
        <v>117</v>
      </c>
      <c r="AT178" s="128" t="s">
        <v>114</v>
      </c>
      <c r="AU178" s="128" t="s">
        <v>82</v>
      </c>
      <c r="AY178" s="14" t="s">
        <v>113</v>
      </c>
      <c r="BE178" s="129">
        <f>IF(N178="základní",J178,0)</f>
        <v>0</v>
      </c>
      <c r="BF178" s="129">
        <f>IF(N178="snížená",J178,0)</f>
        <v>0</v>
      </c>
      <c r="BG178" s="129">
        <f>IF(N178="zákl. přenesená",J178,0)</f>
        <v>0</v>
      </c>
      <c r="BH178" s="129">
        <f>IF(N178="sníž. přenesená",J178,0)</f>
        <v>0</v>
      </c>
      <c r="BI178" s="129">
        <f>IF(N178="nulová",J178,0)</f>
        <v>0</v>
      </c>
      <c r="BJ178" s="14" t="s">
        <v>80</v>
      </c>
      <c r="BK178" s="129">
        <f>ROUND(I178*H178,2)</f>
        <v>0</v>
      </c>
      <c r="BL178" s="14" t="s">
        <v>118</v>
      </c>
      <c r="BM178" s="128" t="s">
        <v>234</v>
      </c>
    </row>
    <row r="179" spans="2:47" s="1" customFormat="1" ht="48.75">
      <c r="B179" s="29"/>
      <c r="D179" s="130" t="s">
        <v>119</v>
      </c>
      <c r="F179" s="285" t="s">
        <v>488</v>
      </c>
      <c r="G179" s="286"/>
      <c r="H179" s="286"/>
      <c r="I179" s="131"/>
      <c r="L179" s="29"/>
      <c r="M179" s="132"/>
      <c r="T179" s="50"/>
      <c r="AT179" s="14" t="s">
        <v>119</v>
      </c>
      <c r="AU179" s="14" t="s">
        <v>82</v>
      </c>
    </row>
    <row r="180" spans="2:65" s="1" customFormat="1" ht="16.5" customHeight="1">
      <c r="B180" s="117"/>
      <c r="C180" s="118" t="s">
        <v>174</v>
      </c>
      <c r="D180" s="118" t="s">
        <v>114</v>
      </c>
      <c r="E180" s="119" t="s">
        <v>243</v>
      </c>
      <c r="F180" s="282" t="s">
        <v>236</v>
      </c>
      <c r="G180" s="283" t="s">
        <v>116</v>
      </c>
      <c r="H180" s="284">
        <v>1</v>
      </c>
      <c r="I180" s="121"/>
      <c r="J180" s="122">
        <f>ROUND(I180*H180,2)</f>
        <v>0</v>
      </c>
      <c r="K180" s="120" t="s">
        <v>3</v>
      </c>
      <c r="L180" s="123"/>
      <c r="M180" s="124" t="s">
        <v>3</v>
      </c>
      <c r="N180" s="125" t="s">
        <v>43</v>
      </c>
      <c r="P180" s="126">
        <f>O180*H180</f>
        <v>0</v>
      </c>
      <c r="Q180" s="126">
        <v>0</v>
      </c>
      <c r="R180" s="126">
        <f>Q180*H180</f>
        <v>0</v>
      </c>
      <c r="S180" s="126">
        <v>0</v>
      </c>
      <c r="T180" s="127">
        <f>S180*H180</f>
        <v>0</v>
      </c>
      <c r="AR180" s="128" t="s">
        <v>117</v>
      </c>
      <c r="AT180" s="128" t="s">
        <v>114</v>
      </c>
      <c r="AU180" s="128" t="s">
        <v>82</v>
      </c>
      <c r="AY180" s="14" t="s">
        <v>113</v>
      </c>
      <c r="BE180" s="129">
        <f>IF(N180="základní",J180,0)</f>
        <v>0</v>
      </c>
      <c r="BF180" s="129">
        <f>IF(N180="snížená",J180,0)</f>
        <v>0</v>
      </c>
      <c r="BG180" s="129">
        <f>IF(N180="zákl. přenesená",J180,0)</f>
        <v>0</v>
      </c>
      <c r="BH180" s="129">
        <f>IF(N180="sníž. přenesená",J180,0)</f>
        <v>0</v>
      </c>
      <c r="BI180" s="129">
        <f>IF(N180="nulová",J180,0)</f>
        <v>0</v>
      </c>
      <c r="BJ180" s="14" t="s">
        <v>80</v>
      </c>
      <c r="BK180" s="129">
        <f>ROUND(I180*H180,2)</f>
        <v>0</v>
      </c>
      <c r="BL180" s="14" t="s">
        <v>118</v>
      </c>
      <c r="BM180" s="128" t="s">
        <v>237</v>
      </c>
    </row>
    <row r="181" spans="2:47" s="1" customFormat="1" ht="12">
      <c r="B181" s="29"/>
      <c r="D181" s="130" t="s">
        <v>119</v>
      </c>
      <c r="F181" s="285" t="s">
        <v>236</v>
      </c>
      <c r="G181" s="286"/>
      <c r="H181" s="286"/>
      <c r="I181" s="131"/>
      <c r="L181" s="29"/>
      <c r="M181" s="132"/>
      <c r="T181" s="50"/>
      <c r="AT181" s="14" t="s">
        <v>119</v>
      </c>
      <c r="AU181" s="14" t="s">
        <v>82</v>
      </c>
    </row>
    <row r="182" spans="2:65" s="1" customFormat="1" ht="31.15" customHeight="1">
      <c r="B182" s="117"/>
      <c r="C182" s="118" t="s">
        <v>238</v>
      </c>
      <c r="D182" s="118" t="s">
        <v>114</v>
      </c>
      <c r="E182" s="119" t="s">
        <v>246</v>
      </c>
      <c r="F182" s="282" t="s">
        <v>533</v>
      </c>
      <c r="G182" s="283" t="s">
        <v>116</v>
      </c>
      <c r="H182" s="284">
        <v>2</v>
      </c>
      <c r="I182" s="121"/>
      <c r="J182" s="122">
        <f>ROUND(I182*H182,2)</f>
        <v>0</v>
      </c>
      <c r="K182" s="120" t="s">
        <v>3</v>
      </c>
      <c r="L182" s="123"/>
      <c r="M182" s="124" t="s">
        <v>3</v>
      </c>
      <c r="N182" s="125" t="s">
        <v>43</v>
      </c>
      <c r="P182" s="126">
        <f>O182*H182</f>
        <v>0</v>
      </c>
      <c r="Q182" s="126">
        <v>0</v>
      </c>
      <c r="R182" s="126">
        <f>Q182*H182</f>
        <v>0</v>
      </c>
      <c r="S182" s="126">
        <v>0</v>
      </c>
      <c r="T182" s="127">
        <f>S182*H182</f>
        <v>0</v>
      </c>
      <c r="AR182" s="128" t="s">
        <v>117</v>
      </c>
      <c r="AT182" s="128" t="s">
        <v>114</v>
      </c>
      <c r="AU182" s="128" t="s">
        <v>82</v>
      </c>
      <c r="AY182" s="14" t="s">
        <v>113</v>
      </c>
      <c r="BE182" s="129">
        <f>IF(N182="základní",J182,0)</f>
        <v>0</v>
      </c>
      <c r="BF182" s="129">
        <f>IF(N182="snížená",J182,0)</f>
        <v>0</v>
      </c>
      <c r="BG182" s="129">
        <f>IF(N182="zákl. přenesená",J182,0)</f>
        <v>0</v>
      </c>
      <c r="BH182" s="129">
        <f>IF(N182="sníž. přenesená",J182,0)</f>
        <v>0</v>
      </c>
      <c r="BI182" s="129">
        <f>IF(N182="nulová",J182,0)</f>
        <v>0</v>
      </c>
      <c r="BJ182" s="14" t="s">
        <v>80</v>
      </c>
      <c r="BK182" s="129">
        <f>ROUND(I182*H182,2)</f>
        <v>0</v>
      </c>
      <c r="BL182" s="14" t="s">
        <v>118</v>
      </c>
      <c r="BM182" s="128" t="s">
        <v>240</v>
      </c>
    </row>
    <row r="183" spans="2:47" s="1" customFormat="1" ht="33.75">
      <c r="B183" s="29"/>
      <c r="D183" s="130" t="s">
        <v>119</v>
      </c>
      <c r="F183" s="292" t="s">
        <v>489</v>
      </c>
      <c r="G183" s="286"/>
      <c r="H183" s="286"/>
      <c r="I183" s="131"/>
      <c r="L183" s="29"/>
      <c r="M183" s="132"/>
      <c r="T183" s="50"/>
      <c r="AT183" s="14" t="s">
        <v>119</v>
      </c>
      <c r="AU183" s="14" t="s">
        <v>82</v>
      </c>
    </row>
    <row r="184" spans="2:63" s="11" customFormat="1" ht="22.9" customHeight="1">
      <c r="B184" s="107"/>
      <c r="D184" s="108" t="s">
        <v>71</v>
      </c>
      <c r="E184" s="133" t="s">
        <v>241</v>
      </c>
      <c r="F184" s="293" t="s">
        <v>242</v>
      </c>
      <c r="G184" s="281"/>
      <c r="H184" s="281"/>
      <c r="I184" s="110"/>
      <c r="J184" s="134">
        <f>BK184</f>
        <v>0</v>
      </c>
      <c r="L184" s="107"/>
      <c r="M184" s="112"/>
      <c r="P184" s="113">
        <f>SUM(P185:P198)</f>
        <v>0</v>
      </c>
      <c r="R184" s="113">
        <f>SUM(R185:R198)</f>
        <v>0</v>
      </c>
      <c r="T184" s="114">
        <f>SUM(T185:T198)</f>
        <v>0</v>
      </c>
      <c r="AR184" s="108" t="s">
        <v>80</v>
      </c>
      <c r="AT184" s="115" t="s">
        <v>71</v>
      </c>
      <c r="AU184" s="115" t="s">
        <v>80</v>
      </c>
      <c r="AY184" s="108" t="s">
        <v>113</v>
      </c>
      <c r="BK184" s="116">
        <f>SUM(BK185:BK198)</f>
        <v>0</v>
      </c>
    </row>
    <row r="185" spans="2:65" s="1" customFormat="1" ht="24" customHeight="1">
      <c r="B185" s="117"/>
      <c r="C185" s="118" t="s">
        <v>178</v>
      </c>
      <c r="D185" s="118" t="s">
        <v>114</v>
      </c>
      <c r="E185" s="119" t="s">
        <v>248</v>
      </c>
      <c r="F185" s="282" t="s">
        <v>534</v>
      </c>
      <c r="G185" s="283" t="s">
        <v>116</v>
      </c>
      <c r="H185" s="284">
        <v>1</v>
      </c>
      <c r="I185" s="121"/>
      <c r="J185" s="122">
        <f>ROUND(I185*H185,2)</f>
        <v>0</v>
      </c>
      <c r="K185" s="120" t="s">
        <v>3</v>
      </c>
      <c r="L185" s="123"/>
      <c r="M185" s="124" t="s">
        <v>3</v>
      </c>
      <c r="N185" s="125" t="s">
        <v>43</v>
      </c>
      <c r="P185" s="126">
        <f>O185*H185</f>
        <v>0</v>
      </c>
      <c r="Q185" s="126">
        <v>0</v>
      </c>
      <c r="R185" s="126">
        <f>Q185*H185</f>
        <v>0</v>
      </c>
      <c r="S185" s="126">
        <v>0</v>
      </c>
      <c r="T185" s="127">
        <f>S185*H185</f>
        <v>0</v>
      </c>
      <c r="AR185" s="128" t="s">
        <v>117</v>
      </c>
      <c r="AT185" s="128" t="s">
        <v>114</v>
      </c>
      <c r="AU185" s="128" t="s">
        <v>82</v>
      </c>
      <c r="AY185" s="14" t="s">
        <v>113</v>
      </c>
      <c r="BE185" s="129">
        <f>IF(N185="základní",J185,0)</f>
        <v>0</v>
      </c>
      <c r="BF185" s="129">
        <f>IF(N185="snížená",J185,0)</f>
        <v>0</v>
      </c>
      <c r="BG185" s="129">
        <f>IF(N185="zákl. přenesená",J185,0)</f>
        <v>0</v>
      </c>
      <c r="BH185" s="129">
        <f>IF(N185="sníž. přenesená",J185,0)</f>
        <v>0</v>
      </c>
      <c r="BI185" s="129">
        <f>IF(N185="nulová",J185,0)</f>
        <v>0</v>
      </c>
      <c r="BJ185" s="14" t="s">
        <v>80</v>
      </c>
      <c r="BK185" s="129">
        <f>ROUND(I185*H185,2)</f>
        <v>0</v>
      </c>
      <c r="BL185" s="14" t="s">
        <v>118</v>
      </c>
      <c r="BM185" s="128" t="s">
        <v>244</v>
      </c>
    </row>
    <row r="186" spans="2:47" s="1" customFormat="1" ht="29.25">
      <c r="B186" s="29"/>
      <c r="D186" s="130" t="s">
        <v>119</v>
      </c>
      <c r="F186" s="285" t="s">
        <v>490</v>
      </c>
      <c r="G186" s="286"/>
      <c r="H186" s="286"/>
      <c r="I186" s="131"/>
      <c r="L186" s="29"/>
      <c r="M186" s="132"/>
      <c r="T186" s="50"/>
      <c r="AT186" s="14" t="s">
        <v>119</v>
      </c>
      <c r="AU186" s="14" t="s">
        <v>82</v>
      </c>
    </row>
    <row r="187" spans="2:65" s="1" customFormat="1" ht="49.15" customHeight="1">
      <c r="B187" s="117"/>
      <c r="C187" s="118" t="s">
        <v>245</v>
      </c>
      <c r="D187" s="118" t="s">
        <v>114</v>
      </c>
      <c r="E187" s="119" t="s">
        <v>251</v>
      </c>
      <c r="F187" s="282" t="s">
        <v>535</v>
      </c>
      <c r="G187" s="283" t="s">
        <v>116</v>
      </c>
      <c r="H187" s="284">
        <v>3</v>
      </c>
      <c r="I187" s="121"/>
      <c r="J187" s="122">
        <f>ROUND(I187*H187,2)</f>
        <v>0</v>
      </c>
      <c r="K187" s="120" t="s">
        <v>3</v>
      </c>
      <c r="L187" s="123"/>
      <c r="M187" s="124" t="s">
        <v>3</v>
      </c>
      <c r="N187" s="125" t="s">
        <v>43</v>
      </c>
      <c r="P187" s="126">
        <f>O187*H187</f>
        <v>0</v>
      </c>
      <c r="Q187" s="126">
        <v>0</v>
      </c>
      <c r="R187" s="126">
        <f>Q187*H187</f>
        <v>0</v>
      </c>
      <c r="S187" s="126">
        <v>0</v>
      </c>
      <c r="T187" s="127">
        <f>S187*H187</f>
        <v>0</v>
      </c>
      <c r="AR187" s="128" t="s">
        <v>117</v>
      </c>
      <c r="AT187" s="128" t="s">
        <v>114</v>
      </c>
      <c r="AU187" s="128" t="s">
        <v>82</v>
      </c>
      <c r="AY187" s="14" t="s">
        <v>113</v>
      </c>
      <c r="BE187" s="129">
        <f>IF(N187="základní",J187,0)</f>
        <v>0</v>
      </c>
      <c r="BF187" s="129">
        <f>IF(N187="snížená",J187,0)</f>
        <v>0</v>
      </c>
      <c r="BG187" s="129">
        <f>IF(N187="zákl. přenesená",J187,0)</f>
        <v>0</v>
      </c>
      <c r="BH187" s="129">
        <f>IF(N187="sníž. přenesená",J187,0)</f>
        <v>0</v>
      </c>
      <c r="BI187" s="129">
        <f>IF(N187="nulová",J187,0)</f>
        <v>0</v>
      </c>
      <c r="BJ187" s="14" t="s">
        <v>80</v>
      </c>
      <c r="BK187" s="129">
        <f>ROUND(I187*H187,2)</f>
        <v>0</v>
      </c>
      <c r="BL187" s="14" t="s">
        <v>118</v>
      </c>
      <c r="BM187" s="128" t="s">
        <v>247</v>
      </c>
    </row>
    <row r="188" spans="2:47" s="1" customFormat="1" ht="19.5">
      <c r="B188" s="29"/>
      <c r="D188" s="130" t="s">
        <v>119</v>
      </c>
      <c r="F188" s="285" t="s">
        <v>491</v>
      </c>
      <c r="G188" s="286"/>
      <c r="H188" s="286"/>
      <c r="I188" s="131"/>
      <c r="L188" s="29"/>
      <c r="M188" s="132"/>
      <c r="T188" s="50"/>
      <c r="AT188" s="14" t="s">
        <v>119</v>
      </c>
      <c r="AU188" s="14" t="s">
        <v>82</v>
      </c>
    </row>
    <row r="189" spans="2:65" s="1" customFormat="1" ht="28.15" customHeight="1">
      <c r="B189" s="117"/>
      <c r="C189" s="118" t="s">
        <v>180</v>
      </c>
      <c r="D189" s="118" t="s">
        <v>114</v>
      </c>
      <c r="E189" s="119" t="s">
        <v>253</v>
      </c>
      <c r="F189" s="282" t="s">
        <v>536</v>
      </c>
      <c r="G189" s="283" t="s">
        <v>116</v>
      </c>
      <c r="H189" s="284">
        <v>1</v>
      </c>
      <c r="I189" s="121"/>
      <c r="J189" s="122">
        <f>ROUND(I189*H189,2)</f>
        <v>0</v>
      </c>
      <c r="K189" s="120" t="s">
        <v>3</v>
      </c>
      <c r="L189" s="123"/>
      <c r="M189" s="124" t="s">
        <v>3</v>
      </c>
      <c r="N189" s="125" t="s">
        <v>43</v>
      </c>
      <c r="P189" s="126">
        <f>O189*H189</f>
        <v>0</v>
      </c>
      <c r="Q189" s="126">
        <v>0</v>
      </c>
      <c r="R189" s="126">
        <f>Q189*H189</f>
        <v>0</v>
      </c>
      <c r="S189" s="126">
        <v>0</v>
      </c>
      <c r="T189" s="127">
        <f>S189*H189</f>
        <v>0</v>
      </c>
      <c r="AR189" s="128" t="s">
        <v>117</v>
      </c>
      <c r="AT189" s="128" t="s">
        <v>114</v>
      </c>
      <c r="AU189" s="128" t="s">
        <v>82</v>
      </c>
      <c r="AY189" s="14" t="s">
        <v>113</v>
      </c>
      <c r="BE189" s="129">
        <f>IF(N189="základní",J189,0)</f>
        <v>0</v>
      </c>
      <c r="BF189" s="129">
        <f>IF(N189="snížená",J189,0)</f>
        <v>0</v>
      </c>
      <c r="BG189" s="129">
        <f>IF(N189="zákl. přenesená",J189,0)</f>
        <v>0</v>
      </c>
      <c r="BH189" s="129">
        <f>IF(N189="sníž. přenesená",J189,0)</f>
        <v>0</v>
      </c>
      <c r="BI189" s="129">
        <f>IF(N189="nulová",J189,0)</f>
        <v>0</v>
      </c>
      <c r="BJ189" s="14" t="s">
        <v>80</v>
      </c>
      <c r="BK189" s="129">
        <f>ROUND(I189*H189,2)</f>
        <v>0</v>
      </c>
      <c r="BL189" s="14" t="s">
        <v>118</v>
      </c>
      <c r="BM189" s="128" t="s">
        <v>249</v>
      </c>
    </row>
    <row r="190" spans="2:47" s="1" customFormat="1" ht="19.5">
      <c r="B190" s="29"/>
      <c r="D190" s="130" t="s">
        <v>119</v>
      </c>
      <c r="F190" s="285" t="s">
        <v>492</v>
      </c>
      <c r="G190" s="286"/>
      <c r="H190" s="286"/>
      <c r="I190" s="131"/>
      <c r="L190" s="29"/>
      <c r="M190" s="132"/>
      <c r="T190" s="50"/>
      <c r="AT190" s="14" t="s">
        <v>119</v>
      </c>
      <c r="AU190" s="14" t="s">
        <v>82</v>
      </c>
    </row>
    <row r="191" spans="2:65" s="1" customFormat="1" ht="30" customHeight="1">
      <c r="B191" s="117"/>
      <c r="C191" s="118" t="s">
        <v>250</v>
      </c>
      <c r="D191" s="118" t="s">
        <v>114</v>
      </c>
      <c r="E191" s="119" t="s">
        <v>256</v>
      </c>
      <c r="F191" s="282" t="s">
        <v>538</v>
      </c>
      <c r="G191" s="283" t="s">
        <v>116</v>
      </c>
      <c r="H191" s="284">
        <v>1</v>
      </c>
      <c r="I191" s="121"/>
      <c r="J191" s="122">
        <f>ROUND(I191*H191,2)</f>
        <v>0</v>
      </c>
      <c r="K191" s="120" t="s">
        <v>3</v>
      </c>
      <c r="L191" s="123"/>
      <c r="M191" s="124" t="s">
        <v>3</v>
      </c>
      <c r="N191" s="125" t="s">
        <v>43</v>
      </c>
      <c r="P191" s="126">
        <f>O191*H191</f>
        <v>0</v>
      </c>
      <c r="Q191" s="126">
        <v>0</v>
      </c>
      <c r="R191" s="126">
        <f>Q191*H191</f>
        <v>0</v>
      </c>
      <c r="S191" s="126">
        <v>0</v>
      </c>
      <c r="T191" s="127">
        <f>S191*H191</f>
        <v>0</v>
      </c>
      <c r="AR191" s="128" t="s">
        <v>117</v>
      </c>
      <c r="AT191" s="128" t="s">
        <v>114</v>
      </c>
      <c r="AU191" s="128" t="s">
        <v>82</v>
      </c>
      <c r="AY191" s="14" t="s">
        <v>113</v>
      </c>
      <c r="BE191" s="129">
        <f>IF(N191="základní",J191,0)</f>
        <v>0</v>
      </c>
      <c r="BF191" s="129">
        <f>IF(N191="snížená",J191,0)</f>
        <v>0</v>
      </c>
      <c r="BG191" s="129">
        <f>IF(N191="zákl. přenesená",J191,0)</f>
        <v>0</v>
      </c>
      <c r="BH191" s="129">
        <f>IF(N191="sníž. přenesená",J191,0)</f>
        <v>0</v>
      </c>
      <c r="BI191" s="129">
        <f>IF(N191="nulová",J191,0)</f>
        <v>0</v>
      </c>
      <c r="BJ191" s="14" t="s">
        <v>80</v>
      </c>
      <c r="BK191" s="129">
        <f>ROUND(I191*H191,2)</f>
        <v>0</v>
      </c>
      <c r="BL191" s="14" t="s">
        <v>118</v>
      </c>
      <c r="BM191" s="128" t="s">
        <v>252</v>
      </c>
    </row>
    <row r="192" spans="2:47" s="1" customFormat="1" ht="19.5">
      <c r="B192" s="29"/>
      <c r="D192" s="130" t="s">
        <v>119</v>
      </c>
      <c r="F192" s="285" t="s">
        <v>493</v>
      </c>
      <c r="G192" s="286"/>
      <c r="H192" s="286"/>
      <c r="I192" s="131"/>
      <c r="L192" s="29"/>
      <c r="M192" s="132"/>
      <c r="T192" s="50"/>
      <c r="AT192" s="14" t="s">
        <v>119</v>
      </c>
      <c r="AU192" s="14" t="s">
        <v>82</v>
      </c>
    </row>
    <row r="193" spans="2:65" s="1" customFormat="1" ht="27" customHeight="1">
      <c r="B193" s="117"/>
      <c r="C193" s="118" t="s">
        <v>183</v>
      </c>
      <c r="D193" s="118" t="s">
        <v>114</v>
      </c>
      <c r="E193" s="119" t="s">
        <v>264</v>
      </c>
      <c r="F193" s="282" t="s">
        <v>537</v>
      </c>
      <c r="G193" s="283" t="s">
        <v>116</v>
      </c>
      <c r="H193" s="284">
        <v>3</v>
      </c>
      <c r="I193" s="121"/>
      <c r="J193" s="122">
        <f>ROUND(I193*H193,2)</f>
        <v>0</v>
      </c>
      <c r="K193" s="120" t="s">
        <v>3</v>
      </c>
      <c r="L193" s="123"/>
      <c r="M193" s="124" t="s">
        <v>3</v>
      </c>
      <c r="N193" s="125" t="s">
        <v>43</v>
      </c>
      <c r="P193" s="126">
        <f>O193*H193</f>
        <v>0</v>
      </c>
      <c r="Q193" s="126">
        <v>0</v>
      </c>
      <c r="R193" s="126">
        <f>Q193*H193</f>
        <v>0</v>
      </c>
      <c r="S193" s="126">
        <v>0</v>
      </c>
      <c r="T193" s="127">
        <f>S193*H193</f>
        <v>0</v>
      </c>
      <c r="AR193" s="128" t="s">
        <v>117</v>
      </c>
      <c r="AT193" s="128" t="s">
        <v>114</v>
      </c>
      <c r="AU193" s="128" t="s">
        <v>82</v>
      </c>
      <c r="AY193" s="14" t="s">
        <v>113</v>
      </c>
      <c r="BE193" s="129">
        <f>IF(N193="základní",J193,0)</f>
        <v>0</v>
      </c>
      <c r="BF193" s="129">
        <f>IF(N193="snížená",J193,0)</f>
        <v>0</v>
      </c>
      <c r="BG193" s="129">
        <f>IF(N193="zákl. přenesená",J193,0)</f>
        <v>0</v>
      </c>
      <c r="BH193" s="129">
        <f>IF(N193="sníž. přenesená",J193,0)</f>
        <v>0</v>
      </c>
      <c r="BI193" s="129">
        <f>IF(N193="nulová",J193,0)</f>
        <v>0</v>
      </c>
      <c r="BJ193" s="14" t="s">
        <v>80</v>
      </c>
      <c r="BK193" s="129">
        <f>ROUND(I193*H193,2)</f>
        <v>0</v>
      </c>
      <c r="BL193" s="14" t="s">
        <v>118</v>
      </c>
      <c r="BM193" s="128" t="s">
        <v>254</v>
      </c>
    </row>
    <row r="194" spans="2:47" s="1" customFormat="1" ht="29.25">
      <c r="B194" s="29"/>
      <c r="D194" s="130" t="s">
        <v>119</v>
      </c>
      <c r="F194" s="285" t="s">
        <v>494</v>
      </c>
      <c r="G194" s="286"/>
      <c r="H194" s="286"/>
      <c r="I194" s="131"/>
      <c r="L194" s="29"/>
      <c r="M194" s="132"/>
      <c r="T194" s="50"/>
      <c r="AT194" s="14" t="s">
        <v>119</v>
      </c>
      <c r="AU194" s="14" t="s">
        <v>82</v>
      </c>
    </row>
    <row r="195" spans="2:65" s="1" customFormat="1" ht="27.6" customHeight="1">
      <c r="B195" s="117"/>
      <c r="C195" s="118" t="s">
        <v>255</v>
      </c>
      <c r="D195" s="118" t="s">
        <v>114</v>
      </c>
      <c r="E195" s="119" t="s">
        <v>267</v>
      </c>
      <c r="F195" s="282" t="s">
        <v>539</v>
      </c>
      <c r="G195" s="283" t="s">
        <v>116</v>
      </c>
      <c r="H195" s="284">
        <v>12</v>
      </c>
      <c r="I195" s="121"/>
      <c r="J195" s="122">
        <f>ROUND(I195*H195,2)</f>
        <v>0</v>
      </c>
      <c r="K195" s="120" t="s">
        <v>3</v>
      </c>
      <c r="L195" s="123"/>
      <c r="M195" s="124" t="s">
        <v>3</v>
      </c>
      <c r="N195" s="125" t="s">
        <v>43</v>
      </c>
      <c r="P195" s="126">
        <f>O195*H195</f>
        <v>0</v>
      </c>
      <c r="Q195" s="126">
        <v>0</v>
      </c>
      <c r="R195" s="126">
        <f>Q195*H195</f>
        <v>0</v>
      </c>
      <c r="S195" s="126">
        <v>0</v>
      </c>
      <c r="T195" s="127">
        <f>S195*H195</f>
        <v>0</v>
      </c>
      <c r="AR195" s="128" t="s">
        <v>117</v>
      </c>
      <c r="AT195" s="128" t="s">
        <v>114</v>
      </c>
      <c r="AU195" s="128" t="s">
        <v>82</v>
      </c>
      <c r="AY195" s="14" t="s">
        <v>113</v>
      </c>
      <c r="BE195" s="129">
        <f>IF(N195="základní",J195,0)</f>
        <v>0</v>
      </c>
      <c r="BF195" s="129">
        <f>IF(N195="snížená",J195,0)</f>
        <v>0</v>
      </c>
      <c r="BG195" s="129">
        <f>IF(N195="zákl. přenesená",J195,0)</f>
        <v>0</v>
      </c>
      <c r="BH195" s="129">
        <f>IF(N195="sníž. přenesená",J195,0)</f>
        <v>0</v>
      </c>
      <c r="BI195" s="129">
        <f>IF(N195="nulová",J195,0)</f>
        <v>0</v>
      </c>
      <c r="BJ195" s="14" t="s">
        <v>80</v>
      </c>
      <c r="BK195" s="129">
        <f>ROUND(I195*H195,2)</f>
        <v>0</v>
      </c>
      <c r="BL195" s="14" t="s">
        <v>118</v>
      </c>
      <c r="BM195" s="128" t="s">
        <v>257</v>
      </c>
    </row>
    <row r="196" spans="2:47" s="1" customFormat="1" ht="57.6" customHeight="1">
      <c r="B196" s="29"/>
      <c r="D196" s="130" t="s">
        <v>119</v>
      </c>
      <c r="F196" s="292" t="s">
        <v>495</v>
      </c>
      <c r="G196" s="286"/>
      <c r="H196" s="286"/>
      <c r="I196" s="131"/>
      <c r="L196" s="29"/>
      <c r="M196" s="132"/>
      <c r="T196" s="50"/>
      <c r="AT196" s="14" t="s">
        <v>119</v>
      </c>
      <c r="AU196" s="14" t="s">
        <v>82</v>
      </c>
    </row>
    <row r="197" spans="2:65" s="1" customFormat="1" ht="16.5" customHeight="1">
      <c r="B197" s="117"/>
      <c r="C197" s="118" t="s">
        <v>184</v>
      </c>
      <c r="D197" s="118" t="s">
        <v>114</v>
      </c>
      <c r="E197" s="119" t="s">
        <v>184</v>
      </c>
      <c r="F197" s="282" t="s">
        <v>258</v>
      </c>
      <c r="G197" s="283" t="s">
        <v>157</v>
      </c>
      <c r="H197" s="284">
        <v>1</v>
      </c>
      <c r="I197" s="121"/>
      <c r="J197" s="122">
        <f>ROUND(I197*H197,2)</f>
        <v>0</v>
      </c>
      <c r="K197" s="120" t="s">
        <v>3</v>
      </c>
      <c r="L197" s="123"/>
      <c r="M197" s="124" t="s">
        <v>3</v>
      </c>
      <c r="N197" s="125" t="s">
        <v>43</v>
      </c>
      <c r="P197" s="126">
        <f>O197*H197</f>
        <v>0</v>
      </c>
      <c r="Q197" s="126">
        <v>0</v>
      </c>
      <c r="R197" s="126">
        <f>Q197*H197</f>
        <v>0</v>
      </c>
      <c r="S197" s="126">
        <v>0</v>
      </c>
      <c r="T197" s="127">
        <f>S197*H197</f>
        <v>0</v>
      </c>
      <c r="AR197" s="128" t="s">
        <v>117</v>
      </c>
      <c r="AT197" s="128" t="s">
        <v>114</v>
      </c>
      <c r="AU197" s="128" t="s">
        <v>82</v>
      </c>
      <c r="AY197" s="14" t="s">
        <v>113</v>
      </c>
      <c r="BE197" s="129">
        <f>IF(N197="základní",J197,0)</f>
        <v>0</v>
      </c>
      <c r="BF197" s="129">
        <f>IF(N197="snížená",J197,0)</f>
        <v>0</v>
      </c>
      <c r="BG197" s="129">
        <f>IF(N197="zákl. přenesená",J197,0)</f>
        <v>0</v>
      </c>
      <c r="BH197" s="129">
        <f>IF(N197="sníž. přenesená",J197,0)</f>
        <v>0</v>
      </c>
      <c r="BI197" s="129">
        <f>IF(N197="nulová",J197,0)</f>
        <v>0</v>
      </c>
      <c r="BJ197" s="14" t="s">
        <v>80</v>
      </c>
      <c r="BK197" s="129">
        <f>ROUND(I197*H197,2)</f>
        <v>0</v>
      </c>
      <c r="BL197" s="14" t="s">
        <v>118</v>
      </c>
      <c r="BM197" s="128" t="s">
        <v>259</v>
      </c>
    </row>
    <row r="198" spans="2:47" s="1" customFormat="1" ht="12">
      <c r="B198" s="29"/>
      <c r="D198" s="130" t="s">
        <v>119</v>
      </c>
      <c r="F198" s="285" t="s">
        <v>258</v>
      </c>
      <c r="G198" s="286"/>
      <c r="H198" s="286"/>
      <c r="I198" s="131"/>
      <c r="L198" s="29"/>
      <c r="M198" s="132"/>
      <c r="T198" s="50"/>
      <c r="AT198" s="14" t="s">
        <v>119</v>
      </c>
      <c r="AU198" s="14" t="s">
        <v>82</v>
      </c>
    </row>
    <row r="199" spans="2:63" s="11" customFormat="1" ht="25.9" customHeight="1">
      <c r="B199" s="107"/>
      <c r="D199" s="108" t="s">
        <v>71</v>
      </c>
      <c r="E199" s="109" t="s">
        <v>260</v>
      </c>
      <c r="F199" s="280" t="s">
        <v>261</v>
      </c>
      <c r="G199" s="281"/>
      <c r="H199" s="281"/>
      <c r="I199" s="110"/>
      <c r="J199" s="111">
        <f>BK199</f>
        <v>0</v>
      </c>
      <c r="L199" s="107"/>
      <c r="M199" s="112"/>
      <c r="P199" s="113">
        <f>SUM(P200:P209)</f>
        <v>0</v>
      </c>
      <c r="R199" s="113">
        <f>SUM(R200:R209)</f>
        <v>0</v>
      </c>
      <c r="T199" s="114">
        <f>SUM(T200:T209)</f>
        <v>0</v>
      </c>
      <c r="AR199" s="108" t="s">
        <v>82</v>
      </c>
      <c r="AT199" s="115" t="s">
        <v>71</v>
      </c>
      <c r="AU199" s="115" t="s">
        <v>72</v>
      </c>
      <c r="AY199" s="108" t="s">
        <v>113</v>
      </c>
      <c r="BK199" s="116">
        <f>SUM(BK200:BK209)</f>
        <v>0</v>
      </c>
    </row>
    <row r="200" spans="2:65" s="1" customFormat="1" ht="37.9" customHeight="1">
      <c r="B200" s="117"/>
      <c r="C200" s="135" t="s">
        <v>262</v>
      </c>
      <c r="D200" s="135" t="s">
        <v>263</v>
      </c>
      <c r="E200" s="136" t="s">
        <v>271</v>
      </c>
      <c r="F200" s="294" t="s">
        <v>496</v>
      </c>
      <c r="G200" s="295" t="s">
        <v>265</v>
      </c>
      <c r="H200" s="296">
        <v>1</v>
      </c>
      <c r="I200" s="138"/>
      <c r="J200" s="139">
        <f>ROUND(I200*H200,2)</f>
        <v>0</v>
      </c>
      <c r="K200" s="137" t="s">
        <v>3</v>
      </c>
      <c r="L200" s="29"/>
      <c r="M200" s="140" t="s">
        <v>3</v>
      </c>
      <c r="N200" s="141" t="s">
        <v>43</v>
      </c>
      <c r="P200" s="126">
        <f>O200*H200</f>
        <v>0</v>
      </c>
      <c r="Q200" s="126">
        <v>0</v>
      </c>
      <c r="R200" s="126">
        <f>Q200*H200</f>
        <v>0</v>
      </c>
      <c r="S200" s="126">
        <v>0</v>
      </c>
      <c r="T200" s="127">
        <f>S200*H200</f>
        <v>0</v>
      </c>
      <c r="AR200" s="128" t="s">
        <v>118</v>
      </c>
      <c r="AT200" s="128" t="s">
        <v>263</v>
      </c>
      <c r="AU200" s="128" t="s">
        <v>80</v>
      </c>
      <c r="AY200" s="14" t="s">
        <v>113</v>
      </c>
      <c r="BE200" s="129">
        <f>IF(N200="základní",J200,0)</f>
        <v>0</v>
      </c>
      <c r="BF200" s="129">
        <f>IF(N200="snížená",J200,0)</f>
        <v>0</v>
      </c>
      <c r="BG200" s="129">
        <f>IF(N200="zákl. přenesená",J200,0)</f>
        <v>0</v>
      </c>
      <c r="BH200" s="129">
        <f>IF(N200="sníž. přenesená",J200,0)</f>
        <v>0</v>
      </c>
      <c r="BI200" s="129">
        <f>IF(N200="nulová",J200,0)</f>
        <v>0</v>
      </c>
      <c r="BJ200" s="14" t="s">
        <v>80</v>
      </c>
      <c r="BK200" s="129">
        <f>ROUND(I200*H200,2)</f>
        <v>0</v>
      </c>
      <c r="BL200" s="14" t="s">
        <v>118</v>
      </c>
      <c r="BM200" s="128" t="s">
        <v>266</v>
      </c>
    </row>
    <row r="201" spans="2:47" s="1" customFormat="1" ht="27" customHeight="1">
      <c r="B201" s="29"/>
      <c r="D201" s="130" t="s">
        <v>119</v>
      </c>
      <c r="F201" s="285" t="s">
        <v>496</v>
      </c>
      <c r="G201" s="289"/>
      <c r="H201" s="286"/>
      <c r="I201" s="131"/>
      <c r="L201" s="29"/>
      <c r="M201" s="132"/>
      <c r="T201" s="50"/>
      <c r="AT201" s="14" t="s">
        <v>119</v>
      </c>
      <c r="AU201" s="14" t="s">
        <v>80</v>
      </c>
    </row>
    <row r="202" spans="2:65" s="1" customFormat="1" ht="24.2" customHeight="1">
      <c r="B202" s="117"/>
      <c r="C202" s="135" t="s">
        <v>187</v>
      </c>
      <c r="D202" s="135" t="s">
        <v>263</v>
      </c>
      <c r="E202" s="136" t="s">
        <v>275</v>
      </c>
      <c r="F202" s="294" t="s">
        <v>498</v>
      </c>
      <c r="G202" s="295" t="s">
        <v>265</v>
      </c>
      <c r="H202" s="296">
        <v>1</v>
      </c>
      <c r="I202" s="138"/>
      <c r="J202" s="139">
        <f>ROUND(I202*H202,2)</f>
        <v>0</v>
      </c>
      <c r="K202" s="137" t="s">
        <v>3</v>
      </c>
      <c r="L202" s="29"/>
      <c r="M202" s="140" t="s">
        <v>3</v>
      </c>
      <c r="N202" s="141" t="s">
        <v>43</v>
      </c>
      <c r="P202" s="126">
        <f>O202*H202</f>
        <v>0</v>
      </c>
      <c r="Q202" s="126">
        <v>0</v>
      </c>
      <c r="R202" s="126">
        <f>Q202*H202</f>
        <v>0</v>
      </c>
      <c r="S202" s="126">
        <v>0</v>
      </c>
      <c r="T202" s="127">
        <f>S202*H202</f>
        <v>0</v>
      </c>
      <c r="AR202" s="128" t="s">
        <v>118</v>
      </c>
      <c r="AT202" s="128" t="s">
        <v>263</v>
      </c>
      <c r="AU202" s="128" t="s">
        <v>80</v>
      </c>
      <c r="AY202" s="14" t="s">
        <v>113</v>
      </c>
      <c r="BE202" s="129">
        <f>IF(N202="základní",J202,0)</f>
        <v>0</v>
      </c>
      <c r="BF202" s="129">
        <f>IF(N202="snížená",J202,0)</f>
        <v>0</v>
      </c>
      <c r="BG202" s="129">
        <f>IF(N202="zákl. přenesená",J202,0)</f>
        <v>0</v>
      </c>
      <c r="BH202" s="129">
        <f>IF(N202="sníž. přenesená",J202,0)</f>
        <v>0</v>
      </c>
      <c r="BI202" s="129">
        <f>IF(N202="nulová",J202,0)</f>
        <v>0</v>
      </c>
      <c r="BJ202" s="14" t="s">
        <v>80</v>
      </c>
      <c r="BK202" s="129">
        <f>ROUND(I202*H202,2)</f>
        <v>0</v>
      </c>
      <c r="BL202" s="14" t="s">
        <v>118</v>
      </c>
      <c r="BM202" s="128" t="s">
        <v>268</v>
      </c>
    </row>
    <row r="203" spans="2:47" s="1" customFormat="1" ht="19.15" customHeight="1">
      <c r="B203" s="29"/>
      <c r="D203" s="130" t="s">
        <v>119</v>
      </c>
      <c r="F203" s="285" t="s">
        <v>498</v>
      </c>
      <c r="G203" s="289"/>
      <c r="H203" s="286"/>
      <c r="I203" s="131"/>
      <c r="L203" s="29"/>
      <c r="M203" s="132"/>
      <c r="T203" s="50"/>
      <c r="AT203" s="14" t="s">
        <v>119</v>
      </c>
      <c r="AU203" s="14" t="s">
        <v>80</v>
      </c>
    </row>
    <row r="204" spans="2:65" s="1" customFormat="1" ht="63.6" customHeight="1">
      <c r="B204" s="117"/>
      <c r="C204" s="135" t="s">
        <v>269</v>
      </c>
      <c r="D204" s="135" t="s">
        <v>263</v>
      </c>
      <c r="E204" s="136" t="s">
        <v>541</v>
      </c>
      <c r="F204" s="294" t="s">
        <v>497</v>
      </c>
      <c r="G204" s="295" t="s">
        <v>265</v>
      </c>
      <c r="H204" s="296">
        <v>1</v>
      </c>
      <c r="I204" s="138"/>
      <c r="J204" s="139">
        <f>ROUND(I204*H204,2)</f>
        <v>0</v>
      </c>
      <c r="K204" s="137" t="s">
        <v>3</v>
      </c>
      <c r="L204" s="29"/>
      <c r="M204" s="140" t="s">
        <v>3</v>
      </c>
      <c r="N204" s="141" t="s">
        <v>43</v>
      </c>
      <c r="P204" s="126">
        <f>O204*H204</f>
        <v>0</v>
      </c>
      <c r="Q204" s="126">
        <v>0</v>
      </c>
      <c r="R204" s="126">
        <f>Q204*H204</f>
        <v>0</v>
      </c>
      <c r="S204" s="126">
        <v>0</v>
      </c>
      <c r="T204" s="127">
        <f>S204*H204</f>
        <v>0</v>
      </c>
      <c r="AR204" s="128" t="s">
        <v>118</v>
      </c>
      <c r="AT204" s="128" t="s">
        <v>263</v>
      </c>
      <c r="AU204" s="128" t="s">
        <v>80</v>
      </c>
      <c r="AY204" s="14" t="s">
        <v>113</v>
      </c>
      <c r="BE204" s="129">
        <f>IF(N204="základní",J204,0)</f>
        <v>0</v>
      </c>
      <c r="BF204" s="129">
        <f>IF(N204="snížená",J204,0)</f>
        <v>0</v>
      </c>
      <c r="BG204" s="129">
        <f>IF(N204="zákl. přenesená",J204,0)</f>
        <v>0</v>
      </c>
      <c r="BH204" s="129">
        <f>IF(N204="sníž. přenesená",J204,0)</f>
        <v>0</v>
      </c>
      <c r="BI204" s="129">
        <f>IF(N204="nulová",J204,0)</f>
        <v>0</v>
      </c>
      <c r="BJ204" s="14" t="s">
        <v>80</v>
      </c>
      <c r="BK204" s="129">
        <f>ROUND(I204*H204,2)</f>
        <v>0</v>
      </c>
      <c r="BL204" s="14" t="s">
        <v>118</v>
      </c>
      <c r="BM204" s="128" t="s">
        <v>270</v>
      </c>
    </row>
    <row r="205" spans="2:47" s="1" customFormat="1" ht="39" customHeight="1">
      <c r="B205" s="29"/>
      <c r="D205" s="130" t="s">
        <v>119</v>
      </c>
      <c r="F205" s="285" t="s">
        <v>499</v>
      </c>
      <c r="G205" s="289"/>
      <c r="H205" s="286"/>
      <c r="I205" s="131"/>
      <c r="L205" s="29"/>
      <c r="M205" s="132"/>
      <c r="T205" s="50"/>
      <c r="AT205" s="14" t="s">
        <v>119</v>
      </c>
      <c r="AU205" s="14" t="s">
        <v>80</v>
      </c>
    </row>
    <row r="206" spans="2:65" s="1" customFormat="1" ht="49.15" customHeight="1">
      <c r="B206" s="117"/>
      <c r="C206" s="135" t="s">
        <v>189</v>
      </c>
      <c r="D206" s="135" t="s">
        <v>263</v>
      </c>
      <c r="E206" s="136" t="s">
        <v>542</v>
      </c>
      <c r="F206" s="294" t="s">
        <v>272</v>
      </c>
      <c r="G206" s="295" t="s">
        <v>265</v>
      </c>
      <c r="H206" s="296">
        <v>1</v>
      </c>
      <c r="I206" s="138"/>
      <c r="J206" s="139">
        <f>ROUND(I206*H206,2)</f>
        <v>0</v>
      </c>
      <c r="K206" s="137" t="s">
        <v>3</v>
      </c>
      <c r="L206" s="29"/>
      <c r="M206" s="140" t="s">
        <v>3</v>
      </c>
      <c r="N206" s="141" t="s">
        <v>43</v>
      </c>
      <c r="P206" s="126">
        <f>O206*H206</f>
        <v>0</v>
      </c>
      <c r="Q206" s="126">
        <v>0</v>
      </c>
      <c r="R206" s="126">
        <f>Q206*H206</f>
        <v>0</v>
      </c>
      <c r="S206" s="126">
        <v>0</v>
      </c>
      <c r="T206" s="127">
        <f>S206*H206</f>
        <v>0</v>
      </c>
      <c r="AR206" s="128" t="s">
        <v>118</v>
      </c>
      <c r="AT206" s="128" t="s">
        <v>263</v>
      </c>
      <c r="AU206" s="128" t="s">
        <v>80</v>
      </c>
      <c r="AY206" s="14" t="s">
        <v>113</v>
      </c>
      <c r="BE206" s="129">
        <f>IF(N206="základní",J206,0)</f>
        <v>0</v>
      </c>
      <c r="BF206" s="129">
        <f>IF(N206="snížená",J206,0)</f>
        <v>0</v>
      </c>
      <c r="BG206" s="129">
        <f>IF(N206="zákl. přenesená",J206,0)</f>
        <v>0</v>
      </c>
      <c r="BH206" s="129">
        <f>IF(N206="sníž. přenesená",J206,0)</f>
        <v>0</v>
      </c>
      <c r="BI206" s="129">
        <f>IF(N206="nulová",J206,0)</f>
        <v>0</v>
      </c>
      <c r="BJ206" s="14" t="s">
        <v>80</v>
      </c>
      <c r="BK206" s="129">
        <f>ROUND(I206*H206,2)</f>
        <v>0</v>
      </c>
      <c r="BL206" s="14" t="s">
        <v>118</v>
      </c>
      <c r="BM206" s="128" t="s">
        <v>273</v>
      </c>
    </row>
    <row r="207" spans="2:47" s="1" customFormat="1" ht="29.25">
      <c r="B207" s="29"/>
      <c r="D207" s="130" t="s">
        <v>119</v>
      </c>
      <c r="F207" s="285" t="s">
        <v>272</v>
      </c>
      <c r="G207" s="289"/>
      <c r="H207" s="286"/>
      <c r="I207" s="131"/>
      <c r="L207" s="29"/>
      <c r="M207" s="132"/>
      <c r="T207" s="50"/>
      <c r="AT207" s="14" t="s">
        <v>119</v>
      </c>
      <c r="AU207" s="14" t="s">
        <v>80</v>
      </c>
    </row>
    <row r="208" spans="2:65" s="1" customFormat="1" ht="24.2" customHeight="1">
      <c r="B208" s="117"/>
      <c r="C208" s="135" t="s">
        <v>274</v>
      </c>
      <c r="D208" s="135" t="s">
        <v>263</v>
      </c>
      <c r="E208" s="136" t="s">
        <v>543</v>
      </c>
      <c r="F208" s="297" t="s">
        <v>276</v>
      </c>
      <c r="G208" s="295" t="s">
        <v>265</v>
      </c>
      <c r="H208" s="296">
        <v>1</v>
      </c>
      <c r="I208" s="138"/>
      <c r="J208" s="139">
        <f>ROUND(I208*H208,2)</f>
        <v>0</v>
      </c>
      <c r="K208" s="137" t="s">
        <v>3</v>
      </c>
      <c r="L208" s="29"/>
      <c r="M208" s="140" t="s">
        <v>3</v>
      </c>
      <c r="N208" s="141" t="s">
        <v>43</v>
      </c>
      <c r="P208" s="126">
        <f>O208*H208</f>
        <v>0</v>
      </c>
      <c r="Q208" s="126">
        <v>0</v>
      </c>
      <c r="R208" s="126">
        <f>Q208*H208</f>
        <v>0</v>
      </c>
      <c r="S208" s="126">
        <v>0</v>
      </c>
      <c r="T208" s="127">
        <f>S208*H208</f>
        <v>0</v>
      </c>
      <c r="AR208" s="128" t="s">
        <v>118</v>
      </c>
      <c r="AT208" s="128" t="s">
        <v>263</v>
      </c>
      <c r="AU208" s="128" t="s">
        <v>80</v>
      </c>
      <c r="AY208" s="14" t="s">
        <v>113</v>
      </c>
      <c r="BE208" s="129">
        <f>IF(N208="základní",J208,0)</f>
        <v>0</v>
      </c>
      <c r="BF208" s="129">
        <f>IF(N208="snížená",J208,0)</f>
        <v>0</v>
      </c>
      <c r="BG208" s="129">
        <f>IF(N208="zákl. přenesená",J208,0)</f>
        <v>0</v>
      </c>
      <c r="BH208" s="129">
        <f>IF(N208="sníž. přenesená",J208,0)</f>
        <v>0</v>
      </c>
      <c r="BI208" s="129">
        <f>IF(N208="nulová",J208,0)</f>
        <v>0</v>
      </c>
      <c r="BJ208" s="14" t="s">
        <v>80</v>
      </c>
      <c r="BK208" s="129">
        <f>ROUND(I208*H208,2)</f>
        <v>0</v>
      </c>
      <c r="BL208" s="14" t="s">
        <v>118</v>
      </c>
      <c r="BM208" s="128" t="s">
        <v>277</v>
      </c>
    </row>
    <row r="209" spans="2:47" s="1" customFormat="1" ht="19.5">
      <c r="B209" s="29"/>
      <c r="D209" s="224" t="s">
        <v>119</v>
      </c>
      <c r="E209" s="47"/>
      <c r="F209" s="298" t="s">
        <v>276</v>
      </c>
      <c r="G209" s="299"/>
      <c r="H209" s="299"/>
      <c r="I209" s="225"/>
      <c r="J209" s="47"/>
      <c r="K209" s="226"/>
      <c r="L209" s="29"/>
      <c r="M209" s="142"/>
      <c r="N209" s="143"/>
      <c r="O209" s="143"/>
      <c r="P209" s="143"/>
      <c r="Q209" s="143"/>
      <c r="R209" s="143"/>
      <c r="S209" s="143"/>
      <c r="T209" s="144"/>
      <c r="AT209" s="14" t="s">
        <v>119</v>
      </c>
      <c r="AU209" s="14" t="s">
        <v>80</v>
      </c>
    </row>
    <row r="210" spans="2:12" s="1" customFormat="1" ht="6.95" customHeight="1">
      <c r="B210" s="38"/>
      <c r="C210" s="39"/>
      <c r="D210" s="39"/>
      <c r="E210" s="39"/>
      <c r="F210" s="39"/>
      <c r="G210" s="39"/>
      <c r="H210" s="39"/>
      <c r="I210" s="39"/>
      <c r="J210" s="39"/>
      <c r="K210" s="229"/>
      <c r="L210" s="29"/>
    </row>
  </sheetData>
  <sheetProtection algorithmName="SHA-512" hashValue="e9A5p5BnR68q/qlv4RcR6uDTBpuJ9wQXXn6AzLU53/fH0NrdOMN0VlNu9fPGwOdmWdh7NI69CQj0qwo8VuaERQ==" saltValue="aIr/csPbTCqfg3Mlzv7dKg==" spinCount="100000" sheet="1" objects="1" scenarios="1"/>
  <autoFilter ref="C86:K20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45" customWidth="1"/>
    <col min="2" max="2" width="1.7109375" style="145" customWidth="1"/>
    <col min="3" max="4" width="5.00390625" style="145" customWidth="1"/>
    <col min="5" max="5" width="11.7109375" style="145" customWidth="1"/>
    <col min="6" max="6" width="9.140625" style="145" customWidth="1"/>
    <col min="7" max="7" width="5.00390625" style="145" customWidth="1"/>
    <col min="8" max="8" width="77.8515625" style="145" customWidth="1"/>
    <col min="9" max="10" width="20.00390625" style="145" customWidth="1"/>
    <col min="11" max="11" width="1.7109375" style="145" customWidth="1"/>
  </cols>
  <sheetData>
    <row r="1" ht="37.5" customHeight="1"/>
    <row r="2" spans="2:11" ht="7.5" customHeight="1">
      <c r="B2" s="146"/>
      <c r="C2" s="147"/>
      <c r="D2" s="147"/>
      <c r="E2" s="147"/>
      <c r="F2" s="147"/>
      <c r="G2" s="147"/>
      <c r="H2" s="147"/>
      <c r="I2" s="147"/>
      <c r="J2" s="147"/>
      <c r="K2" s="148"/>
    </row>
    <row r="3" spans="2:11" s="12" customFormat="1" ht="45" customHeight="1">
      <c r="B3" s="149"/>
      <c r="C3" s="273" t="s">
        <v>278</v>
      </c>
      <c r="D3" s="273"/>
      <c r="E3" s="273"/>
      <c r="F3" s="273"/>
      <c r="G3" s="273"/>
      <c r="H3" s="273"/>
      <c r="I3" s="273"/>
      <c r="J3" s="273"/>
      <c r="K3" s="150"/>
    </row>
    <row r="4" spans="2:11" ht="25.5" customHeight="1">
      <c r="B4" s="151"/>
      <c r="C4" s="274" t="s">
        <v>279</v>
      </c>
      <c r="D4" s="274"/>
      <c r="E4" s="274"/>
      <c r="F4" s="274"/>
      <c r="G4" s="274"/>
      <c r="H4" s="274"/>
      <c r="I4" s="274"/>
      <c r="J4" s="274"/>
      <c r="K4" s="152"/>
    </row>
    <row r="5" spans="2:11" ht="5.25" customHeight="1">
      <c r="B5" s="151"/>
      <c r="C5" s="153"/>
      <c r="D5" s="153"/>
      <c r="E5" s="153"/>
      <c r="F5" s="153"/>
      <c r="G5" s="153"/>
      <c r="H5" s="153"/>
      <c r="I5" s="153"/>
      <c r="J5" s="153"/>
      <c r="K5" s="152"/>
    </row>
    <row r="6" spans="2:11" ht="15" customHeight="1">
      <c r="B6" s="151"/>
      <c r="C6" s="272" t="s">
        <v>280</v>
      </c>
      <c r="D6" s="272"/>
      <c r="E6" s="272"/>
      <c r="F6" s="272"/>
      <c r="G6" s="272"/>
      <c r="H6" s="272"/>
      <c r="I6" s="272"/>
      <c r="J6" s="272"/>
      <c r="K6" s="152"/>
    </row>
    <row r="7" spans="2:11" ht="15" customHeight="1">
      <c r="B7" s="155"/>
      <c r="C7" s="272" t="s">
        <v>281</v>
      </c>
      <c r="D7" s="272"/>
      <c r="E7" s="272"/>
      <c r="F7" s="272"/>
      <c r="G7" s="272"/>
      <c r="H7" s="272"/>
      <c r="I7" s="272"/>
      <c r="J7" s="272"/>
      <c r="K7" s="152"/>
    </row>
    <row r="8" spans="2:11" ht="12.75" customHeight="1">
      <c r="B8" s="155"/>
      <c r="C8" s="154"/>
      <c r="D8" s="154"/>
      <c r="E8" s="154"/>
      <c r="F8" s="154"/>
      <c r="G8" s="154"/>
      <c r="H8" s="154"/>
      <c r="I8" s="154"/>
      <c r="J8" s="154"/>
      <c r="K8" s="152"/>
    </row>
    <row r="9" spans="2:11" ht="15" customHeight="1">
      <c r="B9" s="155"/>
      <c r="C9" s="272" t="s">
        <v>282</v>
      </c>
      <c r="D9" s="272"/>
      <c r="E9" s="272"/>
      <c r="F9" s="272"/>
      <c r="G9" s="272"/>
      <c r="H9" s="272"/>
      <c r="I9" s="272"/>
      <c r="J9" s="272"/>
      <c r="K9" s="152"/>
    </row>
    <row r="10" spans="2:11" ht="15" customHeight="1">
      <c r="B10" s="155"/>
      <c r="C10" s="154"/>
      <c r="D10" s="272" t="s">
        <v>283</v>
      </c>
      <c r="E10" s="272"/>
      <c r="F10" s="272"/>
      <c r="G10" s="272"/>
      <c r="H10" s="272"/>
      <c r="I10" s="272"/>
      <c r="J10" s="272"/>
      <c r="K10" s="152"/>
    </row>
    <row r="11" spans="2:11" ht="15" customHeight="1">
      <c r="B11" s="155"/>
      <c r="C11" s="156"/>
      <c r="D11" s="272" t="s">
        <v>284</v>
      </c>
      <c r="E11" s="272"/>
      <c r="F11" s="272"/>
      <c r="G11" s="272"/>
      <c r="H11" s="272"/>
      <c r="I11" s="272"/>
      <c r="J11" s="272"/>
      <c r="K11" s="152"/>
    </row>
    <row r="12" spans="2:11" ht="15" customHeight="1">
      <c r="B12" s="155"/>
      <c r="C12" s="156"/>
      <c r="D12" s="154"/>
      <c r="E12" s="154"/>
      <c r="F12" s="154"/>
      <c r="G12" s="154"/>
      <c r="H12" s="154"/>
      <c r="I12" s="154"/>
      <c r="J12" s="154"/>
      <c r="K12" s="152"/>
    </row>
    <row r="13" spans="2:11" ht="15" customHeight="1">
      <c r="B13" s="155"/>
      <c r="C13" s="156"/>
      <c r="D13" s="157" t="s">
        <v>285</v>
      </c>
      <c r="E13" s="154"/>
      <c r="F13" s="154"/>
      <c r="G13" s="154"/>
      <c r="H13" s="154"/>
      <c r="I13" s="154"/>
      <c r="J13" s="154"/>
      <c r="K13" s="152"/>
    </row>
    <row r="14" spans="2:11" ht="12.75" customHeight="1">
      <c r="B14" s="155"/>
      <c r="C14" s="156"/>
      <c r="D14" s="156"/>
      <c r="E14" s="156"/>
      <c r="F14" s="156"/>
      <c r="G14" s="156"/>
      <c r="H14" s="156"/>
      <c r="I14" s="156"/>
      <c r="J14" s="156"/>
      <c r="K14" s="152"/>
    </row>
    <row r="15" spans="2:11" ht="15" customHeight="1">
      <c r="B15" s="155"/>
      <c r="C15" s="156"/>
      <c r="D15" s="272" t="s">
        <v>286</v>
      </c>
      <c r="E15" s="272"/>
      <c r="F15" s="272"/>
      <c r="G15" s="272"/>
      <c r="H15" s="272"/>
      <c r="I15" s="272"/>
      <c r="J15" s="272"/>
      <c r="K15" s="152"/>
    </row>
    <row r="16" spans="2:11" ht="15" customHeight="1">
      <c r="B16" s="155"/>
      <c r="C16" s="156"/>
      <c r="D16" s="272" t="s">
        <v>287</v>
      </c>
      <c r="E16" s="272"/>
      <c r="F16" s="272"/>
      <c r="G16" s="272"/>
      <c r="H16" s="272"/>
      <c r="I16" s="272"/>
      <c r="J16" s="272"/>
      <c r="K16" s="152"/>
    </row>
    <row r="17" spans="2:11" ht="15" customHeight="1">
      <c r="B17" s="155"/>
      <c r="C17" s="156"/>
      <c r="D17" s="272" t="s">
        <v>288</v>
      </c>
      <c r="E17" s="272"/>
      <c r="F17" s="272"/>
      <c r="G17" s="272"/>
      <c r="H17" s="272"/>
      <c r="I17" s="272"/>
      <c r="J17" s="272"/>
      <c r="K17" s="152"/>
    </row>
    <row r="18" spans="2:11" ht="15" customHeight="1">
      <c r="B18" s="155"/>
      <c r="C18" s="156"/>
      <c r="D18" s="156"/>
      <c r="E18" s="158" t="s">
        <v>79</v>
      </c>
      <c r="F18" s="272" t="s">
        <v>289</v>
      </c>
      <c r="G18" s="272"/>
      <c r="H18" s="272"/>
      <c r="I18" s="272"/>
      <c r="J18" s="272"/>
      <c r="K18" s="152"/>
    </row>
    <row r="19" spans="2:11" ht="15" customHeight="1">
      <c r="B19" s="155"/>
      <c r="C19" s="156"/>
      <c r="D19" s="156"/>
      <c r="E19" s="158" t="s">
        <v>290</v>
      </c>
      <c r="F19" s="272" t="s">
        <v>291</v>
      </c>
      <c r="G19" s="272"/>
      <c r="H19" s="272"/>
      <c r="I19" s="272"/>
      <c r="J19" s="272"/>
      <c r="K19" s="152"/>
    </row>
    <row r="20" spans="2:11" ht="15" customHeight="1">
      <c r="B20" s="155"/>
      <c r="C20" s="156"/>
      <c r="D20" s="156"/>
      <c r="E20" s="158" t="s">
        <v>292</v>
      </c>
      <c r="F20" s="272" t="s">
        <v>293</v>
      </c>
      <c r="G20" s="272"/>
      <c r="H20" s="272"/>
      <c r="I20" s="272"/>
      <c r="J20" s="272"/>
      <c r="K20" s="152"/>
    </row>
    <row r="21" spans="2:11" ht="15" customHeight="1">
      <c r="B21" s="155"/>
      <c r="C21" s="156"/>
      <c r="D21" s="156"/>
      <c r="E21" s="158" t="s">
        <v>294</v>
      </c>
      <c r="F21" s="272" t="s">
        <v>295</v>
      </c>
      <c r="G21" s="272"/>
      <c r="H21" s="272"/>
      <c r="I21" s="272"/>
      <c r="J21" s="272"/>
      <c r="K21" s="152"/>
    </row>
    <row r="22" spans="2:11" ht="15" customHeight="1">
      <c r="B22" s="155"/>
      <c r="C22" s="156"/>
      <c r="D22" s="156"/>
      <c r="E22" s="158" t="s">
        <v>296</v>
      </c>
      <c r="F22" s="272" t="s">
        <v>297</v>
      </c>
      <c r="G22" s="272"/>
      <c r="H22" s="272"/>
      <c r="I22" s="272"/>
      <c r="J22" s="272"/>
      <c r="K22" s="152"/>
    </row>
    <row r="23" spans="2:11" ht="15" customHeight="1">
      <c r="B23" s="155"/>
      <c r="C23" s="156"/>
      <c r="D23" s="156"/>
      <c r="E23" s="158" t="s">
        <v>298</v>
      </c>
      <c r="F23" s="272" t="s">
        <v>299</v>
      </c>
      <c r="G23" s="272"/>
      <c r="H23" s="272"/>
      <c r="I23" s="272"/>
      <c r="J23" s="272"/>
      <c r="K23" s="152"/>
    </row>
    <row r="24" spans="2:11" ht="12.75" customHeight="1">
      <c r="B24" s="155"/>
      <c r="C24" s="156"/>
      <c r="D24" s="156"/>
      <c r="E24" s="156"/>
      <c r="F24" s="156"/>
      <c r="G24" s="156"/>
      <c r="H24" s="156"/>
      <c r="I24" s="156"/>
      <c r="J24" s="156"/>
      <c r="K24" s="152"/>
    </row>
    <row r="25" spans="2:11" ht="15" customHeight="1">
      <c r="B25" s="155"/>
      <c r="C25" s="272" t="s">
        <v>300</v>
      </c>
      <c r="D25" s="272"/>
      <c r="E25" s="272"/>
      <c r="F25" s="272"/>
      <c r="G25" s="272"/>
      <c r="H25" s="272"/>
      <c r="I25" s="272"/>
      <c r="J25" s="272"/>
      <c r="K25" s="152"/>
    </row>
    <row r="26" spans="2:11" ht="15" customHeight="1">
      <c r="B26" s="155"/>
      <c r="C26" s="272" t="s">
        <v>301</v>
      </c>
      <c r="D26" s="272"/>
      <c r="E26" s="272"/>
      <c r="F26" s="272"/>
      <c r="G26" s="272"/>
      <c r="H26" s="272"/>
      <c r="I26" s="272"/>
      <c r="J26" s="272"/>
      <c r="K26" s="152"/>
    </row>
    <row r="27" spans="2:11" ht="15" customHeight="1">
      <c r="B27" s="155"/>
      <c r="C27" s="154"/>
      <c r="D27" s="272" t="s">
        <v>302</v>
      </c>
      <c r="E27" s="272"/>
      <c r="F27" s="272"/>
      <c r="G27" s="272"/>
      <c r="H27" s="272"/>
      <c r="I27" s="272"/>
      <c r="J27" s="272"/>
      <c r="K27" s="152"/>
    </row>
    <row r="28" spans="2:11" ht="15" customHeight="1">
      <c r="B28" s="155"/>
      <c r="C28" s="156"/>
      <c r="D28" s="272" t="s">
        <v>303</v>
      </c>
      <c r="E28" s="272"/>
      <c r="F28" s="272"/>
      <c r="G28" s="272"/>
      <c r="H28" s="272"/>
      <c r="I28" s="272"/>
      <c r="J28" s="272"/>
      <c r="K28" s="152"/>
    </row>
    <row r="29" spans="2:11" ht="12.75" customHeight="1">
      <c r="B29" s="155"/>
      <c r="C29" s="156"/>
      <c r="D29" s="156"/>
      <c r="E29" s="156"/>
      <c r="F29" s="156"/>
      <c r="G29" s="156"/>
      <c r="H29" s="156"/>
      <c r="I29" s="156"/>
      <c r="J29" s="156"/>
      <c r="K29" s="152"/>
    </row>
    <row r="30" spans="2:11" ht="15" customHeight="1">
      <c r="B30" s="155"/>
      <c r="C30" s="156"/>
      <c r="D30" s="272" t="s">
        <v>304</v>
      </c>
      <c r="E30" s="272"/>
      <c r="F30" s="272"/>
      <c r="G30" s="272"/>
      <c r="H30" s="272"/>
      <c r="I30" s="272"/>
      <c r="J30" s="272"/>
      <c r="K30" s="152"/>
    </row>
    <row r="31" spans="2:11" ht="15" customHeight="1">
      <c r="B31" s="155"/>
      <c r="C31" s="156"/>
      <c r="D31" s="272" t="s">
        <v>305</v>
      </c>
      <c r="E31" s="272"/>
      <c r="F31" s="272"/>
      <c r="G31" s="272"/>
      <c r="H31" s="272"/>
      <c r="I31" s="272"/>
      <c r="J31" s="272"/>
      <c r="K31" s="152"/>
    </row>
    <row r="32" spans="2:11" ht="12.75" customHeight="1">
      <c r="B32" s="155"/>
      <c r="C32" s="156"/>
      <c r="D32" s="156"/>
      <c r="E32" s="156"/>
      <c r="F32" s="156"/>
      <c r="G32" s="156"/>
      <c r="H32" s="156"/>
      <c r="I32" s="156"/>
      <c r="J32" s="156"/>
      <c r="K32" s="152"/>
    </row>
    <row r="33" spans="2:11" ht="15" customHeight="1">
      <c r="B33" s="155"/>
      <c r="C33" s="156"/>
      <c r="D33" s="272" t="s">
        <v>306</v>
      </c>
      <c r="E33" s="272"/>
      <c r="F33" s="272"/>
      <c r="G33" s="272"/>
      <c r="H33" s="272"/>
      <c r="I33" s="272"/>
      <c r="J33" s="272"/>
      <c r="K33" s="152"/>
    </row>
    <row r="34" spans="2:11" ht="15" customHeight="1">
      <c r="B34" s="155"/>
      <c r="C34" s="156"/>
      <c r="D34" s="272" t="s">
        <v>307</v>
      </c>
      <c r="E34" s="272"/>
      <c r="F34" s="272"/>
      <c r="G34" s="272"/>
      <c r="H34" s="272"/>
      <c r="I34" s="272"/>
      <c r="J34" s="272"/>
      <c r="K34" s="152"/>
    </row>
    <row r="35" spans="2:11" ht="15" customHeight="1">
      <c r="B35" s="155"/>
      <c r="C35" s="156"/>
      <c r="D35" s="272" t="s">
        <v>308</v>
      </c>
      <c r="E35" s="272"/>
      <c r="F35" s="272"/>
      <c r="G35" s="272"/>
      <c r="H35" s="272"/>
      <c r="I35" s="272"/>
      <c r="J35" s="272"/>
      <c r="K35" s="152"/>
    </row>
    <row r="36" spans="2:11" ht="15" customHeight="1">
      <c r="B36" s="155"/>
      <c r="C36" s="156"/>
      <c r="D36" s="154"/>
      <c r="E36" s="157" t="s">
        <v>99</v>
      </c>
      <c r="F36" s="154"/>
      <c r="G36" s="272" t="s">
        <v>309</v>
      </c>
      <c r="H36" s="272"/>
      <c r="I36" s="272"/>
      <c r="J36" s="272"/>
      <c r="K36" s="152"/>
    </row>
    <row r="37" spans="2:11" ht="30.75" customHeight="1">
      <c r="B37" s="155"/>
      <c r="C37" s="156"/>
      <c r="D37" s="154"/>
      <c r="E37" s="157" t="s">
        <v>310</v>
      </c>
      <c r="F37" s="154"/>
      <c r="G37" s="272" t="s">
        <v>311</v>
      </c>
      <c r="H37" s="272"/>
      <c r="I37" s="272"/>
      <c r="J37" s="272"/>
      <c r="K37" s="152"/>
    </row>
    <row r="38" spans="2:11" ht="15" customHeight="1">
      <c r="B38" s="155"/>
      <c r="C38" s="156"/>
      <c r="D38" s="154"/>
      <c r="E38" s="157" t="s">
        <v>53</v>
      </c>
      <c r="F38" s="154"/>
      <c r="G38" s="272" t="s">
        <v>312</v>
      </c>
      <c r="H38" s="272"/>
      <c r="I38" s="272"/>
      <c r="J38" s="272"/>
      <c r="K38" s="152"/>
    </row>
    <row r="39" spans="2:11" ht="15" customHeight="1">
      <c r="B39" s="155"/>
      <c r="C39" s="156"/>
      <c r="D39" s="154"/>
      <c r="E39" s="157" t="s">
        <v>54</v>
      </c>
      <c r="F39" s="154"/>
      <c r="G39" s="272" t="s">
        <v>313</v>
      </c>
      <c r="H39" s="272"/>
      <c r="I39" s="272"/>
      <c r="J39" s="272"/>
      <c r="K39" s="152"/>
    </row>
    <row r="40" spans="2:11" ht="15" customHeight="1">
      <c r="B40" s="155"/>
      <c r="C40" s="156"/>
      <c r="D40" s="154"/>
      <c r="E40" s="157" t="s">
        <v>100</v>
      </c>
      <c r="F40" s="154"/>
      <c r="G40" s="272" t="s">
        <v>314</v>
      </c>
      <c r="H40" s="272"/>
      <c r="I40" s="272"/>
      <c r="J40" s="272"/>
      <c r="K40" s="152"/>
    </row>
    <row r="41" spans="2:11" ht="15" customHeight="1">
      <c r="B41" s="155"/>
      <c r="C41" s="156"/>
      <c r="D41" s="154"/>
      <c r="E41" s="157" t="s">
        <v>101</v>
      </c>
      <c r="F41" s="154"/>
      <c r="G41" s="272" t="s">
        <v>315</v>
      </c>
      <c r="H41" s="272"/>
      <c r="I41" s="272"/>
      <c r="J41" s="272"/>
      <c r="K41" s="152"/>
    </row>
    <row r="42" spans="2:11" ht="15" customHeight="1">
      <c r="B42" s="155"/>
      <c r="C42" s="156"/>
      <c r="D42" s="154"/>
      <c r="E42" s="157" t="s">
        <v>316</v>
      </c>
      <c r="F42" s="154"/>
      <c r="G42" s="272" t="s">
        <v>317</v>
      </c>
      <c r="H42" s="272"/>
      <c r="I42" s="272"/>
      <c r="J42" s="272"/>
      <c r="K42" s="152"/>
    </row>
    <row r="43" spans="2:11" ht="15" customHeight="1">
      <c r="B43" s="155"/>
      <c r="C43" s="156"/>
      <c r="D43" s="154"/>
      <c r="E43" s="157"/>
      <c r="F43" s="154"/>
      <c r="G43" s="272" t="s">
        <v>318</v>
      </c>
      <c r="H43" s="272"/>
      <c r="I43" s="272"/>
      <c r="J43" s="272"/>
      <c r="K43" s="152"/>
    </row>
    <row r="44" spans="2:11" ht="15" customHeight="1">
      <c r="B44" s="155"/>
      <c r="C44" s="156"/>
      <c r="D44" s="154"/>
      <c r="E44" s="157" t="s">
        <v>319</v>
      </c>
      <c r="F44" s="154"/>
      <c r="G44" s="272" t="s">
        <v>320</v>
      </c>
      <c r="H44" s="272"/>
      <c r="I44" s="272"/>
      <c r="J44" s="272"/>
      <c r="K44" s="152"/>
    </row>
    <row r="45" spans="2:11" ht="15" customHeight="1">
      <c r="B45" s="155"/>
      <c r="C45" s="156"/>
      <c r="D45" s="154"/>
      <c r="E45" s="157" t="s">
        <v>103</v>
      </c>
      <c r="F45" s="154"/>
      <c r="G45" s="272" t="s">
        <v>321</v>
      </c>
      <c r="H45" s="272"/>
      <c r="I45" s="272"/>
      <c r="J45" s="272"/>
      <c r="K45" s="152"/>
    </row>
    <row r="46" spans="2:11" ht="12.75" customHeight="1">
      <c r="B46" s="155"/>
      <c r="C46" s="156"/>
      <c r="D46" s="154"/>
      <c r="E46" s="154"/>
      <c r="F46" s="154"/>
      <c r="G46" s="154"/>
      <c r="H46" s="154"/>
      <c r="I46" s="154"/>
      <c r="J46" s="154"/>
      <c r="K46" s="152"/>
    </row>
    <row r="47" spans="2:11" ht="15" customHeight="1">
      <c r="B47" s="155"/>
      <c r="C47" s="156"/>
      <c r="D47" s="272" t="s">
        <v>322</v>
      </c>
      <c r="E47" s="272"/>
      <c r="F47" s="272"/>
      <c r="G47" s="272"/>
      <c r="H47" s="272"/>
      <c r="I47" s="272"/>
      <c r="J47" s="272"/>
      <c r="K47" s="152"/>
    </row>
    <row r="48" spans="2:11" ht="15" customHeight="1">
      <c r="B48" s="155"/>
      <c r="C48" s="156"/>
      <c r="D48" s="156"/>
      <c r="E48" s="272" t="s">
        <v>323</v>
      </c>
      <c r="F48" s="272"/>
      <c r="G48" s="272"/>
      <c r="H48" s="272"/>
      <c r="I48" s="272"/>
      <c r="J48" s="272"/>
      <c r="K48" s="152"/>
    </row>
    <row r="49" spans="2:11" ht="15" customHeight="1">
      <c r="B49" s="155"/>
      <c r="C49" s="156"/>
      <c r="D49" s="156"/>
      <c r="E49" s="272" t="s">
        <v>324</v>
      </c>
      <c r="F49" s="272"/>
      <c r="G49" s="272"/>
      <c r="H49" s="272"/>
      <c r="I49" s="272"/>
      <c r="J49" s="272"/>
      <c r="K49" s="152"/>
    </row>
    <row r="50" spans="2:11" ht="15" customHeight="1">
      <c r="B50" s="155"/>
      <c r="C50" s="156"/>
      <c r="D50" s="156"/>
      <c r="E50" s="272" t="s">
        <v>325</v>
      </c>
      <c r="F50" s="272"/>
      <c r="G50" s="272"/>
      <c r="H50" s="272"/>
      <c r="I50" s="272"/>
      <c r="J50" s="272"/>
      <c r="K50" s="152"/>
    </row>
    <row r="51" spans="2:11" ht="15" customHeight="1">
      <c r="B51" s="155"/>
      <c r="C51" s="156"/>
      <c r="D51" s="272" t="s">
        <v>326</v>
      </c>
      <c r="E51" s="272"/>
      <c r="F51" s="272"/>
      <c r="G51" s="272"/>
      <c r="H51" s="272"/>
      <c r="I51" s="272"/>
      <c r="J51" s="272"/>
      <c r="K51" s="152"/>
    </row>
    <row r="52" spans="2:11" ht="25.5" customHeight="1">
      <c r="B52" s="151"/>
      <c r="C52" s="274" t="s">
        <v>327</v>
      </c>
      <c r="D52" s="274"/>
      <c r="E52" s="274"/>
      <c r="F52" s="274"/>
      <c r="G52" s="274"/>
      <c r="H52" s="274"/>
      <c r="I52" s="274"/>
      <c r="J52" s="274"/>
      <c r="K52" s="152"/>
    </row>
    <row r="53" spans="2:11" ht="5.25" customHeight="1">
      <c r="B53" s="151"/>
      <c r="C53" s="153"/>
      <c r="D53" s="153"/>
      <c r="E53" s="153"/>
      <c r="F53" s="153"/>
      <c r="G53" s="153"/>
      <c r="H53" s="153"/>
      <c r="I53" s="153"/>
      <c r="J53" s="153"/>
      <c r="K53" s="152"/>
    </row>
    <row r="54" spans="2:11" ht="15" customHeight="1">
      <c r="B54" s="151"/>
      <c r="C54" s="272" t="s">
        <v>328</v>
      </c>
      <c r="D54" s="272"/>
      <c r="E54" s="272"/>
      <c r="F54" s="272"/>
      <c r="G54" s="272"/>
      <c r="H54" s="272"/>
      <c r="I54" s="272"/>
      <c r="J54" s="272"/>
      <c r="K54" s="152"/>
    </row>
    <row r="55" spans="2:11" ht="15" customHeight="1">
      <c r="B55" s="151"/>
      <c r="C55" s="272" t="s">
        <v>329</v>
      </c>
      <c r="D55" s="272"/>
      <c r="E55" s="272"/>
      <c r="F55" s="272"/>
      <c r="G55" s="272"/>
      <c r="H55" s="272"/>
      <c r="I55" s="272"/>
      <c r="J55" s="272"/>
      <c r="K55" s="152"/>
    </row>
    <row r="56" spans="2:11" ht="12.75" customHeight="1">
      <c r="B56" s="151"/>
      <c r="C56" s="154"/>
      <c r="D56" s="154"/>
      <c r="E56" s="154"/>
      <c r="F56" s="154"/>
      <c r="G56" s="154"/>
      <c r="H56" s="154"/>
      <c r="I56" s="154"/>
      <c r="J56" s="154"/>
      <c r="K56" s="152"/>
    </row>
    <row r="57" spans="2:11" ht="15" customHeight="1">
      <c r="B57" s="151"/>
      <c r="C57" s="272" t="s">
        <v>330</v>
      </c>
      <c r="D57" s="272"/>
      <c r="E57" s="272"/>
      <c r="F57" s="272"/>
      <c r="G57" s="272"/>
      <c r="H57" s="272"/>
      <c r="I57" s="272"/>
      <c r="J57" s="272"/>
      <c r="K57" s="152"/>
    </row>
    <row r="58" spans="2:11" ht="15" customHeight="1">
      <c r="B58" s="151"/>
      <c r="C58" s="156"/>
      <c r="D58" s="272" t="s">
        <v>331</v>
      </c>
      <c r="E58" s="272"/>
      <c r="F58" s="272"/>
      <c r="G58" s="272"/>
      <c r="H58" s="272"/>
      <c r="I58" s="272"/>
      <c r="J58" s="272"/>
      <c r="K58" s="152"/>
    </row>
    <row r="59" spans="2:11" ht="15" customHeight="1">
      <c r="B59" s="151"/>
      <c r="C59" s="156"/>
      <c r="D59" s="272" t="s">
        <v>332</v>
      </c>
      <c r="E59" s="272"/>
      <c r="F59" s="272"/>
      <c r="G59" s="272"/>
      <c r="H59" s="272"/>
      <c r="I59" s="272"/>
      <c r="J59" s="272"/>
      <c r="K59" s="152"/>
    </row>
    <row r="60" spans="2:11" ht="15" customHeight="1">
      <c r="B60" s="151"/>
      <c r="C60" s="156"/>
      <c r="D60" s="272" t="s">
        <v>333</v>
      </c>
      <c r="E60" s="272"/>
      <c r="F60" s="272"/>
      <c r="G60" s="272"/>
      <c r="H60" s="272"/>
      <c r="I60" s="272"/>
      <c r="J60" s="272"/>
      <c r="K60" s="152"/>
    </row>
    <row r="61" spans="2:11" ht="15" customHeight="1">
      <c r="B61" s="151"/>
      <c r="C61" s="156"/>
      <c r="D61" s="272" t="s">
        <v>334</v>
      </c>
      <c r="E61" s="272"/>
      <c r="F61" s="272"/>
      <c r="G61" s="272"/>
      <c r="H61" s="272"/>
      <c r="I61" s="272"/>
      <c r="J61" s="272"/>
      <c r="K61" s="152"/>
    </row>
    <row r="62" spans="2:11" ht="15" customHeight="1">
      <c r="B62" s="151"/>
      <c r="C62" s="156"/>
      <c r="D62" s="276" t="s">
        <v>335</v>
      </c>
      <c r="E62" s="276"/>
      <c r="F62" s="276"/>
      <c r="G62" s="276"/>
      <c r="H62" s="276"/>
      <c r="I62" s="276"/>
      <c r="J62" s="276"/>
      <c r="K62" s="152"/>
    </row>
    <row r="63" spans="2:11" ht="15" customHeight="1">
      <c r="B63" s="151"/>
      <c r="C63" s="156"/>
      <c r="D63" s="272" t="s">
        <v>336</v>
      </c>
      <c r="E63" s="272"/>
      <c r="F63" s="272"/>
      <c r="G63" s="272"/>
      <c r="H63" s="272"/>
      <c r="I63" s="272"/>
      <c r="J63" s="272"/>
      <c r="K63" s="152"/>
    </row>
    <row r="64" spans="2:11" ht="12.75" customHeight="1">
      <c r="B64" s="151"/>
      <c r="C64" s="156"/>
      <c r="D64" s="156"/>
      <c r="E64" s="159"/>
      <c r="F64" s="156"/>
      <c r="G64" s="156"/>
      <c r="H64" s="156"/>
      <c r="I64" s="156"/>
      <c r="J64" s="156"/>
      <c r="K64" s="152"/>
    </row>
    <row r="65" spans="2:11" ht="15" customHeight="1">
      <c r="B65" s="151"/>
      <c r="C65" s="156"/>
      <c r="D65" s="272" t="s">
        <v>337</v>
      </c>
      <c r="E65" s="272"/>
      <c r="F65" s="272"/>
      <c r="G65" s="272"/>
      <c r="H65" s="272"/>
      <c r="I65" s="272"/>
      <c r="J65" s="272"/>
      <c r="K65" s="152"/>
    </row>
    <row r="66" spans="2:11" ht="15" customHeight="1">
      <c r="B66" s="151"/>
      <c r="C66" s="156"/>
      <c r="D66" s="276" t="s">
        <v>338</v>
      </c>
      <c r="E66" s="276"/>
      <c r="F66" s="276"/>
      <c r="G66" s="276"/>
      <c r="H66" s="276"/>
      <c r="I66" s="276"/>
      <c r="J66" s="276"/>
      <c r="K66" s="152"/>
    </row>
    <row r="67" spans="2:11" ht="15" customHeight="1">
      <c r="B67" s="151"/>
      <c r="C67" s="156"/>
      <c r="D67" s="272" t="s">
        <v>339</v>
      </c>
      <c r="E67" s="272"/>
      <c r="F67" s="272"/>
      <c r="G67" s="272"/>
      <c r="H67" s="272"/>
      <c r="I67" s="272"/>
      <c r="J67" s="272"/>
      <c r="K67" s="152"/>
    </row>
    <row r="68" spans="2:11" ht="15" customHeight="1">
      <c r="B68" s="151"/>
      <c r="C68" s="156"/>
      <c r="D68" s="272" t="s">
        <v>340</v>
      </c>
      <c r="E68" s="272"/>
      <c r="F68" s="272"/>
      <c r="G68" s="272"/>
      <c r="H68" s="272"/>
      <c r="I68" s="272"/>
      <c r="J68" s="272"/>
      <c r="K68" s="152"/>
    </row>
    <row r="69" spans="2:11" ht="15" customHeight="1">
      <c r="B69" s="151"/>
      <c r="C69" s="156"/>
      <c r="D69" s="272" t="s">
        <v>341</v>
      </c>
      <c r="E69" s="272"/>
      <c r="F69" s="272"/>
      <c r="G69" s="272"/>
      <c r="H69" s="272"/>
      <c r="I69" s="272"/>
      <c r="J69" s="272"/>
      <c r="K69" s="152"/>
    </row>
    <row r="70" spans="2:11" ht="15" customHeight="1">
      <c r="B70" s="151"/>
      <c r="C70" s="156"/>
      <c r="D70" s="272" t="s">
        <v>342</v>
      </c>
      <c r="E70" s="272"/>
      <c r="F70" s="272"/>
      <c r="G70" s="272"/>
      <c r="H70" s="272"/>
      <c r="I70" s="272"/>
      <c r="J70" s="272"/>
      <c r="K70" s="152"/>
    </row>
    <row r="71" spans="2:11" ht="12.75" customHeight="1">
      <c r="B71" s="160"/>
      <c r="C71" s="161"/>
      <c r="D71" s="161"/>
      <c r="E71" s="161"/>
      <c r="F71" s="161"/>
      <c r="G71" s="161"/>
      <c r="H71" s="161"/>
      <c r="I71" s="161"/>
      <c r="J71" s="161"/>
      <c r="K71" s="162"/>
    </row>
    <row r="72" spans="2:11" ht="18.75" customHeight="1">
      <c r="B72" s="163"/>
      <c r="C72" s="163"/>
      <c r="D72" s="163"/>
      <c r="E72" s="163"/>
      <c r="F72" s="163"/>
      <c r="G72" s="163"/>
      <c r="H72" s="163"/>
      <c r="I72" s="163"/>
      <c r="J72" s="163"/>
      <c r="K72" s="164"/>
    </row>
    <row r="73" spans="2:11" ht="18.75" customHeight="1">
      <c r="B73" s="164"/>
      <c r="C73" s="164"/>
      <c r="D73" s="164"/>
      <c r="E73" s="164"/>
      <c r="F73" s="164"/>
      <c r="G73" s="164"/>
      <c r="H73" s="164"/>
      <c r="I73" s="164"/>
      <c r="J73" s="164"/>
      <c r="K73" s="164"/>
    </row>
    <row r="74" spans="2:11" ht="7.5" customHeight="1">
      <c r="B74" s="165"/>
      <c r="C74" s="166"/>
      <c r="D74" s="166"/>
      <c r="E74" s="166"/>
      <c r="F74" s="166"/>
      <c r="G74" s="166"/>
      <c r="H74" s="166"/>
      <c r="I74" s="166"/>
      <c r="J74" s="166"/>
      <c r="K74" s="167"/>
    </row>
    <row r="75" spans="2:11" ht="45" customHeight="1">
      <c r="B75" s="168"/>
      <c r="C75" s="275" t="s">
        <v>343</v>
      </c>
      <c r="D75" s="275"/>
      <c r="E75" s="275"/>
      <c r="F75" s="275"/>
      <c r="G75" s="275"/>
      <c r="H75" s="275"/>
      <c r="I75" s="275"/>
      <c r="J75" s="275"/>
      <c r="K75" s="169"/>
    </row>
    <row r="76" spans="2:11" ht="17.25" customHeight="1">
      <c r="B76" s="168"/>
      <c r="C76" s="170" t="s">
        <v>344</v>
      </c>
      <c r="D76" s="170"/>
      <c r="E76" s="170"/>
      <c r="F76" s="170" t="s">
        <v>345</v>
      </c>
      <c r="G76" s="171"/>
      <c r="H76" s="170" t="s">
        <v>54</v>
      </c>
      <c r="I76" s="170" t="s">
        <v>57</v>
      </c>
      <c r="J76" s="170" t="s">
        <v>346</v>
      </c>
      <c r="K76" s="169"/>
    </row>
    <row r="77" spans="2:11" ht="17.25" customHeight="1">
      <c r="B77" s="168"/>
      <c r="C77" s="172" t="s">
        <v>347</v>
      </c>
      <c r="D77" s="172"/>
      <c r="E77" s="172"/>
      <c r="F77" s="173" t="s">
        <v>348</v>
      </c>
      <c r="G77" s="174"/>
      <c r="H77" s="172"/>
      <c r="I77" s="172"/>
      <c r="J77" s="172" t="s">
        <v>349</v>
      </c>
      <c r="K77" s="169"/>
    </row>
    <row r="78" spans="2:11" ht="5.25" customHeight="1">
      <c r="B78" s="168"/>
      <c r="C78" s="175"/>
      <c r="D78" s="175"/>
      <c r="E78" s="175"/>
      <c r="F78" s="175"/>
      <c r="G78" s="176"/>
      <c r="H78" s="175"/>
      <c r="I78" s="175"/>
      <c r="J78" s="175"/>
      <c r="K78" s="169"/>
    </row>
    <row r="79" spans="2:11" ht="15" customHeight="1">
      <c r="B79" s="168"/>
      <c r="C79" s="157" t="s">
        <v>53</v>
      </c>
      <c r="D79" s="177"/>
      <c r="E79" s="177"/>
      <c r="F79" s="178" t="s">
        <v>350</v>
      </c>
      <c r="G79" s="179"/>
      <c r="H79" s="157" t="s">
        <v>351</v>
      </c>
      <c r="I79" s="157" t="s">
        <v>352</v>
      </c>
      <c r="J79" s="157">
        <v>20</v>
      </c>
      <c r="K79" s="169"/>
    </row>
    <row r="80" spans="2:11" ht="15" customHeight="1">
      <c r="B80" s="168"/>
      <c r="C80" s="157" t="s">
        <v>353</v>
      </c>
      <c r="D80" s="157"/>
      <c r="E80" s="157"/>
      <c r="F80" s="178" t="s">
        <v>350</v>
      </c>
      <c r="G80" s="179"/>
      <c r="H80" s="157" t="s">
        <v>354</v>
      </c>
      <c r="I80" s="157" t="s">
        <v>352</v>
      </c>
      <c r="J80" s="157">
        <v>120</v>
      </c>
      <c r="K80" s="169"/>
    </row>
    <row r="81" spans="2:11" ht="15" customHeight="1">
      <c r="B81" s="180"/>
      <c r="C81" s="157" t="s">
        <v>355</v>
      </c>
      <c r="D81" s="157"/>
      <c r="E81" s="157"/>
      <c r="F81" s="178" t="s">
        <v>356</v>
      </c>
      <c r="G81" s="179"/>
      <c r="H81" s="157" t="s">
        <v>357</v>
      </c>
      <c r="I81" s="157" t="s">
        <v>352</v>
      </c>
      <c r="J81" s="157">
        <v>50</v>
      </c>
      <c r="K81" s="169"/>
    </row>
    <row r="82" spans="2:11" ht="15" customHeight="1">
      <c r="B82" s="180"/>
      <c r="C82" s="157" t="s">
        <v>358</v>
      </c>
      <c r="D82" s="157"/>
      <c r="E82" s="157"/>
      <c r="F82" s="178" t="s">
        <v>350</v>
      </c>
      <c r="G82" s="179"/>
      <c r="H82" s="157" t="s">
        <v>359</v>
      </c>
      <c r="I82" s="157" t="s">
        <v>360</v>
      </c>
      <c r="J82" s="157"/>
      <c r="K82" s="169"/>
    </row>
    <row r="83" spans="2:11" ht="15" customHeight="1">
      <c r="B83" s="180"/>
      <c r="C83" s="157" t="s">
        <v>361</v>
      </c>
      <c r="D83" s="157"/>
      <c r="E83" s="157"/>
      <c r="F83" s="178" t="s">
        <v>356</v>
      </c>
      <c r="G83" s="157"/>
      <c r="H83" s="157" t="s">
        <v>362</v>
      </c>
      <c r="I83" s="157" t="s">
        <v>352</v>
      </c>
      <c r="J83" s="157">
        <v>15</v>
      </c>
      <c r="K83" s="169"/>
    </row>
    <row r="84" spans="2:11" ht="15" customHeight="1">
      <c r="B84" s="180"/>
      <c r="C84" s="157" t="s">
        <v>363</v>
      </c>
      <c r="D84" s="157"/>
      <c r="E84" s="157"/>
      <c r="F84" s="178" t="s">
        <v>356</v>
      </c>
      <c r="G84" s="157"/>
      <c r="H84" s="157" t="s">
        <v>364</v>
      </c>
      <c r="I84" s="157" t="s">
        <v>352</v>
      </c>
      <c r="J84" s="157">
        <v>15</v>
      </c>
      <c r="K84" s="169"/>
    </row>
    <row r="85" spans="2:11" ht="15" customHeight="1">
      <c r="B85" s="180"/>
      <c r="C85" s="157" t="s">
        <v>365</v>
      </c>
      <c r="D85" s="157"/>
      <c r="E85" s="157"/>
      <c r="F85" s="178" t="s">
        <v>356</v>
      </c>
      <c r="G85" s="157"/>
      <c r="H85" s="157" t="s">
        <v>366</v>
      </c>
      <c r="I85" s="157" t="s">
        <v>352</v>
      </c>
      <c r="J85" s="157">
        <v>20</v>
      </c>
      <c r="K85" s="169"/>
    </row>
    <row r="86" spans="2:11" ht="15" customHeight="1">
      <c r="B86" s="180"/>
      <c r="C86" s="157" t="s">
        <v>367</v>
      </c>
      <c r="D86" s="157"/>
      <c r="E86" s="157"/>
      <c r="F86" s="178" t="s">
        <v>356</v>
      </c>
      <c r="G86" s="157"/>
      <c r="H86" s="157" t="s">
        <v>368</v>
      </c>
      <c r="I86" s="157" t="s">
        <v>352</v>
      </c>
      <c r="J86" s="157">
        <v>20</v>
      </c>
      <c r="K86" s="169"/>
    </row>
    <row r="87" spans="2:11" ht="15" customHeight="1">
      <c r="B87" s="180"/>
      <c r="C87" s="157" t="s">
        <v>369</v>
      </c>
      <c r="D87" s="157"/>
      <c r="E87" s="157"/>
      <c r="F87" s="178" t="s">
        <v>356</v>
      </c>
      <c r="G87" s="179"/>
      <c r="H87" s="157" t="s">
        <v>370</v>
      </c>
      <c r="I87" s="157" t="s">
        <v>352</v>
      </c>
      <c r="J87" s="157">
        <v>50</v>
      </c>
      <c r="K87" s="169"/>
    </row>
    <row r="88" spans="2:11" ht="15" customHeight="1">
      <c r="B88" s="180"/>
      <c r="C88" s="157" t="s">
        <v>371</v>
      </c>
      <c r="D88" s="157"/>
      <c r="E88" s="157"/>
      <c r="F88" s="178" t="s">
        <v>356</v>
      </c>
      <c r="G88" s="179"/>
      <c r="H88" s="157" t="s">
        <v>372</v>
      </c>
      <c r="I88" s="157" t="s">
        <v>352</v>
      </c>
      <c r="J88" s="157">
        <v>20</v>
      </c>
      <c r="K88" s="169"/>
    </row>
    <row r="89" spans="2:11" ht="15" customHeight="1">
      <c r="B89" s="180"/>
      <c r="C89" s="157" t="s">
        <v>373</v>
      </c>
      <c r="D89" s="157"/>
      <c r="E89" s="157"/>
      <c r="F89" s="178" t="s">
        <v>356</v>
      </c>
      <c r="G89" s="179"/>
      <c r="H89" s="157" t="s">
        <v>374</v>
      </c>
      <c r="I89" s="157" t="s">
        <v>352</v>
      </c>
      <c r="J89" s="157">
        <v>20</v>
      </c>
      <c r="K89" s="169"/>
    </row>
    <row r="90" spans="2:11" ht="15" customHeight="1">
      <c r="B90" s="180"/>
      <c r="C90" s="157" t="s">
        <v>375</v>
      </c>
      <c r="D90" s="157"/>
      <c r="E90" s="157"/>
      <c r="F90" s="178" t="s">
        <v>356</v>
      </c>
      <c r="G90" s="179"/>
      <c r="H90" s="157" t="s">
        <v>376</v>
      </c>
      <c r="I90" s="157" t="s">
        <v>352</v>
      </c>
      <c r="J90" s="157">
        <v>50</v>
      </c>
      <c r="K90" s="169"/>
    </row>
    <row r="91" spans="2:11" ht="15" customHeight="1">
      <c r="B91" s="180"/>
      <c r="C91" s="157" t="s">
        <v>377</v>
      </c>
      <c r="D91" s="157"/>
      <c r="E91" s="157"/>
      <c r="F91" s="178" t="s">
        <v>356</v>
      </c>
      <c r="G91" s="179"/>
      <c r="H91" s="157" t="s">
        <v>377</v>
      </c>
      <c r="I91" s="157" t="s">
        <v>352</v>
      </c>
      <c r="J91" s="157">
        <v>50</v>
      </c>
      <c r="K91" s="169"/>
    </row>
    <row r="92" spans="2:11" ht="15" customHeight="1">
      <c r="B92" s="180"/>
      <c r="C92" s="157" t="s">
        <v>378</v>
      </c>
      <c r="D92" s="157"/>
      <c r="E92" s="157"/>
      <c r="F92" s="178" t="s">
        <v>356</v>
      </c>
      <c r="G92" s="179"/>
      <c r="H92" s="157" t="s">
        <v>379</v>
      </c>
      <c r="I92" s="157" t="s">
        <v>352</v>
      </c>
      <c r="J92" s="157">
        <v>255</v>
      </c>
      <c r="K92" s="169"/>
    </row>
    <row r="93" spans="2:11" ht="15" customHeight="1">
      <c r="B93" s="180"/>
      <c r="C93" s="157" t="s">
        <v>380</v>
      </c>
      <c r="D93" s="157"/>
      <c r="E93" s="157"/>
      <c r="F93" s="178" t="s">
        <v>350</v>
      </c>
      <c r="G93" s="179"/>
      <c r="H93" s="157" t="s">
        <v>381</v>
      </c>
      <c r="I93" s="157" t="s">
        <v>382</v>
      </c>
      <c r="J93" s="157"/>
      <c r="K93" s="169"/>
    </row>
    <row r="94" spans="2:11" ht="15" customHeight="1">
      <c r="B94" s="180"/>
      <c r="C94" s="157" t="s">
        <v>383</v>
      </c>
      <c r="D94" s="157"/>
      <c r="E94" s="157"/>
      <c r="F94" s="178" t="s">
        <v>350</v>
      </c>
      <c r="G94" s="179"/>
      <c r="H94" s="157" t="s">
        <v>384</v>
      </c>
      <c r="I94" s="157" t="s">
        <v>385</v>
      </c>
      <c r="J94" s="157"/>
      <c r="K94" s="169"/>
    </row>
    <row r="95" spans="2:11" ht="15" customHeight="1">
      <c r="B95" s="180"/>
      <c r="C95" s="157" t="s">
        <v>386</v>
      </c>
      <c r="D95" s="157"/>
      <c r="E95" s="157"/>
      <c r="F95" s="178" t="s">
        <v>350</v>
      </c>
      <c r="G95" s="179"/>
      <c r="H95" s="157" t="s">
        <v>386</v>
      </c>
      <c r="I95" s="157" t="s">
        <v>385</v>
      </c>
      <c r="J95" s="157"/>
      <c r="K95" s="169"/>
    </row>
    <row r="96" spans="2:11" ht="15" customHeight="1">
      <c r="B96" s="180"/>
      <c r="C96" s="157" t="s">
        <v>38</v>
      </c>
      <c r="D96" s="157"/>
      <c r="E96" s="157"/>
      <c r="F96" s="178" t="s">
        <v>350</v>
      </c>
      <c r="G96" s="179"/>
      <c r="H96" s="157" t="s">
        <v>387</v>
      </c>
      <c r="I96" s="157" t="s">
        <v>385</v>
      </c>
      <c r="J96" s="157"/>
      <c r="K96" s="169"/>
    </row>
    <row r="97" spans="2:11" ht="15" customHeight="1">
      <c r="B97" s="180"/>
      <c r="C97" s="157" t="s">
        <v>48</v>
      </c>
      <c r="D97" s="157"/>
      <c r="E97" s="157"/>
      <c r="F97" s="178" t="s">
        <v>350</v>
      </c>
      <c r="G97" s="179"/>
      <c r="H97" s="157" t="s">
        <v>388</v>
      </c>
      <c r="I97" s="157" t="s">
        <v>385</v>
      </c>
      <c r="J97" s="157"/>
      <c r="K97" s="169"/>
    </row>
    <row r="98" spans="2:11" ht="15" customHeight="1">
      <c r="B98" s="181"/>
      <c r="C98" s="182"/>
      <c r="D98" s="182"/>
      <c r="E98" s="182"/>
      <c r="F98" s="182"/>
      <c r="G98" s="182"/>
      <c r="H98" s="182"/>
      <c r="I98" s="182"/>
      <c r="J98" s="182"/>
      <c r="K98" s="183"/>
    </row>
    <row r="99" spans="2:11" ht="18.75" customHeight="1">
      <c r="B99" s="184"/>
      <c r="C99" s="185"/>
      <c r="D99" s="185"/>
      <c r="E99" s="185"/>
      <c r="F99" s="185"/>
      <c r="G99" s="185"/>
      <c r="H99" s="185"/>
      <c r="I99" s="185"/>
      <c r="J99" s="185"/>
      <c r="K99" s="184"/>
    </row>
    <row r="100" spans="2:11" ht="18.75" customHeight="1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</row>
    <row r="101" spans="2:11" ht="7.5" customHeight="1">
      <c r="B101" s="165"/>
      <c r="C101" s="166"/>
      <c r="D101" s="166"/>
      <c r="E101" s="166"/>
      <c r="F101" s="166"/>
      <c r="G101" s="166"/>
      <c r="H101" s="166"/>
      <c r="I101" s="166"/>
      <c r="J101" s="166"/>
      <c r="K101" s="167"/>
    </row>
    <row r="102" spans="2:11" ht="45" customHeight="1">
      <c r="B102" s="168"/>
      <c r="C102" s="275" t="s">
        <v>389</v>
      </c>
      <c r="D102" s="275"/>
      <c r="E102" s="275"/>
      <c r="F102" s="275"/>
      <c r="G102" s="275"/>
      <c r="H102" s="275"/>
      <c r="I102" s="275"/>
      <c r="J102" s="275"/>
      <c r="K102" s="169"/>
    </row>
    <row r="103" spans="2:11" ht="17.25" customHeight="1">
      <c r="B103" s="168"/>
      <c r="C103" s="170" t="s">
        <v>344</v>
      </c>
      <c r="D103" s="170"/>
      <c r="E103" s="170"/>
      <c r="F103" s="170" t="s">
        <v>345</v>
      </c>
      <c r="G103" s="171"/>
      <c r="H103" s="170" t="s">
        <v>54</v>
      </c>
      <c r="I103" s="170" t="s">
        <v>57</v>
      </c>
      <c r="J103" s="170" t="s">
        <v>346</v>
      </c>
      <c r="K103" s="169"/>
    </row>
    <row r="104" spans="2:11" ht="17.25" customHeight="1">
      <c r="B104" s="168"/>
      <c r="C104" s="172" t="s">
        <v>347</v>
      </c>
      <c r="D104" s="172"/>
      <c r="E104" s="172"/>
      <c r="F104" s="173" t="s">
        <v>348</v>
      </c>
      <c r="G104" s="174"/>
      <c r="H104" s="172"/>
      <c r="I104" s="172"/>
      <c r="J104" s="172" t="s">
        <v>349</v>
      </c>
      <c r="K104" s="169"/>
    </row>
    <row r="105" spans="2:11" ht="5.25" customHeight="1">
      <c r="B105" s="168"/>
      <c r="C105" s="170"/>
      <c r="D105" s="170"/>
      <c r="E105" s="170"/>
      <c r="F105" s="170"/>
      <c r="G105" s="186"/>
      <c r="H105" s="170"/>
      <c r="I105" s="170"/>
      <c r="J105" s="170"/>
      <c r="K105" s="169"/>
    </row>
    <row r="106" spans="2:11" ht="15" customHeight="1">
      <c r="B106" s="168"/>
      <c r="C106" s="157" t="s">
        <v>53</v>
      </c>
      <c r="D106" s="177"/>
      <c r="E106" s="177"/>
      <c r="F106" s="178" t="s">
        <v>350</v>
      </c>
      <c r="G106" s="157"/>
      <c r="H106" s="157" t="s">
        <v>390</v>
      </c>
      <c r="I106" s="157" t="s">
        <v>352</v>
      </c>
      <c r="J106" s="157">
        <v>20</v>
      </c>
      <c r="K106" s="169"/>
    </row>
    <row r="107" spans="2:11" ht="15" customHeight="1">
      <c r="B107" s="168"/>
      <c r="C107" s="157" t="s">
        <v>353</v>
      </c>
      <c r="D107" s="157"/>
      <c r="E107" s="157"/>
      <c r="F107" s="178" t="s">
        <v>350</v>
      </c>
      <c r="G107" s="157"/>
      <c r="H107" s="157" t="s">
        <v>390</v>
      </c>
      <c r="I107" s="157" t="s">
        <v>352</v>
      </c>
      <c r="J107" s="157">
        <v>120</v>
      </c>
      <c r="K107" s="169"/>
    </row>
    <row r="108" spans="2:11" ht="15" customHeight="1">
      <c r="B108" s="180"/>
      <c r="C108" s="157" t="s">
        <v>355</v>
      </c>
      <c r="D108" s="157"/>
      <c r="E108" s="157"/>
      <c r="F108" s="178" t="s">
        <v>356</v>
      </c>
      <c r="G108" s="157"/>
      <c r="H108" s="157" t="s">
        <v>390</v>
      </c>
      <c r="I108" s="157" t="s">
        <v>352</v>
      </c>
      <c r="J108" s="157">
        <v>50</v>
      </c>
      <c r="K108" s="169"/>
    </row>
    <row r="109" spans="2:11" ht="15" customHeight="1">
      <c r="B109" s="180"/>
      <c r="C109" s="157" t="s">
        <v>358</v>
      </c>
      <c r="D109" s="157"/>
      <c r="E109" s="157"/>
      <c r="F109" s="178" t="s">
        <v>350</v>
      </c>
      <c r="G109" s="157"/>
      <c r="H109" s="157" t="s">
        <v>390</v>
      </c>
      <c r="I109" s="157" t="s">
        <v>360</v>
      </c>
      <c r="J109" s="157"/>
      <c r="K109" s="169"/>
    </row>
    <row r="110" spans="2:11" ht="15" customHeight="1">
      <c r="B110" s="180"/>
      <c r="C110" s="157" t="s">
        <v>369</v>
      </c>
      <c r="D110" s="157"/>
      <c r="E110" s="157"/>
      <c r="F110" s="178" t="s">
        <v>356</v>
      </c>
      <c r="G110" s="157"/>
      <c r="H110" s="157" t="s">
        <v>390</v>
      </c>
      <c r="I110" s="157" t="s">
        <v>352</v>
      </c>
      <c r="J110" s="157">
        <v>50</v>
      </c>
      <c r="K110" s="169"/>
    </row>
    <row r="111" spans="2:11" ht="15" customHeight="1">
      <c r="B111" s="180"/>
      <c r="C111" s="157" t="s">
        <v>377</v>
      </c>
      <c r="D111" s="157"/>
      <c r="E111" s="157"/>
      <c r="F111" s="178" t="s">
        <v>356</v>
      </c>
      <c r="G111" s="157"/>
      <c r="H111" s="157" t="s">
        <v>390</v>
      </c>
      <c r="I111" s="157" t="s">
        <v>352</v>
      </c>
      <c r="J111" s="157">
        <v>50</v>
      </c>
      <c r="K111" s="169"/>
    </row>
    <row r="112" spans="2:11" ht="15" customHeight="1">
      <c r="B112" s="180"/>
      <c r="C112" s="157" t="s">
        <v>375</v>
      </c>
      <c r="D112" s="157"/>
      <c r="E112" s="157"/>
      <c r="F112" s="178" t="s">
        <v>356</v>
      </c>
      <c r="G112" s="157"/>
      <c r="H112" s="157" t="s">
        <v>390</v>
      </c>
      <c r="I112" s="157" t="s">
        <v>352</v>
      </c>
      <c r="J112" s="157">
        <v>50</v>
      </c>
      <c r="K112" s="169"/>
    </row>
    <row r="113" spans="2:11" ht="15" customHeight="1">
      <c r="B113" s="180"/>
      <c r="C113" s="157" t="s">
        <v>53</v>
      </c>
      <c r="D113" s="157"/>
      <c r="E113" s="157"/>
      <c r="F113" s="178" t="s">
        <v>350</v>
      </c>
      <c r="G113" s="157"/>
      <c r="H113" s="157" t="s">
        <v>391</v>
      </c>
      <c r="I113" s="157" t="s">
        <v>352</v>
      </c>
      <c r="J113" s="157">
        <v>20</v>
      </c>
      <c r="K113" s="169"/>
    </row>
    <row r="114" spans="2:11" ht="15" customHeight="1">
      <c r="B114" s="180"/>
      <c r="C114" s="157" t="s">
        <v>392</v>
      </c>
      <c r="D114" s="157"/>
      <c r="E114" s="157"/>
      <c r="F114" s="178" t="s">
        <v>350</v>
      </c>
      <c r="G114" s="157"/>
      <c r="H114" s="157" t="s">
        <v>393</v>
      </c>
      <c r="I114" s="157" t="s">
        <v>352</v>
      </c>
      <c r="J114" s="157">
        <v>120</v>
      </c>
      <c r="K114" s="169"/>
    </row>
    <row r="115" spans="2:11" ht="15" customHeight="1">
      <c r="B115" s="180"/>
      <c r="C115" s="157" t="s">
        <v>38</v>
      </c>
      <c r="D115" s="157"/>
      <c r="E115" s="157"/>
      <c r="F115" s="178" t="s">
        <v>350</v>
      </c>
      <c r="G115" s="157"/>
      <c r="H115" s="157" t="s">
        <v>394</v>
      </c>
      <c r="I115" s="157" t="s">
        <v>385</v>
      </c>
      <c r="J115" s="157"/>
      <c r="K115" s="169"/>
    </row>
    <row r="116" spans="2:11" ht="15" customHeight="1">
      <c r="B116" s="180"/>
      <c r="C116" s="157" t="s">
        <v>48</v>
      </c>
      <c r="D116" s="157"/>
      <c r="E116" s="157"/>
      <c r="F116" s="178" t="s">
        <v>350</v>
      </c>
      <c r="G116" s="157"/>
      <c r="H116" s="157" t="s">
        <v>395</v>
      </c>
      <c r="I116" s="157" t="s">
        <v>385</v>
      </c>
      <c r="J116" s="157"/>
      <c r="K116" s="169"/>
    </row>
    <row r="117" spans="2:11" ht="15" customHeight="1">
      <c r="B117" s="180"/>
      <c r="C117" s="157" t="s">
        <v>57</v>
      </c>
      <c r="D117" s="157"/>
      <c r="E117" s="157"/>
      <c r="F117" s="178" t="s">
        <v>350</v>
      </c>
      <c r="G117" s="157"/>
      <c r="H117" s="157" t="s">
        <v>396</v>
      </c>
      <c r="I117" s="157" t="s">
        <v>397</v>
      </c>
      <c r="J117" s="157"/>
      <c r="K117" s="169"/>
    </row>
    <row r="118" spans="2:11" ht="15" customHeight="1">
      <c r="B118" s="181"/>
      <c r="C118" s="187"/>
      <c r="D118" s="187"/>
      <c r="E118" s="187"/>
      <c r="F118" s="187"/>
      <c r="G118" s="187"/>
      <c r="H118" s="187"/>
      <c r="I118" s="187"/>
      <c r="J118" s="187"/>
      <c r="K118" s="183"/>
    </row>
    <row r="119" spans="2:11" ht="18.75" customHeight="1">
      <c r="B119" s="188"/>
      <c r="C119" s="189"/>
      <c r="D119" s="189"/>
      <c r="E119" s="189"/>
      <c r="F119" s="190"/>
      <c r="G119" s="189"/>
      <c r="H119" s="189"/>
      <c r="I119" s="189"/>
      <c r="J119" s="189"/>
      <c r="K119" s="188"/>
    </row>
    <row r="120" spans="2:11" ht="18.75" customHeight="1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</row>
    <row r="121" spans="2:11" ht="7.5" customHeight="1">
      <c r="B121" s="191"/>
      <c r="C121" s="192"/>
      <c r="D121" s="192"/>
      <c r="E121" s="192"/>
      <c r="F121" s="192"/>
      <c r="G121" s="192"/>
      <c r="H121" s="192"/>
      <c r="I121" s="192"/>
      <c r="J121" s="192"/>
      <c r="K121" s="193"/>
    </row>
    <row r="122" spans="2:11" ht="45" customHeight="1">
      <c r="B122" s="194"/>
      <c r="C122" s="273" t="s">
        <v>398</v>
      </c>
      <c r="D122" s="273"/>
      <c r="E122" s="273"/>
      <c r="F122" s="273"/>
      <c r="G122" s="273"/>
      <c r="H122" s="273"/>
      <c r="I122" s="273"/>
      <c r="J122" s="273"/>
      <c r="K122" s="195"/>
    </row>
    <row r="123" spans="2:11" ht="17.25" customHeight="1">
      <c r="B123" s="196"/>
      <c r="C123" s="170" t="s">
        <v>344</v>
      </c>
      <c r="D123" s="170"/>
      <c r="E123" s="170"/>
      <c r="F123" s="170" t="s">
        <v>345</v>
      </c>
      <c r="G123" s="171"/>
      <c r="H123" s="170" t="s">
        <v>54</v>
      </c>
      <c r="I123" s="170" t="s">
        <v>57</v>
      </c>
      <c r="J123" s="170" t="s">
        <v>346</v>
      </c>
      <c r="K123" s="197"/>
    </row>
    <row r="124" spans="2:11" ht="17.25" customHeight="1">
      <c r="B124" s="196"/>
      <c r="C124" s="172" t="s">
        <v>347</v>
      </c>
      <c r="D124" s="172"/>
      <c r="E124" s="172"/>
      <c r="F124" s="173" t="s">
        <v>348</v>
      </c>
      <c r="G124" s="174"/>
      <c r="H124" s="172"/>
      <c r="I124" s="172"/>
      <c r="J124" s="172" t="s">
        <v>349</v>
      </c>
      <c r="K124" s="197"/>
    </row>
    <row r="125" spans="2:11" ht="5.25" customHeight="1">
      <c r="B125" s="198"/>
      <c r="C125" s="175"/>
      <c r="D125" s="175"/>
      <c r="E125" s="175"/>
      <c r="F125" s="175"/>
      <c r="G125" s="199"/>
      <c r="H125" s="175"/>
      <c r="I125" s="175"/>
      <c r="J125" s="175"/>
      <c r="K125" s="200"/>
    </row>
    <row r="126" spans="2:11" ht="15" customHeight="1">
      <c r="B126" s="198"/>
      <c r="C126" s="157" t="s">
        <v>353</v>
      </c>
      <c r="D126" s="177"/>
      <c r="E126" s="177"/>
      <c r="F126" s="178" t="s">
        <v>350</v>
      </c>
      <c r="G126" s="157"/>
      <c r="H126" s="157" t="s">
        <v>390</v>
      </c>
      <c r="I126" s="157" t="s">
        <v>352</v>
      </c>
      <c r="J126" s="157">
        <v>120</v>
      </c>
      <c r="K126" s="201"/>
    </row>
    <row r="127" spans="2:11" ht="15" customHeight="1">
      <c r="B127" s="198"/>
      <c r="C127" s="157" t="s">
        <v>399</v>
      </c>
      <c r="D127" s="157"/>
      <c r="E127" s="157"/>
      <c r="F127" s="178" t="s">
        <v>350</v>
      </c>
      <c r="G127" s="157"/>
      <c r="H127" s="157" t="s">
        <v>400</v>
      </c>
      <c r="I127" s="157" t="s">
        <v>352</v>
      </c>
      <c r="J127" s="157" t="s">
        <v>401</v>
      </c>
      <c r="K127" s="201"/>
    </row>
    <row r="128" spans="2:11" ht="15" customHeight="1">
      <c r="B128" s="198"/>
      <c r="C128" s="157" t="s">
        <v>298</v>
      </c>
      <c r="D128" s="157"/>
      <c r="E128" s="157"/>
      <c r="F128" s="178" t="s">
        <v>350</v>
      </c>
      <c r="G128" s="157"/>
      <c r="H128" s="157" t="s">
        <v>402</v>
      </c>
      <c r="I128" s="157" t="s">
        <v>352</v>
      </c>
      <c r="J128" s="157" t="s">
        <v>401</v>
      </c>
      <c r="K128" s="201"/>
    </row>
    <row r="129" spans="2:11" ht="15" customHeight="1">
      <c r="B129" s="198"/>
      <c r="C129" s="157" t="s">
        <v>361</v>
      </c>
      <c r="D129" s="157"/>
      <c r="E129" s="157"/>
      <c r="F129" s="178" t="s">
        <v>356</v>
      </c>
      <c r="G129" s="157"/>
      <c r="H129" s="157" t="s">
        <v>362</v>
      </c>
      <c r="I129" s="157" t="s">
        <v>352</v>
      </c>
      <c r="J129" s="157">
        <v>15</v>
      </c>
      <c r="K129" s="201"/>
    </row>
    <row r="130" spans="2:11" ht="15" customHeight="1">
      <c r="B130" s="198"/>
      <c r="C130" s="157" t="s">
        <v>363</v>
      </c>
      <c r="D130" s="157"/>
      <c r="E130" s="157"/>
      <c r="F130" s="178" t="s">
        <v>356</v>
      </c>
      <c r="G130" s="157"/>
      <c r="H130" s="157" t="s">
        <v>364</v>
      </c>
      <c r="I130" s="157" t="s">
        <v>352</v>
      </c>
      <c r="J130" s="157">
        <v>15</v>
      </c>
      <c r="K130" s="201"/>
    </row>
    <row r="131" spans="2:11" ht="15" customHeight="1">
      <c r="B131" s="198"/>
      <c r="C131" s="157" t="s">
        <v>365</v>
      </c>
      <c r="D131" s="157"/>
      <c r="E131" s="157"/>
      <c r="F131" s="178" t="s">
        <v>356</v>
      </c>
      <c r="G131" s="157"/>
      <c r="H131" s="157" t="s">
        <v>366</v>
      </c>
      <c r="I131" s="157" t="s">
        <v>352</v>
      </c>
      <c r="J131" s="157">
        <v>20</v>
      </c>
      <c r="K131" s="201"/>
    </row>
    <row r="132" spans="2:11" ht="15" customHeight="1">
      <c r="B132" s="198"/>
      <c r="C132" s="157" t="s">
        <v>367</v>
      </c>
      <c r="D132" s="157"/>
      <c r="E132" s="157"/>
      <c r="F132" s="178" t="s">
        <v>356</v>
      </c>
      <c r="G132" s="157"/>
      <c r="H132" s="157" t="s">
        <v>368</v>
      </c>
      <c r="I132" s="157" t="s">
        <v>352</v>
      </c>
      <c r="J132" s="157">
        <v>20</v>
      </c>
      <c r="K132" s="201"/>
    </row>
    <row r="133" spans="2:11" ht="15" customHeight="1">
      <c r="B133" s="198"/>
      <c r="C133" s="157" t="s">
        <v>355</v>
      </c>
      <c r="D133" s="157"/>
      <c r="E133" s="157"/>
      <c r="F133" s="178" t="s">
        <v>356</v>
      </c>
      <c r="G133" s="157"/>
      <c r="H133" s="157" t="s">
        <v>390</v>
      </c>
      <c r="I133" s="157" t="s">
        <v>352</v>
      </c>
      <c r="J133" s="157">
        <v>50</v>
      </c>
      <c r="K133" s="201"/>
    </row>
    <row r="134" spans="2:11" ht="15" customHeight="1">
      <c r="B134" s="198"/>
      <c r="C134" s="157" t="s">
        <v>369</v>
      </c>
      <c r="D134" s="157"/>
      <c r="E134" s="157"/>
      <c r="F134" s="178" t="s">
        <v>356</v>
      </c>
      <c r="G134" s="157"/>
      <c r="H134" s="157" t="s">
        <v>390</v>
      </c>
      <c r="I134" s="157" t="s">
        <v>352</v>
      </c>
      <c r="J134" s="157">
        <v>50</v>
      </c>
      <c r="K134" s="201"/>
    </row>
    <row r="135" spans="2:11" ht="15" customHeight="1">
      <c r="B135" s="198"/>
      <c r="C135" s="157" t="s">
        <v>375</v>
      </c>
      <c r="D135" s="157"/>
      <c r="E135" s="157"/>
      <c r="F135" s="178" t="s">
        <v>356</v>
      </c>
      <c r="G135" s="157"/>
      <c r="H135" s="157" t="s">
        <v>390</v>
      </c>
      <c r="I135" s="157" t="s">
        <v>352</v>
      </c>
      <c r="J135" s="157">
        <v>50</v>
      </c>
      <c r="K135" s="201"/>
    </row>
    <row r="136" spans="2:11" ht="15" customHeight="1">
      <c r="B136" s="198"/>
      <c r="C136" s="157" t="s">
        <v>377</v>
      </c>
      <c r="D136" s="157"/>
      <c r="E136" s="157"/>
      <c r="F136" s="178" t="s">
        <v>356</v>
      </c>
      <c r="G136" s="157"/>
      <c r="H136" s="157" t="s">
        <v>390</v>
      </c>
      <c r="I136" s="157" t="s">
        <v>352</v>
      </c>
      <c r="J136" s="157">
        <v>50</v>
      </c>
      <c r="K136" s="201"/>
    </row>
    <row r="137" spans="2:11" ht="15" customHeight="1">
      <c r="B137" s="198"/>
      <c r="C137" s="157" t="s">
        <v>378</v>
      </c>
      <c r="D137" s="157"/>
      <c r="E137" s="157"/>
      <c r="F137" s="178" t="s">
        <v>356</v>
      </c>
      <c r="G137" s="157"/>
      <c r="H137" s="157" t="s">
        <v>403</v>
      </c>
      <c r="I137" s="157" t="s">
        <v>352</v>
      </c>
      <c r="J137" s="157">
        <v>255</v>
      </c>
      <c r="K137" s="201"/>
    </row>
    <row r="138" spans="2:11" ht="15" customHeight="1">
      <c r="B138" s="198"/>
      <c r="C138" s="157" t="s">
        <v>380</v>
      </c>
      <c r="D138" s="157"/>
      <c r="E138" s="157"/>
      <c r="F138" s="178" t="s">
        <v>350</v>
      </c>
      <c r="G138" s="157"/>
      <c r="H138" s="157" t="s">
        <v>404</v>
      </c>
      <c r="I138" s="157" t="s">
        <v>382</v>
      </c>
      <c r="J138" s="157"/>
      <c r="K138" s="201"/>
    </row>
    <row r="139" spans="2:11" ht="15" customHeight="1">
      <c r="B139" s="198"/>
      <c r="C139" s="157" t="s">
        <v>383</v>
      </c>
      <c r="D139" s="157"/>
      <c r="E139" s="157"/>
      <c r="F139" s="178" t="s">
        <v>350</v>
      </c>
      <c r="G139" s="157"/>
      <c r="H139" s="157" t="s">
        <v>405</v>
      </c>
      <c r="I139" s="157" t="s">
        <v>385</v>
      </c>
      <c r="J139" s="157"/>
      <c r="K139" s="201"/>
    </row>
    <row r="140" spans="2:11" ht="15" customHeight="1">
      <c r="B140" s="198"/>
      <c r="C140" s="157" t="s">
        <v>386</v>
      </c>
      <c r="D140" s="157"/>
      <c r="E140" s="157"/>
      <c r="F140" s="178" t="s">
        <v>350</v>
      </c>
      <c r="G140" s="157"/>
      <c r="H140" s="157" t="s">
        <v>386</v>
      </c>
      <c r="I140" s="157" t="s">
        <v>385</v>
      </c>
      <c r="J140" s="157"/>
      <c r="K140" s="201"/>
    </row>
    <row r="141" spans="2:11" ht="15" customHeight="1">
      <c r="B141" s="198"/>
      <c r="C141" s="157" t="s">
        <v>38</v>
      </c>
      <c r="D141" s="157"/>
      <c r="E141" s="157"/>
      <c r="F141" s="178" t="s">
        <v>350</v>
      </c>
      <c r="G141" s="157"/>
      <c r="H141" s="157" t="s">
        <v>406</v>
      </c>
      <c r="I141" s="157" t="s">
        <v>385</v>
      </c>
      <c r="J141" s="157"/>
      <c r="K141" s="201"/>
    </row>
    <row r="142" spans="2:11" ht="15" customHeight="1">
      <c r="B142" s="198"/>
      <c r="C142" s="157" t="s">
        <v>407</v>
      </c>
      <c r="D142" s="157"/>
      <c r="E142" s="157"/>
      <c r="F142" s="178" t="s">
        <v>350</v>
      </c>
      <c r="G142" s="157"/>
      <c r="H142" s="157" t="s">
        <v>408</v>
      </c>
      <c r="I142" s="157" t="s">
        <v>385</v>
      </c>
      <c r="J142" s="157"/>
      <c r="K142" s="201"/>
    </row>
    <row r="143" spans="2:11" ht="15" customHeight="1">
      <c r="B143" s="202"/>
      <c r="C143" s="203"/>
      <c r="D143" s="203"/>
      <c r="E143" s="203"/>
      <c r="F143" s="203"/>
      <c r="G143" s="203"/>
      <c r="H143" s="203"/>
      <c r="I143" s="203"/>
      <c r="J143" s="203"/>
      <c r="K143" s="204"/>
    </row>
    <row r="144" spans="2:11" ht="18.75" customHeight="1">
      <c r="B144" s="189"/>
      <c r="C144" s="189"/>
      <c r="D144" s="189"/>
      <c r="E144" s="189"/>
      <c r="F144" s="190"/>
      <c r="G144" s="189"/>
      <c r="H144" s="189"/>
      <c r="I144" s="189"/>
      <c r="J144" s="189"/>
      <c r="K144" s="189"/>
    </row>
    <row r="145" spans="2:11" ht="18.75" customHeight="1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</row>
    <row r="146" spans="2:11" ht="7.5" customHeight="1">
      <c r="B146" s="165"/>
      <c r="C146" s="166"/>
      <c r="D146" s="166"/>
      <c r="E146" s="166"/>
      <c r="F146" s="166"/>
      <c r="G146" s="166"/>
      <c r="H146" s="166"/>
      <c r="I146" s="166"/>
      <c r="J146" s="166"/>
      <c r="K146" s="167"/>
    </row>
    <row r="147" spans="2:11" ht="45" customHeight="1">
      <c r="B147" s="168"/>
      <c r="C147" s="275" t="s">
        <v>409</v>
      </c>
      <c r="D147" s="275"/>
      <c r="E147" s="275"/>
      <c r="F147" s="275"/>
      <c r="G147" s="275"/>
      <c r="H147" s="275"/>
      <c r="I147" s="275"/>
      <c r="J147" s="275"/>
      <c r="K147" s="169"/>
    </row>
    <row r="148" spans="2:11" ht="17.25" customHeight="1">
      <c r="B148" s="168"/>
      <c r="C148" s="170" t="s">
        <v>344</v>
      </c>
      <c r="D148" s="170"/>
      <c r="E148" s="170"/>
      <c r="F148" s="170" t="s">
        <v>345</v>
      </c>
      <c r="G148" s="171"/>
      <c r="H148" s="170" t="s">
        <v>54</v>
      </c>
      <c r="I148" s="170" t="s">
        <v>57</v>
      </c>
      <c r="J148" s="170" t="s">
        <v>346</v>
      </c>
      <c r="K148" s="169"/>
    </row>
    <row r="149" spans="2:11" ht="17.25" customHeight="1">
      <c r="B149" s="168"/>
      <c r="C149" s="172" t="s">
        <v>347</v>
      </c>
      <c r="D149" s="172"/>
      <c r="E149" s="172"/>
      <c r="F149" s="173" t="s">
        <v>348</v>
      </c>
      <c r="G149" s="174"/>
      <c r="H149" s="172"/>
      <c r="I149" s="172"/>
      <c r="J149" s="172" t="s">
        <v>349</v>
      </c>
      <c r="K149" s="169"/>
    </row>
    <row r="150" spans="2:11" ht="5.25" customHeight="1">
      <c r="B150" s="180"/>
      <c r="C150" s="175"/>
      <c r="D150" s="175"/>
      <c r="E150" s="175"/>
      <c r="F150" s="175"/>
      <c r="G150" s="176"/>
      <c r="H150" s="175"/>
      <c r="I150" s="175"/>
      <c r="J150" s="175"/>
      <c r="K150" s="201"/>
    </row>
    <row r="151" spans="2:11" ht="15" customHeight="1">
      <c r="B151" s="180"/>
      <c r="C151" s="205" t="s">
        <v>353</v>
      </c>
      <c r="D151" s="157"/>
      <c r="E151" s="157"/>
      <c r="F151" s="206" t="s">
        <v>350</v>
      </c>
      <c r="G151" s="157"/>
      <c r="H151" s="205" t="s">
        <v>390</v>
      </c>
      <c r="I151" s="205" t="s">
        <v>352</v>
      </c>
      <c r="J151" s="205">
        <v>120</v>
      </c>
      <c r="K151" s="201"/>
    </row>
    <row r="152" spans="2:11" ht="15" customHeight="1">
      <c r="B152" s="180"/>
      <c r="C152" s="205" t="s">
        <v>399</v>
      </c>
      <c r="D152" s="157"/>
      <c r="E152" s="157"/>
      <c r="F152" s="206" t="s">
        <v>350</v>
      </c>
      <c r="G152" s="157"/>
      <c r="H152" s="205" t="s">
        <v>410</v>
      </c>
      <c r="I152" s="205" t="s">
        <v>352</v>
      </c>
      <c r="J152" s="205" t="s">
        <v>401</v>
      </c>
      <c r="K152" s="201"/>
    </row>
    <row r="153" spans="2:11" ht="15" customHeight="1">
      <c r="B153" s="180"/>
      <c r="C153" s="205" t="s">
        <v>298</v>
      </c>
      <c r="D153" s="157"/>
      <c r="E153" s="157"/>
      <c r="F153" s="206" t="s">
        <v>350</v>
      </c>
      <c r="G153" s="157"/>
      <c r="H153" s="205" t="s">
        <v>411</v>
      </c>
      <c r="I153" s="205" t="s">
        <v>352</v>
      </c>
      <c r="J153" s="205" t="s">
        <v>401</v>
      </c>
      <c r="K153" s="201"/>
    </row>
    <row r="154" spans="2:11" ht="15" customHeight="1">
      <c r="B154" s="180"/>
      <c r="C154" s="205" t="s">
        <v>355</v>
      </c>
      <c r="D154" s="157"/>
      <c r="E154" s="157"/>
      <c r="F154" s="206" t="s">
        <v>356</v>
      </c>
      <c r="G154" s="157"/>
      <c r="H154" s="205" t="s">
        <v>390</v>
      </c>
      <c r="I154" s="205" t="s">
        <v>352</v>
      </c>
      <c r="J154" s="205">
        <v>50</v>
      </c>
      <c r="K154" s="201"/>
    </row>
    <row r="155" spans="2:11" ht="15" customHeight="1">
      <c r="B155" s="180"/>
      <c r="C155" s="205" t="s">
        <v>358</v>
      </c>
      <c r="D155" s="157"/>
      <c r="E155" s="157"/>
      <c r="F155" s="206" t="s">
        <v>350</v>
      </c>
      <c r="G155" s="157"/>
      <c r="H155" s="205" t="s">
        <v>390</v>
      </c>
      <c r="I155" s="205" t="s">
        <v>360</v>
      </c>
      <c r="J155" s="205"/>
      <c r="K155" s="201"/>
    </row>
    <row r="156" spans="2:11" ht="15" customHeight="1">
      <c r="B156" s="180"/>
      <c r="C156" s="205" t="s">
        <v>369</v>
      </c>
      <c r="D156" s="157"/>
      <c r="E156" s="157"/>
      <c r="F156" s="206" t="s">
        <v>356</v>
      </c>
      <c r="G156" s="157"/>
      <c r="H156" s="205" t="s">
        <v>390</v>
      </c>
      <c r="I156" s="205" t="s">
        <v>352</v>
      </c>
      <c r="J156" s="205">
        <v>50</v>
      </c>
      <c r="K156" s="201"/>
    </row>
    <row r="157" spans="2:11" ht="15" customHeight="1">
      <c r="B157" s="180"/>
      <c r="C157" s="205" t="s">
        <v>377</v>
      </c>
      <c r="D157" s="157"/>
      <c r="E157" s="157"/>
      <c r="F157" s="206" t="s">
        <v>356</v>
      </c>
      <c r="G157" s="157"/>
      <c r="H157" s="205" t="s">
        <v>390</v>
      </c>
      <c r="I157" s="205" t="s">
        <v>352</v>
      </c>
      <c r="J157" s="205">
        <v>50</v>
      </c>
      <c r="K157" s="201"/>
    </row>
    <row r="158" spans="2:11" ht="15" customHeight="1">
      <c r="B158" s="180"/>
      <c r="C158" s="205" t="s">
        <v>375</v>
      </c>
      <c r="D158" s="157"/>
      <c r="E158" s="157"/>
      <c r="F158" s="206" t="s">
        <v>356</v>
      </c>
      <c r="G158" s="157"/>
      <c r="H158" s="205" t="s">
        <v>390</v>
      </c>
      <c r="I158" s="205" t="s">
        <v>352</v>
      </c>
      <c r="J158" s="205">
        <v>50</v>
      </c>
      <c r="K158" s="201"/>
    </row>
    <row r="159" spans="2:11" ht="15" customHeight="1">
      <c r="B159" s="180"/>
      <c r="C159" s="205" t="s">
        <v>87</v>
      </c>
      <c r="D159" s="157"/>
      <c r="E159" s="157"/>
      <c r="F159" s="206" t="s">
        <v>350</v>
      </c>
      <c r="G159" s="157"/>
      <c r="H159" s="205" t="s">
        <v>412</v>
      </c>
      <c r="I159" s="205" t="s">
        <v>352</v>
      </c>
      <c r="J159" s="205" t="s">
        <v>413</v>
      </c>
      <c r="K159" s="201"/>
    </row>
    <row r="160" spans="2:11" ht="15" customHeight="1">
      <c r="B160" s="180"/>
      <c r="C160" s="205" t="s">
        <v>414</v>
      </c>
      <c r="D160" s="157"/>
      <c r="E160" s="157"/>
      <c r="F160" s="206" t="s">
        <v>350</v>
      </c>
      <c r="G160" s="157"/>
      <c r="H160" s="205" t="s">
        <v>415</v>
      </c>
      <c r="I160" s="205" t="s">
        <v>385</v>
      </c>
      <c r="J160" s="205"/>
      <c r="K160" s="201"/>
    </row>
    <row r="161" spans="2:11" ht="15" customHeight="1">
      <c r="B161" s="207"/>
      <c r="C161" s="187"/>
      <c r="D161" s="187"/>
      <c r="E161" s="187"/>
      <c r="F161" s="187"/>
      <c r="G161" s="187"/>
      <c r="H161" s="187"/>
      <c r="I161" s="187"/>
      <c r="J161" s="187"/>
      <c r="K161" s="208"/>
    </row>
    <row r="162" spans="2:11" ht="18.75" customHeight="1">
      <c r="B162" s="189"/>
      <c r="C162" s="199"/>
      <c r="D162" s="199"/>
      <c r="E162" s="199"/>
      <c r="F162" s="209"/>
      <c r="G162" s="199"/>
      <c r="H162" s="199"/>
      <c r="I162" s="199"/>
      <c r="J162" s="199"/>
      <c r="K162" s="189"/>
    </row>
    <row r="163" spans="2:11" ht="18.75" customHeight="1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</row>
    <row r="164" spans="2:11" ht="7.5" customHeight="1">
      <c r="B164" s="146"/>
      <c r="C164" s="147"/>
      <c r="D164" s="147"/>
      <c r="E164" s="147"/>
      <c r="F164" s="147"/>
      <c r="G164" s="147"/>
      <c r="H164" s="147"/>
      <c r="I164" s="147"/>
      <c r="J164" s="147"/>
      <c r="K164" s="148"/>
    </row>
    <row r="165" spans="2:11" ht="45" customHeight="1">
      <c r="B165" s="149"/>
      <c r="C165" s="273" t="s">
        <v>416</v>
      </c>
      <c r="D165" s="273"/>
      <c r="E165" s="273"/>
      <c r="F165" s="273"/>
      <c r="G165" s="273"/>
      <c r="H165" s="273"/>
      <c r="I165" s="273"/>
      <c r="J165" s="273"/>
      <c r="K165" s="150"/>
    </row>
    <row r="166" spans="2:11" ht="17.25" customHeight="1">
      <c r="B166" s="149"/>
      <c r="C166" s="170" t="s">
        <v>344</v>
      </c>
      <c r="D166" s="170"/>
      <c r="E166" s="170"/>
      <c r="F166" s="170" t="s">
        <v>345</v>
      </c>
      <c r="G166" s="210"/>
      <c r="H166" s="211" t="s">
        <v>54</v>
      </c>
      <c r="I166" s="211" t="s">
        <v>57</v>
      </c>
      <c r="J166" s="170" t="s">
        <v>346</v>
      </c>
      <c r="K166" s="150"/>
    </row>
    <row r="167" spans="2:11" ht="17.25" customHeight="1">
      <c r="B167" s="151"/>
      <c r="C167" s="172" t="s">
        <v>347</v>
      </c>
      <c r="D167" s="172"/>
      <c r="E167" s="172"/>
      <c r="F167" s="173" t="s">
        <v>348</v>
      </c>
      <c r="G167" s="212"/>
      <c r="H167" s="213"/>
      <c r="I167" s="213"/>
      <c r="J167" s="172" t="s">
        <v>349</v>
      </c>
      <c r="K167" s="152"/>
    </row>
    <row r="168" spans="2:11" ht="5.25" customHeight="1">
      <c r="B168" s="180"/>
      <c r="C168" s="175"/>
      <c r="D168" s="175"/>
      <c r="E168" s="175"/>
      <c r="F168" s="175"/>
      <c r="G168" s="176"/>
      <c r="H168" s="175"/>
      <c r="I168" s="175"/>
      <c r="J168" s="175"/>
      <c r="K168" s="201"/>
    </row>
    <row r="169" spans="2:11" ht="15" customHeight="1">
      <c r="B169" s="180"/>
      <c r="C169" s="157" t="s">
        <v>353</v>
      </c>
      <c r="D169" s="157"/>
      <c r="E169" s="157"/>
      <c r="F169" s="178" t="s">
        <v>350</v>
      </c>
      <c r="G169" s="157"/>
      <c r="H169" s="157" t="s">
        <v>390</v>
      </c>
      <c r="I169" s="157" t="s">
        <v>352</v>
      </c>
      <c r="J169" s="157">
        <v>120</v>
      </c>
      <c r="K169" s="201"/>
    </row>
    <row r="170" spans="2:11" ht="15" customHeight="1">
      <c r="B170" s="180"/>
      <c r="C170" s="157" t="s">
        <v>399</v>
      </c>
      <c r="D170" s="157"/>
      <c r="E170" s="157"/>
      <c r="F170" s="178" t="s">
        <v>350</v>
      </c>
      <c r="G170" s="157"/>
      <c r="H170" s="157" t="s">
        <v>400</v>
      </c>
      <c r="I170" s="157" t="s">
        <v>352</v>
      </c>
      <c r="J170" s="157" t="s">
        <v>401</v>
      </c>
      <c r="K170" s="201"/>
    </row>
    <row r="171" spans="2:11" ht="15" customHeight="1">
      <c r="B171" s="180"/>
      <c r="C171" s="157" t="s">
        <v>298</v>
      </c>
      <c r="D171" s="157"/>
      <c r="E171" s="157"/>
      <c r="F171" s="178" t="s">
        <v>350</v>
      </c>
      <c r="G171" s="157"/>
      <c r="H171" s="157" t="s">
        <v>417</v>
      </c>
      <c r="I171" s="157" t="s">
        <v>352</v>
      </c>
      <c r="J171" s="157" t="s">
        <v>401</v>
      </c>
      <c r="K171" s="201"/>
    </row>
    <row r="172" spans="2:11" ht="15" customHeight="1">
      <c r="B172" s="180"/>
      <c r="C172" s="157" t="s">
        <v>355</v>
      </c>
      <c r="D172" s="157"/>
      <c r="E172" s="157"/>
      <c r="F172" s="178" t="s">
        <v>356</v>
      </c>
      <c r="G172" s="157"/>
      <c r="H172" s="157" t="s">
        <v>417</v>
      </c>
      <c r="I172" s="157" t="s">
        <v>352</v>
      </c>
      <c r="J172" s="157">
        <v>50</v>
      </c>
      <c r="K172" s="201"/>
    </row>
    <row r="173" spans="2:11" ht="15" customHeight="1">
      <c r="B173" s="180"/>
      <c r="C173" s="157" t="s">
        <v>358</v>
      </c>
      <c r="D173" s="157"/>
      <c r="E173" s="157"/>
      <c r="F173" s="178" t="s">
        <v>350</v>
      </c>
      <c r="G173" s="157"/>
      <c r="H173" s="157" t="s">
        <v>417</v>
      </c>
      <c r="I173" s="157" t="s">
        <v>360</v>
      </c>
      <c r="J173" s="157"/>
      <c r="K173" s="201"/>
    </row>
    <row r="174" spans="2:11" ht="15" customHeight="1">
      <c r="B174" s="180"/>
      <c r="C174" s="157" t="s">
        <v>369</v>
      </c>
      <c r="D174" s="157"/>
      <c r="E174" s="157"/>
      <c r="F174" s="178" t="s">
        <v>356</v>
      </c>
      <c r="G174" s="157"/>
      <c r="H174" s="157" t="s">
        <v>417</v>
      </c>
      <c r="I174" s="157" t="s">
        <v>352</v>
      </c>
      <c r="J174" s="157">
        <v>50</v>
      </c>
      <c r="K174" s="201"/>
    </row>
    <row r="175" spans="2:11" ht="15" customHeight="1">
      <c r="B175" s="180"/>
      <c r="C175" s="157" t="s">
        <v>377</v>
      </c>
      <c r="D175" s="157"/>
      <c r="E175" s="157"/>
      <c r="F175" s="178" t="s">
        <v>356</v>
      </c>
      <c r="G175" s="157"/>
      <c r="H175" s="157" t="s">
        <v>417</v>
      </c>
      <c r="I175" s="157" t="s">
        <v>352</v>
      </c>
      <c r="J175" s="157">
        <v>50</v>
      </c>
      <c r="K175" s="201"/>
    </row>
    <row r="176" spans="2:11" ht="15" customHeight="1">
      <c r="B176" s="180"/>
      <c r="C176" s="157" t="s">
        <v>375</v>
      </c>
      <c r="D176" s="157"/>
      <c r="E176" s="157"/>
      <c r="F176" s="178" t="s">
        <v>356</v>
      </c>
      <c r="G176" s="157"/>
      <c r="H176" s="157" t="s">
        <v>417</v>
      </c>
      <c r="I176" s="157" t="s">
        <v>352</v>
      </c>
      <c r="J176" s="157">
        <v>50</v>
      </c>
      <c r="K176" s="201"/>
    </row>
    <row r="177" spans="2:11" ht="15" customHeight="1">
      <c r="B177" s="180"/>
      <c r="C177" s="157" t="s">
        <v>99</v>
      </c>
      <c r="D177" s="157"/>
      <c r="E177" s="157"/>
      <c r="F177" s="178" t="s">
        <v>350</v>
      </c>
      <c r="G177" s="157"/>
      <c r="H177" s="157" t="s">
        <v>418</v>
      </c>
      <c r="I177" s="157" t="s">
        <v>419</v>
      </c>
      <c r="J177" s="157"/>
      <c r="K177" s="201"/>
    </row>
    <row r="178" spans="2:11" ht="15" customHeight="1">
      <c r="B178" s="180"/>
      <c r="C178" s="157" t="s">
        <v>57</v>
      </c>
      <c r="D178" s="157"/>
      <c r="E178" s="157"/>
      <c r="F178" s="178" t="s">
        <v>350</v>
      </c>
      <c r="G178" s="157"/>
      <c r="H178" s="157" t="s">
        <v>420</v>
      </c>
      <c r="I178" s="157" t="s">
        <v>421</v>
      </c>
      <c r="J178" s="157">
        <v>1</v>
      </c>
      <c r="K178" s="201"/>
    </row>
    <row r="179" spans="2:11" ht="15" customHeight="1">
      <c r="B179" s="180"/>
      <c r="C179" s="157" t="s">
        <v>53</v>
      </c>
      <c r="D179" s="157"/>
      <c r="E179" s="157"/>
      <c r="F179" s="178" t="s">
        <v>350</v>
      </c>
      <c r="G179" s="157"/>
      <c r="H179" s="157" t="s">
        <v>422</v>
      </c>
      <c r="I179" s="157" t="s">
        <v>352</v>
      </c>
      <c r="J179" s="157">
        <v>20</v>
      </c>
      <c r="K179" s="201"/>
    </row>
    <row r="180" spans="2:11" ht="15" customHeight="1">
      <c r="B180" s="180"/>
      <c r="C180" s="157" t="s">
        <v>54</v>
      </c>
      <c r="D180" s="157"/>
      <c r="E180" s="157"/>
      <c r="F180" s="178" t="s">
        <v>350</v>
      </c>
      <c r="G180" s="157"/>
      <c r="H180" s="157" t="s">
        <v>423</v>
      </c>
      <c r="I180" s="157" t="s">
        <v>352</v>
      </c>
      <c r="J180" s="157">
        <v>255</v>
      </c>
      <c r="K180" s="201"/>
    </row>
    <row r="181" spans="2:11" ht="15" customHeight="1">
      <c r="B181" s="180"/>
      <c r="C181" s="157" t="s">
        <v>100</v>
      </c>
      <c r="D181" s="157"/>
      <c r="E181" s="157"/>
      <c r="F181" s="178" t="s">
        <v>350</v>
      </c>
      <c r="G181" s="157"/>
      <c r="H181" s="157" t="s">
        <v>314</v>
      </c>
      <c r="I181" s="157" t="s">
        <v>352</v>
      </c>
      <c r="J181" s="157">
        <v>10</v>
      </c>
      <c r="K181" s="201"/>
    </row>
    <row r="182" spans="2:11" ht="15" customHeight="1">
      <c r="B182" s="180"/>
      <c r="C182" s="157" t="s">
        <v>101</v>
      </c>
      <c r="D182" s="157"/>
      <c r="E182" s="157"/>
      <c r="F182" s="178" t="s">
        <v>350</v>
      </c>
      <c r="G182" s="157"/>
      <c r="H182" s="157" t="s">
        <v>424</v>
      </c>
      <c r="I182" s="157" t="s">
        <v>385</v>
      </c>
      <c r="J182" s="157"/>
      <c r="K182" s="201"/>
    </row>
    <row r="183" spans="2:11" ht="15" customHeight="1">
      <c r="B183" s="180"/>
      <c r="C183" s="157" t="s">
        <v>425</v>
      </c>
      <c r="D183" s="157"/>
      <c r="E183" s="157"/>
      <c r="F183" s="178" t="s">
        <v>350</v>
      </c>
      <c r="G183" s="157"/>
      <c r="H183" s="157" t="s">
        <v>426</v>
      </c>
      <c r="I183" s="157" t="s">
        <v>385</v>
      </c>
      <c r="J183" s="157"/>
      <c r="K183" s="201"/>
    </row>
    <row r="184" spans="2:11" ht="15" customHeight="1">
      <c r="B184" s="180"/>
      <c r="C184" s="157" t="s">
        <v>414</v>
      </c>
      <c r="D184" s="157"/>
      <c r="E184" s="157"/>
      <c r="F184" s="178" t="s">
        <v>350</v>
      </c>
      <c r="G184" s="157"/>
      <c r="H184" s="157" t="s">
        <v>427</v>
      </c>
      <c r="I184" s="157" t="s">
        <v>385</v>
      </c>
      <c r="J184" s="157"/>
      <c r="K184" s="201"/>
    </row>
    <row r="185" spans="2:11" ht="15" customHeight="1">
      <c r="B185" s="180"/>
      <c r="C185" s="157" t="s">
        <v>103</v>
      </c>
      <c r="D185" s="157"/>
      <c r="E185" s="157"/>
      <c r="F185" s="178" t="s">
        <v>356</v>
      </c>
      <c r="G185" s="157"/>
      <c r="H185" s="157" t="s">
        <v>428</v>
      </c>
      <c r="I185" s="157" t="s">
        <v>352</v>
      </c>
      <c r="J185" s="157">
        <v>50</v>
      </c>
      <c r="K185" s="201"/>
    </row>
    <row r="186" spans="2:11" ht="15" customHeight="1">
      <c r="B186" s="180"/>
      <c r="C186" s="157" t="s">
        <v>429</v>
      </c>
      <c r="D186" s="157"/>
      <c r="E186" s="157"/>
      <c r="F186" s="178" t="s">
        <v>356</v>
      </c>
      <c r="G186" s="157"/>
      <c r="H186" s="157" t="s">
        <v>430</v>
      </c>
      <c r="I186" s="157" t="s">
        <v>431</v>
      </c>
      <c r="J186" s="157"/>
      <c r="K186" s="201"/>
    </row>
    <row r="187" spans="2:11" ht="15" customHeight="1">
      <c r="B187" s="180"/>
      <c r="C187" s="157" t="s">
        <v>432</v>
      </c>
      <c r="D187" s="157"/>
      <c r="E187" s="157"/>
      <c r="F187" s="178" t="s">
        <v>356</v>
      </c>
      <c r="G187" s="157"/>
      <c r="H187" s="157" t="s">
        <v>433</v>
      </c>
      <c r="I187" s="157" t="s">
        <v>431</v>
      </c>
      <c r="J187" s="157"/>
      <c r="K187" s="201"/>
    </row>
    <row r="188" spans="2:11" ht="15" customHeight="1">
      <c r="B188" s="180"/>
      <c r="C188" s="157" t="s">
        <v>434</v>
      </c>
      <c r="D188" s="157"/>
      <c r="E188" s="157"/>
      <c r="F188" s="178" t="s">
        <v>356</v>
      </c>
      <c r="G188" s="157"/>
      <c r="H188" s="157" t="s">
        <v>435</v>
      </c>
      <c r="I188" s="157" t="s">
        <v>431</v>
      </c>
      <c r="J188" s="157"/>
      <c r="K188" s="201"/>
    </row>
    <row r="189" spans="2:11" ht="15" customHeight="1">
      <c r="B189" s="180"/>
      <c r="C189" s="214" t="s">
        <v>436</v>
      </c>
      <c r="D189" s="157"/>
      <c r="E189" s="157"/>
      <c r="F189" s="178" t="s">
        <v>356</v>
      </c>
      <c r="G189" s="157"/>
      <c r="H189" s="157" t="s">
        <v>437</v>
      </c>
      <c r="I189" s="157" t="s">
        <v>438</v>
      </c>
      <c r="J189" s="215" t="s">
        <v>439</v>
      </c>
      <c r="K189" s="201"/>
    </row>
    <row r="190" spans="2:11" ht="15" customHeight="1">
      <c r="B190" s="180"/>
      <c r="C190" s="214" t="s">
        <v>42</v>
      </c>
      <c r="D190" s="157"/>
      <c r="E190" s="157"/>
      <c r="F190" s="178" t="s">
        <v>350</v>
      </c>
      <c r="G190" s="157"/>
      <c r="H190" s="154" t="s">
        <v>440</v>
      </c>
      <c r="I190" s="157" t="s">
        <v>441</v>
      </c>
      <c r="J190" s="157"/>
      <c r="K190" s="201"/>
    </row>
    <row r="191" spans="2:11" ht="15" customHeight="1">
      <c r="B191" s="180"/>
      <c r="C191" s="214" t="s">
        <v>442</v>
      </c>
      <c r="D191" s="157"/>
      <c r="E191" s="157"/>
      <c r="F191" s="178" t="s">
        <v>350</v>
      </c>
      <c r="G191" s="157"/>
      <c r="H191" s="157" t="s">
        <v>443</v>
      </c>
      <c r="I191" s="157" t="s">
        <v>385</v>
      </c>
      <c r="J191" s="157"/>
      <c r="K191" s="201"/>
    </row>
    <row r="192" spans="2:11" ht="15" customHeight="1">
      <c r="B192" s="180"/>
      <c r="C192" s="214" t="s">
        <v>444</v>
      </c>
      <c r="D192" s="157"/>
      <c r="E192" s="157"/>
      <c r="F192" s="178" t="s">
        <v>350</v>
      </c>
      <c r="G192" s="157"/>
      <c r="H192" s="157" t="s">
        <v>445</v>
      </c>
      <c r="I192" s="157" t="s">
        <v>385</v>
      </c>
      <c r="J192" s="157"/>
      <c r="K192" s="201"/>
    </row>
    <row r="193" spans="2:11" ht="15" customHeight="1">
      <c r="B193" s="180"/>
      <c r="C193" s="214" t="s">
        <v>446</v>
      </c>
      <c r="D193" s="157"/>
      <c r="E193" s="157"/>
      <c r="F193" s="178" t="s">
        <v>356</v>
      </c>
      <c r="G193" s="157"/>
      <c r="H193" s="157" t="s">
        <v>447</v>
      </c>
      <c r="I193" s="157" t="s">
        <v>385</v>
      </c>
      <c r="J193" s="157"/>
      <c r="K193" s="201"/>
    </row>
    <row r="194" spans="2:11" ht="15" customHeight="1">
      <c r="B194" s="207"/>
      <c r="C194" s="216"/>
      <c r="D194" s="187"/>
      <c r="E194" s="187"/>
      <c r="F194" s="187"/>
      <c r="G194" s="187"/>
      <c r="H194" s="187"/>
      <c r="I194" s="187"/>
      <c r="J194" s="187"/>
      <c r="K194" s="208"/>
    </row>
    <row r="195" spans="2:11" ht="18.75" customHeight="1">
      <c r="B195" s="189"/>
      <c r="C195" s="199"/>
      <c r="D195" s="199"/>
      <c r="E195" s="199"/>
      <c r="F195" s="209"/>
      <c r="G195" s="199"/>
      <c r="H195" s="199"/>
      <c r="I195" s="199"/>
      <c r="J195" s="199"/>
      <c r="K195" s="189"/>
    </row>
    <row r="196" spans="2:11" ht="18.75" customHeight="1">
      <c r="B196" s="189"/>
      <c r="C196" s="199"/>
      <c r="D196" s="199"/>
      <c r="E196" s="199"/>
      <c r="F196" s="209"/>
      <c r="G196" s="199"/>
      <c r="H196" s="199"/>
      <c r="I196" s="199"/>
      <c r="J196" s="199"/>
      <c r="K196" s="189"/>
    </row>
    <row r="197" spans="2:11" ht="18.75" customHeight="1"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</row>
    <row r="198" spans="2:11" ht="13.5">
      <c r="B198" s="146"/>
      <c r="C198" s="147"/>
      <c r="D198" s="147"/>
      <c r="E198" s="147"/>
      <c r="F198" s="147"/>
      <c r="G198" s="147"/>
      <c r="H198" s="147"/>
      <c r="I198" s="147"/>
      <c r="J198" s="147"/>
      <c r="K198" s="148"/>
    </row>
    <row r="199" spans="2:11" ht="21">
      <c r="B199" s="149"/>
      <c r="C199" s="273" t="s">
        <v>448</v>
      </c>
      <c r="D199" s="273"/>
      <c r="E199" s="273"/>
      <c r="F199" s="273"/>
      <c r="G199" s="273"/>
      <c r="H199" s="273"/>
      <c r="I199" s="273"/>
      <c r="J199" s="273"/>
      <c r="K199" s="150"/>
    </row>
    <row r="200" spans="2:11" ht="25.5" customHeight="1">
      <c r="B200" s="149"/>
      <c r="C200" s="217" t="s">
        <v>449</v>
      </c>
      <c r="D200" s="217"/>
      <c r="E200" s="217"/>
      <c r="F200" s="217" t="s">
        <v>450</v>
      </c>
      <c r="G200" s="218"/>
      <c r="H200" s="279" t="s">
        <v>451</v>
      </c>
      <c r="I200" s="279"/>
      <c r="J200" s="279"/>
      <c r="K200" s="150"/>
    </row>
    <row r="201" spans="2:11" ht="5.25" customHeight="1">
      <c r="B201" s="180"/>
      <c r="C201" s="175"/>
      <c r="D201" s="175"/>
      <c r="E201" s="175"/>
      <c r="F201" s="175"/>
      <c r="G201" s="199"/>
      <c r="H201" s="175"/>
      <c r="I201" s="175"/>
      <c r="J201" s="175"/>
      <c r="K201" s="201"/>
    </row>
    <row r="202" spans="2:11" ht="15" customHeight="1">
      <c r="B202" s="180"/>
      <c r="C202" s="157" t="s">
        <v>441</v>
      </c>
      <c r="D202" s="157"/>
      <c r="E202" s="157"/>
      <c r="F202" s="178" t="s">
        <v>43</v>
      </c>
      <c r="G202" s="157"/>
      <c r="H202" s="278" t="s">
        <v>452</v>
      </c>
      <c r="I202" s="278"/>
      <c r="J202" s="278"/>
      <c r="K202" s="201"/>
    </row>
    <row r="203" spans="2:11" ht="15" customHeight="1">
      <c r="B203" s="180"/>
      <c r="C203" s="157"/>
      <c r="D203" s="157"/>
      <c r="E203" s="157"/>
      <c r="F203" s="178" t="s">
        <v>44</v>
      </c>
      <c r="G203" s="157"/>
      <c r="H203" s="278" t="s">
        <v>453</v>
      </c>
      <c r="I203" s="278"/>
      <c r="J203" s="278"/>
      <c r="K203" s="201"/>
    </row>
    <row r="204" spans="2:11" ht="15" customHeight="1">
      <c r="B204" s="180"/>
      <c r="C204" s="157"/>
      <c r="D204" s="157"/>
      <c r="E204" s="157"/>
      <c r="F204" s="178" t="s">
        <v>47</v>
      </c>
      <c r="G204" s="157"/>
      <c r="H204" s="278" t="s">
        <v>454</v>
      </c>
      <c r="I204" s="278"/>
      <c r="J204" s="278"/>
      <c r="K204" s="201"/>
    </row>
    <row r="205" spans="2:11" ht="15" customHeight="1">
      <c r="B205" s="180"/>
      <c r="C205" s="157"/>
      <c r="D205" s="157"/>
      <c r="E205" s="157"/>
      <c r="F205" s="178" t="s">
        <v>45</v>
      </c>
      <c r="G205" s="157"/>
      <c r="H205" s="278" t="s">
        <v>455</v>
      </c>
      <c r="I205" s="278"/>
      <c r="J205" s="278"/>
      <c r="K205" s="201"/>
    </row>
    <row r="206" spans="2:11" ht="15" customHeight="1">
      <c r="B206" s="180"/>
      <c r="C206" s="157"/>
      <c r="D206" s="157"/>
      <c r="E206" s="157"/>
      <c r="F206" s="178" t="s">
        <v>46</v>
      </c>
      <c r="G206" s="157"/>
      <c r="H206" s="278" t="s">
        <v>456</v>
      </c>
      <c r="I206" s="278"/>
      <c r="J206" s="278"/>
      <c r="K206" s="201"/>
    </row>
    <row r="207" spans="2:11" ht="15" customHeight="1">
      <c r="B207" s="180"/>
      <c r="C207" s="157"/>
      <c r="D207" s="157"/>
      <c r="E207" s="157"/>
      <c r="F207" s="178"/>
      <c r="G207" s="157"/>
      <c r="H207" s="157"/>
      <c r="I207" s="157"/>
      <c r="J207" s="157"/>
      <c r="K207" s="201"/>
    </row>
    <row r="208" spans="2:11" ht="15" customHeight="1">
      <c r="B208" s="180"/>
      <c r="C208" s="157" t="s">
        <v>397</v>
      </c>
      <c r="D208" s="157"/>
      <c r="E208" s="157"/>
      <c r="F208" s="178" t="s">
        <v>79</v>
      </c>
      <c r="G208" s="157"/>
      <c r="H208" s="278" t="s">
        <v>457</v>
      </c>
      <c r="I208" s="278"/>
      <c r="J208" s="278"/>
      <c r="K208" s="201"/>
    </row>
    <row r="209" spans="2:11" ht="15" customHeight="1">
      <c r="B209" s="180"/>
      <c r="C209" s="157"/>
      <c r="D209" s="157"/>
      <c r="E209" s="157"/>
      <c r="F209" s="178" t="s">
        <v>292</v>
      </c>
      <c r="G209" s="157"/>
      <c r="H209" s="278" t="s">
        <v>293</v>
      </c>
      <c r="I209" s="278"/>
      <c r="J209" s="278"/>
      <c r="K209" s="201"/>
    </row>
    <row r="210" spans="2:11" ht="15" customHeight="1">
      <c r="B210" s="180"/>
      <c r="C210" s="157"/>
      <c r="D210" s="157"/>
      <c r="E210" s="157"/>
      <c r="F210" s="178" t="s">
        <v>290</v>
      </c>
      <c r="G210" s="157"/>
      <c r="H210" s="278" t="s">
        <v>458</v>
      </c>
      <c r="I210" s="278"/>
      <c r="J210" s="278"/>
      <c r="K210" s="201"/>
    </row>
    <row r="211" spans="2:11" ht="15" customHeight="1">
      <c r="B211" s="219"/>
      <c r="C211" s="157"/>
      <c r="D211" s="157"/>
      <c r="E211" s="157"/>
      <c r="F211" s="178" t="s">
        <v>294</v>
      </c>
      <c r="G211" s="214"/>
      <c r="H211" s="277" t="s">
        <v>295</v>
      </c>
      <c r="I211" s="277"/>
      <c r="J211" s="277"/>
      <c r="K211" s="220"/>
    </row>
    <row r="212" spans="2:11" ht="15" customHeight="1">
      <c r="B212" s="219"/>
      <c r="C212" s="157"/>
      <c r="D212" s="157"/>
      <c r="E212" s="157"/>
      <c r="F212" s="178" t="s">
        <v>296</v>
      </c>
      <c r="G212" s="214"/>
      <c r="H212" s="277" t="s">
        <v>459</v>
      </c>
      <c r="I212" s="277"/>
      <c r="J212" s="277"/>
      <c r="K212" s="220"/>
    </row>
    <row r="213" spans="2:11" ht="15" customHeight="1">
      <c r="B213" s="219"/>
      <c r="C213" s="157"/>
      <c r="D213" s="157"/>
      <c r="E213" s="157"/>
      <c r="F213" s="178"/>
      <c r="G213" s="214"/>
      <c r="H213" s="205"/>
      <c r="I213" s="205"/>
      <c r="J213" s="205"/>
      <c r="K213" s="220"/>
    </row>
    <row r="214" spans="2:11" ht="15" customHeight="1">
      <c r="B214" s="219"/>
      <c r="C214" s="157" t="s">
        <v>421</v>
      </c>
      <c r="D214" s="157"/>
      <c r="E214" s="157"/>
      <c r="F214" s="178">
        <v>1</v>
      </c>
      <c r="G214" s="214"/>
      <c r="H214" s="277" t="s">
        <v>460</v>
      </c>
      <c r="I214" s="277"/>
      <c r="J214" s="277"/>
      <c r="K214" s="220"/>
    </row>
    <row r="215" spans="2:11" ht="15" customHeight="1">
      <c r="B215" s="219"/>
      <c r="C215" s="157"/>
      <c r="D215" s="157"/>
      <c r="E215" s="157"/>
      <c r="F215" s="178">
        <v>2</v>
      </c>
      <c r="G215" s="214"/>
      <c r="H215" s="277" t="s">
        <v>461</v>
      </c>
      <c r="I215" s="277"/>
      <c r="J215" s="277"/>
      <c r="K215" s="220"/>
    </row>
    <row r="216" spans="2:11" ht="15" customHeight="1">
      <c r="B216" s="219"/>
      <c r="C216" s="157"/>
      <c r="D216" s="157"/>
      <c r="E216" s="157"/>
      <c r="F216" s="178">
        <v>3</v>
      </c>
      <c r="G216" s="214"/>
      <c r="H216" s="277" t="s">
        <v>462</v>
      </c>
      <c r="I216" s="277"/>
      <c r="J216" s="277"/>
      <c r="K216" s="220"/>
    </row>
    <row r="217" spans="2:11" ht="15" customHeight="1">
      <c r="B217" s="219"/>
      <c r="C217" s="157"/>
      <c r="D217" s="157"/>
      <c r="E217" s="157"/>
      <c r="F217" s="178">
        <v>4</v>
      </c>
      <c r="G217" s="214"/>
      <c r="H217" s="277" t="s">
        <v>463</v>
      </c>
      <c r="I217" s="277"/>
      <c r="J217" s="277"/>
      <c r="K217" s="220"/>
    </row>
    <row r="218" spans="2:11" ht="12.75" customHeight="1">
      <c r="B218" s="221"/>
      <c r="C218" s="222"/>
      <c r="D218" s="222"/>
      <c r="E218" s="222"/>
      <c r="F218" s="222"/>
      <c r="G218" s="222"/>
      <c r="H218" s="222"/>
      <c r="I218" s="222"/>
      <c r="J218" s="222"/>
      <c r="K218" s="2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DESKTOP-8OVI354\greplova</dc:creator>
  <cp:keywords/>
  <dc:description/>
  <cp:lastModifiedBy>Javůrková Iva</cp:lastModifiedBy>
  <dcterms:created xsi:type="dcterms:W3CDTF">2023-06-27T14:40:15Z</dcterms:created>
  <dcterms:modified xsi:type="dcterms:W3CDTF">2024-05-17T06:00:17Z</dcterms:modified>
  <cp:category/>
  <cp:version/>
  <cp:contentType/>
  <cp:contentStatus/>
</cp:coreProperties>
</file>