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11 PROJEKTY živé\2024\HK Veterina\Kanalizace a 1.PP 2024\CD 2024_04_22 - posláno digitálně\"/>
    </mc:Choice>
  </mc:AlternateContent>
  <bookViews>
    <workbookView xWindow="0" yWindow="0" windowWidth="18900" windowHeight="8592" activeTab="1"/>
  </bookViews>
  <sheets>
    <sheet name="Rekapitulace stavby" sheetId="1" r:id="rId1"/>
    <sheet name="stav - Stavební přípomoce " sheetId="2" r:id="rId2"/>
    <sheet name="stav_wc - Oprava - staveb..." sheetId="3" r:id="rId3"/>
    <sheet name="vstup - Oprava vstupu do ..." sheetId="4" r:id="rId4"/>
    <sheet name="zti - Oprava kanalizace v..." sheetId="5" r:id="rId5"/>
    <sheet name="plyn - Doplnění havarijní..." sheetId="6" r:id="rId6"/>
    <sheet name="kom - Oprava zpevněných p..." sheetId="7" r:id="rId7"/>
    <sheet name="kan - Oprava ležaté kanal..." sheetId="8" r:id="rId8"/>
    <sheet name="vrn - Vedlejší a ostatní ..." sheetId="9" r:id="rId9"/>
    <sheet name="Seznam figur" sheetId="10" r:id="rId10"/>
  </sheets>
  <definedNames>
    <definedName name="_xlnm._FilterDatabase" localSheetId="7" hidden="1">'kan - Oprava ležaté kanal...'!$C$127:$K$379</definedName>
    <definedName name="_xlnm._FilterDatabase" localSheetId="6" hidden="1">'kom - Oprava zpevněných p...'!$C$121:$K$200</definedName>
    <definedName name="_xlnm._FilterDatabase" localSheetId="5" hidden="1">'plyn - Doplnění havarijní...'!$C$121:$K$262</definedName>
    <definedName name="_xlnm._FilterDatabase" localSheetId="1" hidden="1">'stav - Stavební přípomoce '!$C$133:$K$507</definedName>
    <definedName name="_xlnm._FilterDatabase" localSheetId="2" hidden="1">'stav_wc - Oprava - staveb...'!$C$129:$K$327</definedName>
    <definedName name="_xlnm._FilterDatabase" localSheetId="8" hidden="1">'vrn - Vedlejší a ostatní ...'!$C$121:$K$154</definedName>
    <definedName name="_xlnm._FilterDatabase" localSheetId="3" hidden="1">'vstup - Oprava vstupu do ...'!$C$129:$K$348</definedName>
    <definedName name="_xlnm._FilterDatabase" localSheetId="4" hidden="1">'zti - Oprava kanalizace v...'!$C$123:$K$336</definedName>
    <definedName name="_xlnm.Print_Titles" localSheetId="7">'kan - Oprava ležaté kanal...'!$127:$127</definedName>
    <definedName name="_xlnm.Print_Titles" localSheetId="6">'kom - Oprava zpevněných p...'!$121:$121</definedName>
    <definedName name="_xlnm.Print_Titles" localSheetId="5">'plyn - Doplnění havarijní...'!$121:$121</definedName>
    <definedName name="_xlnm.Print_Titles" localSheetId="0">'Rekapitulace stavby'!$92:$92</definedName>
    <definedName name="_xlnm.Print_Titles" localSheetId="9">'Seznam figur'!$9:$9</definedName>
    <definedName name="_xlnm.Print_Titles" localSheetId="1">'stav - Stavební přípomoce '!$133:$133</definedName>
    <definedName name="_xlnm.Print_Titles" localSheetId="2">'stav_wc - Oprava - staveb...'!$129:$129</definedName>
    <definedName name="_xlnm.Print_Titles" localSheetId="8">'vrn - Vedlejší a ostatní ...'!$121:$121</definedName>
    <definedName name="_xlnm.Print_Titles" localSheetId="3">'vstup - Oprava vstupu do ...'!$129:$129</definedName>
    <definedName name="_xlnm.Print_Titles" localSheetId="4">'zti - Oprava kanalizace v...'!$123:$123</definedName>
    <definedName name="_xlnm.Print_Area" localSheetId="7">'kan - Oprava ležaté kanal...'!$C$4:$J$76,'kan - Oprava ležaté kanal...'!$C$82:$J$109,'kan - Oprava ležaté kanal...'!$C$115:$K$379</definedName>
    <definedName name="_xlnm.Print_Area" localSheetId="6">'kom - Oprava zpevněných p...'!$C$4:$J$76,'kom - Oprava zpevněných p...'!$C$82:$J$103,'kom - Oprava zpevněných p...'!$C$109:$K$200</definedName>
    <definedName name="_xlnm.Print_Area" localSheetId="5">'plyn - Doplnění havarijní...'!$C$4:$J$76,'plyn - Doplnění havarijní...'!$C$82:$J$103,'plyn - Doplnění havarijní...'!$C$109:$K$262</definedName>
    <definedName name="_xlnm.Print_Area" localSheetId="0">'Rekapitulace stavby'!$D$4:$AO$76,'Rekapitulace stavby'!$C$82:$AQ$103</definedName>
    <definedName name="_xlnm.Print_Area" localSheetId="9">'Seznam figur'!$C$4:$G$249</definedName>
    <definedName name="_xlnm.Print_Area" localSheetId="1">'stav - Stavební přípomoce '!$C$4:$J$76,'stav - Stavební přípomoce '!$C$82:$J$115,'stav - Stavební přípomoce '!$C$121:$K$507</definedName>
    <definedName name="_xlnm.Print_Area" localSheetId="2">'stav_wc - Oprava - staveb...'!$C$4:$J$76,'stav_wc - Oprava - staveb...'!$C$82:$J$111,'stav_wc - Oprava - staveb...'!$C$117:$K$327</definedName>
    <definedName name="_xlnm.Print_Area" localSheetId="8">'vrn - Vedlejší a ostatní ...'!$C$4:$J$76,'vrn - Vedlejší a ostatní ...'!$C$82:$J$103,'vrn - Vedlejší a ostatní ...'!$C$109:$K$154</definedName>
    <definedName name="_xlnm.Print_Area" localSheetId="3">'vstup - Oprava vstupu do ...'!$C$4:$J$76,'vstup - Oprava vstupu do ...'!$C$82:$J$111,'vstup - Oprava vstupu do ...'!$C$117:$K$348</definedName>
    <definedName name="_xlnm.Print_Area" localSheetId="4">'zti - Oprava kanalizace v...'!$C$4:$J$76,'zti - Oprava kanalizace v...'!$C$82:$J$105,'zti - Oprava kanalizace v...'!$C$111:$K$336</definedName>
  </definedNames>
  <calcPr calcId="162913"/>
</workbook>
</file>

<file path=xl/calcChain.xml><?xml version="1.0" encoding="utf-8"?>
<calcChain xmlns="http://schemas.openxmlformats.org/spreadsheetml/2006/main">
  <c r="D7" i="10" l="1"/>
  <c r="J37" i="9"/>
  <c r="J36" i="9"/>
  <c r="AY102" i="1" s="1"/>
  <c r="J35" i="9"/>
  <c r="AX102" i="1"/>
  <c r="BI151" i="9"/>
  <c r="BH151" i="9"/>
  <c r="BG151" i="9"/>
  <c r="BF151" i="9"/>
  <c r="T151" i="9"/>
  <c r="T150" i="9" s="1"/>
  <c r="R151" i="9"/>
  <c r="R150" i="9"/>
  <c r="P151" i="9"/>
  <c r="P150" i="9"/>
  <c r="BI147" i="9"/>
  <c r="BH147" i="9"/>
  <c r="BG147" i="9"/>
  <c r="BF147" i="9"/>
  <c r="T147" i="9"/>
  <c r="T146" i="9"/>
  <c r="R147" i="9"/>
  <c r="R146" i="9"/>
  <c r="P147" i="9"/>
  <c r="P146" i="9" s="1"/>
  <c r="BI143" i="9"/>
  <c r="BH143" i="9"/>
  <c r="BG143" i="9"/>
  <c r="BF143" i="9"/>
  <c r="T143" i="9"/>
  <c r="T142" i="9"/>
  <c r="R143" i="9"/>
  <c r="R142" i="9" s="1"/>
  <c r="P143" i="9"/>
  <c r="P142" i="9" s="1"/>
  <c r="BI139" i="9"/>
  <c r="BH139" i="9"/>
  <c r="BG139" i="9"/>
  <c r="BF139" i="9"/>
  <c r="T139" i="9"/>
  <c r="T138" i="9" s="1"/>
  <c r="R139" i="9"/>
  <c r="R138" i="9" s="1"/>
  <c r="P139" i="9"/>
  <c r="P138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J119" i="9"/>
  <c r="J118" i="9"/>
  <c r="F118" i="9"/>
  <c r="F116" i="9"/>
  <c r="E114" i="9"/>
  <c r="J92" i="9"/>
  <c r="J91" i="9"/>
  <c r="F91" i="9"/>
  <c r="F89" i="9"/>
  <c r="E87" i="9"/>
  <c r="J18" i="9"/>
  <c r="E18" i="9"/>
  <c r="F119" i="9" s="1"/>
  <c r="J17" i="9"/>
  <c r="J12" i="9"/>
  <c r="J89" i="9" s="1"/>
  <c r="E7" i="9"/>
  <c r="E112" i="9" s="1"/>
  <c r="J37" i="8"/>
  <c r="J36" i="8"/>
  <c r="AY101" i="1" s="1"/>
  <c r="J35" i="8"/>
  <c r="AX101" i="1" s="1"/>
  <c r="BI377" i="8"/>
  <c r="BH377" i="8"/>
  <c r="BG377" i="8"/>
  <c r="BF377" i="8"/>
  <c r="T377" i="8"/>
  <c r="R377" i="8"/>
  <c r="P377" i="8"/>
  <c r="BI374" i="8"/>
  <c r="BH374" i="8"/>
  <c r="BG374" i="8"/>
  <c r="BF374" i="8"/>
  <c r="T374" i="8"/>
  <c r="R374" i="8"/>
  <c r="P374" i="8"/>
  <c r="BI371" i="8"/>
  <c r="BH371" i="8"/>
  <c r="BG371" i="8"/>
  <c r="BF371" i="8"/>
  <c r="T371" i="8"/>
  <c r="R371" i="8"/>
  <c r="P371" i="8"/>
  <c r="BI368" i="8"/>
  <c r="BH368" i="8"/>
  <c r="BG368" i="8"/>
  <c r="BF368" i="8"/>
  <c r="T368" i="8"/>
  <c r="R368" i="8"/>
  <c r="P368" i="8"/>
  <c r="BI363" i="8"/>
  <c r="BH363" i="8"/>
  <c r="BG363" i="8"/>
  <c r="BF363" i="8"/>
  <c r="T363" i="8"/>
  <c r="T362" i="8"/>
  <c r="R363" i="8"/>
  <c r="R362" i="8"/>
  <c r="P363" i="8"/>
  <c r="P362" i="8" s="1"/>
  <c r="BI359" i="8"/>
  <c r="BH359" i="8"/>
  <c r="BG359" i="8"/>
  <c r="BF359" i="8"/>
  <c r="T359" i="8"/>
  <c r="R359" i="8"/>
  <c r="P359" i="8"/>
  <c r="BI354" i="8"/>
  <c r="BH354" i="8"/>
  <c r="BG354" i="8"/>
  <c r="BF354" i="8"/>
  <c r="T354" i="8"/>
  <c r="R354" i="8"/>
  <c r="P354" i="8"/>
  <c r="BI350" i="8"/>
  <c r="BH350" i="8"/>
  <c r="BG350" i="8"/>
  <c r="BF350" i="8"/>
  <c r="T350" i="8"/>
  <c r="R350" i="8"/>
  <c r="P350" i="8"/>
  <c r="BI347" i="8"/>
  <c r="BH347" i="8"/>
  <c r="BG347" i="8"/>
  <c r="BF347" i="8"/>
  <c r="T347" i="8"/>
  <c r="R347" i="8"/>
  <c r="P347" i="8"/>
  <c r="BI344" i="8"/>
  <c r="BH344" i="8"/>
  <c r="BG344" i="8"/>
  <c r="BF344" i="8"/>
  <c r="T344" i="8"/>
  <c r="R344" i="8"/>
  <c r="P344" i="8"/>
  <c r="BI341" i="8"/>
  <c r="BH341" i="8"/>
  <c r="BG341" i="8"/>
  <c r="BF341" i="8"/>
  <c r="T341" i="8"/>
  <c r="R341" i="8"/>
  <c r="P341" i="8"/>
  <c r="BI336" i="8"/>
  <c r="BH336" i="8"/>
  <c r="BG336" i="8"/>
  <c r="BF336" i="8"/>
  <c r="T336" i="8"/>
  <c r="R336" i="8"/>
  <c r="P336" i="8"/>
  <c r="BI334" i="8"/>
  <c r="BH334" i="8"/>
  <c r="BG334" i="8"/>
  <c r="BF334" i="8"/>
  <c r="T334" i="8"/>
  <c r="R334" i="8"/>
  <c r="P334" i="8"/>
  <c r="BI332" i="8"/>
  <c r="BH332" i="8"/>
  <c r="BG332" i="8"/>
  <c r="BF332" i="8"/>
  <c r="T332" i="8"/>
  <c r="R332" i="8"/>
  <c r="P332" i="8"/>
  <c r="BI328" i="8"/>
  <c r="BH328" i="8"/>
  <c r="BG328" i="8"/>
  <c r="BF328" i="8"/>
  <c r="T328" i="8"/>
  <c r="R328" i="8"/>
  <c r="P328" i="8"/>
  <c r="BI325" i="8"/>
  <c r="BH325" i="8"/>
  <c r="BG325" i="8"/>
  <c r="BF325" i="8"/>
  <c r="T325" i="8"/>
  <c r="R325" i="8"/>
  <c r="P325" i="8"/>
  <c r="BI323" i="8"/>
  <c r="BH323" i="8"/>
  <c r="BG323" i="8"/>
  <c r="BF323" i="8"/>
  <c r="T323" i="8"/>
  <c r="R323" i="8"/>
  <c r="P323" i="8"/>
  <c r="BI321" i="8"/>
  <c r="BH321" i="8"/>
  <c r="BG321" i="8"/>
  <c r="BF321" i="8"/>
  <c r="T321" i="8"/>
  <c r="R321" i="8"/>
  <c r="P321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307" i="8"/>
  <c r="BH307" i="8"/>
  <c r="BG307" i="8"/>
  <c r="BF307" i="8"/>
  <c r="T307" i="8"/>
  <c r="R307" i="8"/>
  <c r="P307" i="8"/>
  <c r="BI304" i="8"/>
  <c r="BH304" i="8"/>
  <c r="BG304" i="8"/>
  <c r="BF304" i="8"/>
  <c r="T304" i="8"/>
  <c r="R304" i="8"/>
  <c r="P304" i="8"/>
  <c r="BI300" i="8"/>
  <c r="BH300" i="8"/>
  <c r="BG300" i="8"/>
  <c r="BF300" i="8"/>
  <c r="T300" i="8"/>
  <c r="R300" i="8"/>
  <c r="P300" i="8"/>
  <c r="BI296" i="8"/>
  <c r="BH296" i="8"/>
  <c r="BG296" i="8"/>
  <c r="BF296" i="8"/>
  <c r="T296" i="8"/>
  <c r="R296" i="8"/>
  <c r="P296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88" i="8"/>
  <c r="BH288" i="8"/>
  <c r="BG288" i="8"/>
  <c r="BF288" i="8"/>
  <c r="T288" i="8"/>
  <c r="R288" i="8"/>
  <c r="P288" i="8"/>
  <c r="BI286" i="8"/>
  <c r="BH286" i="8"/>
  <c r="BG286" i="8"/>
  <c r="BF286" i="8"/>
  <c r="T286" i="8"/>
  <c r="R286" i="8"/>
  <c r="P286" i="8"/>
  <c r="BI283" i="8"/>
  <c r="BH283" i="8"/>
  <c r="BG283" i="8"/>
  <c r="BF283" i="8"/>
  <c r="T283" i="8"/>
  <c r="R283" i="8"/>
  <c r="P283" i="8"/>
  <c r="BI281" i="8"/>
  <c r="BH281" i="8"/>
  <c r="BG281" i="8"/>
  <c r="BF281" i="8"/>
  <c r="T281" i="8"/>
  <c r="R281" i="8"/>
  <c r="P281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0" i="8"/>
  <c r="BH270" i="8"/>
  <c r="BG270" i="8"/>
  <c r="BF270" i="8"/>
  <c r="T270" i="8"/>
  <c r="R270" i="8"/>
  <c r="P270" i="8"/>
  <c r="BI266" i="8"/>
  <c r="BH266" i="8"/>
  <c r="BG266" i="8"/>
  <c r="BF266" i="8"/>
  <c r="T266" i="8"/>
  <c r="R266" i="8"/>
  <c r="P266" i="8"/>
  <c r="BI262" i="8"/>
  <c r="BH262" i="8"/>
  <c r="BG262" i="8"/>
  <c r="BF262" i="8"/>
  <c r="T262" i="8"/>
  <c r="R262" i="8"/>
  <c r="P262" i="8"/>
  <c r="BI259" i="8"/>
  <c r="BH259" i="8"/>
  <c r="BG259" i="8"/>
  <c r="BF259" i="8"/>
  <c r="T259" i="8"/>
  <c r="R259" i="8"/>
  <c r="P259" i="8"/>
  <c r="BI255" i="8"/>
  <c r="BH255" i="8"/>
  <c r="BG255" i="8"/>
  <c r="BF255" i="8"/>
  <c r="T255" i="8"/>
  <c r="R255" i="8"/>
  <c r="P255" i="8"/>
  <c r="BI251" i="8"/>
  <c r="BH251" i="8"/>
  <c r="BG251" i="8"/>
  <c r="BF251" i="8"/>
  <c r="T251" i="8"/>
  <c r="R251" i="8"/>
  <c r="P251" i="8"/>
  <c r="BI248" i="8"/>
  <c r="BH248" i="8"/>
  <c r="BG248" i="8"/>
  <c r="BF248" i="8"/>
  <c r="T248" i="8"/>
  <c r="R248" i="8"/>
  <c r="P248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36" i="8"/>
  <c r="BH236" i="8"/>
  <c r="BG236" i="8"/>
  <c r="BF236" i="8"/>
  <c r="T236" i="8"/>
  <c r="T235" i="8" s="1"/>
  <c r="R236" i="8"/>
  <c r="R235" i="8" s="1"/>
  <c r="P236" i="8"/>
  <c r="P235" i="8" s="1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2" i="8"/>
  <c r="BH202" i="8"/>
  <c r="BG202" i="8"/>
  <c r="BF202" i="8"/>
  <c r="T202" i="8"/>
  <c r="T201" i="8" s="1"/>
  <c r="R202" i="8"/>
  <c r="R201" i="8" s="1"/>
  <c r="P202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6" i="8"/>
  <c r="BH176" i="8"/>
  <c r="BG176" i="8"/>
  <c r="BF176" i="8"/>
  <c r="T176" i="8"/>
  <c r="R176" i="8"/>
  <c r="P176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3" i="8"/>
  <c r="BH163" i="8"/>
  <c r="BG163" i="8"/>
  <c r="BF163" i="8"/>
  <c r="T163" i="8"/>
  <c r="R163" i="8"/>
  <c r="P163" i="8"/>
  <c r="BI159" i="8"/>
  <c r="BH159" i="8"/>
  <c r="BG159" i="8"/>
  <c r="BF159" i="8"/>
  <c r="T159" i="8"/>
  <c r="R159" i="8"/>
  <c r="P159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3" i="8"/>
  <c r="BH143" i="8"/>
  <c r="BG143" i="8"/>
  <c r="BF143" i="8"/>
  <c r="T143" i="8"/>
  <c r="R143" i="8"/>
  <c r="P143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31" i="8"/>
  <c r="BH131" i="8"/>
  <c r="BG131" i="8"/>
  <c r="BF131" i="8"/>
  <c r="T131" i="8"/>
  <c r="R131" i="8"/>
  <c r="P131" i="8"/>
  <c r="F122" i="8"/>
  <c r="E120" i="8"/>
  <c r="F89" i="8"/>
  <c r="E87" i="8"/>
  <c r="J24" i="8"/>
  <c r="E24" i="8"/>
  <c r="J125" i="8"/>
  <c r="J23" i="8"/>
  <c r="J21" i="8"/>
  <c r="E21" i="8"/>
  <c r="J124" i="8" s="1"/>
  <c r="J20" i="8"/>
  <c r="J18" i="8"/>
  <c r="E18" i="8"/>
  <c r="F92" i="8"/>
  <c r="J17" i="8"/>
  <c r="J15" i="8"/>
  <c r="E15" i="8"/>
  <c r="F91" i="8" s="1"/>
  <c r="J14" i="8"/>
  <c r="J12" i="8"/>
  <c r="J122" i="8" s="1"/>
  <c r="E7" i="8"/>
  <c r="E118" i="8" s="1"/>
  <c r="J37" i="7"/>
  <c r="J36" i="7"/>
  <c r="AY100" i="1" s="1"/>
  <c r="J35" i="7"/>
  <c r="AX100" i="1"/>
  <c r="BI198" i="7"/>
  <c r="BH198" i="7"/>
  <c r="BG198" i="7"/>
  <c r="BF198" i="7"/>
  <c r="T198" i="7"/>
  <c r="T197" i="7" s="1"/>
  <c r="R198" i="7"/>
  <c r="R197" i="7"/>
  <c r="P198" i="7"/>
  <c r="P197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BI125" i="7"/>
  <c r="BH125" i="7"/>
  <c r="BG125" i="7"/>
  <c r="BF125" i="7"/>
  <c r="T125" i="7"/>
  <c r="R125" i="7"/>
  <c r="P125" i="7"/>
  <c r="F116" i="7"/>
  <c r="E114" i="7"/>
  <c r="F89" i="7"/>
  <c r="E87" i="7"/>
  <c r="J24" i="7"/>
  <c r="E24" i="7"/>
  <c r="J92" i="7" s="1"/>
  <c r="J23" i="7"/>
  <c r="J21" i="7"/>
  <c r="E21" i="7"/>
  <c r="J91" i="7"/>
  <c r="J20" i="7"/>
  <c r="J18" i="7"/>
  <c r="E18" i="7"/>
  <c r="F119" i="7" s="1"/>
  <c r="J17" i="7"/>
  <c r="J15" i="7"/>
  <c r="E15" i="7"/>
  <c r="F118" i="7"/>
  <c r="J14" i="7"/>
  <c r="J12" i="7"/>
  <c r="J116" i="7"/>
  <c r="E7" i="7"/>
  <c r="E85" i="7"/>
  <c r="J37" i="6"/>
  <c r="J36" i="6"/>
  <c r="AY99" i="1"/>
  <c r="J35" i="6"/>
  <c r="AX99" i="1" s="1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3" i="6"/>
  <c r="BH243" i="6"/>
  <c r="BG243" i="6"/>
  <c r="BF243" i="6"/>
  <c r="T243" i="6"/>
  <c r="R243" i="6"/>
  <c r="P243" i="6"/>
  <c r="BI239" i="6"/>
  <c r="BH239" i="6"/>
  <c r="BG239" i="6"/>
  <c r="BF239" i="6"/>
  <c r="T239" i="6"/>
  <c r="R239" i="6"/>
  <c r="P239" i="6"/>
  <c r="BI233" i="6"/>
  <c r="BH233" i="6"/>
  <c r="BG233" i="6"/>
  <c r="BF233" i="6"/>
  <c r="T233" i="6"/>
  <c r="R233" i="6"/>
  <c r="P233" i="6"/>
  <c r="BI228" i="6"/>
  <c r="BH228" i="6"/>
  <c r="BG228" i="6"/>
  <c r="BF228" i="6"/>
  <c r="T228" i="6"/>
  <c r="R228" i="6"/>
  <c r="P228" i="6"/>
  <c r="BI223" i="6"/>
  <c r="BH223" i="6"/>
  <c r="BG223" i="6"/>
  <c r="BF223" i="6"/>
  <c r="T223" i="6"/>
  <c r="R223" i="6"/>
  <c r="P223" i="6"/>
  <c r="BI218" i="6"/>
  <c r="BH218" i="6"/>
  <c r="BG218" i="6"/>
  <c r="BF218" i="6"/>
  <c r="T218" i="6"/>
  <c r="R218" i="6"/>
  <c r="P218" i="6"/>
  <c r="BI213" i="6"/>
  <c r="BH213" i="6"/>
  <c r="BG213" i="6"/>
  <c r="BF213" i="6"/>
  <c r="T213" i="6"/>
  <c r="R213" i="6"/>
  <c r="P213" i="6"/>
  <c r="BI208" i="6"/>
  <c r="BH208" i="6"/>
  <c r="BG208" i="6"/>
  <c r="BF208" i="6"/>
  <c r="T208" i="6"/>
  <c r="R208" i="6"/>
  <c r="P208" i="6"/>
  <c r="BI204" i="6"/>
  <c r="BH204" i="6"/>
  <c r="BG204" i="6"/>
  <c r="BF204" i="6"/>
  <c r="T204" i="6"/>
  <c r="R204" i="6"/>
  <c r="P204" i="6"/>
  <c r="BI200" i="6"/>
  <c r="BH200" i="6"/>
  <c r="BG200" i="6"/>
  <c r="BF200" i="6"/>
  <c r="T200" i="6"/>
  <c r="R200" i="6"/>
  <c r="P200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79" i="6"/>
  <c r="BH179" i="6"/>
  <c r="BG179" i="6"/>
  <c r="BF179" i="6"/>
  <c r="T179" i="6"/>
  <c r="R179" i="6"/>
  <c r="P179" i="6"/>
  <c r="BI174" i="6"/>
  <c r="BH174" i="6"/>
  <c r="BG174" i="6"/>
  <c r="BF174" i="6"/>
  <c r="T174" i="6"/>
  <c r="R174" i="6"/>
  <c r="P174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0" i="6"/>
  <c r="BH160" i="6"/>
  <c r="BG160" i="6"/>
  <c r="BF160" i="6"/>
  <c r="T160" i="6"/>
  <c r="R160" i="6"/>
  <c r="P160" i="6"/>
  <c r="BI155" i="6"/>
  <c r="BH155" i="6"/>
  <c r="BG155" i="6"/>
  <c r="BF155" i="6"/>
  <c r="T155" i="6"/>
  <c r="R155" i="6"/>
  <c r="P155" i="6"/>
  <c r="BI150" i="6"/>
  <c r="BH150" i="6"/>
  <c r="BG150" i="6"/>
  <c r="BF150" i="6"/>
  <c r="T150" i="6"/>
  <c r="R150" i="6"/>
  <c r="P150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R140" i="6"/>
  <c r="P140" i="6"/>
  <c r="BI135" i="6"/>
  <c r="BH135" i="6"/>
  <c r="BG135" i="6"/>
  <c r="BF135" i="6"/>
  <c r="T135" i="6"/>
  <c r="R135" i="6"/>
  <c r="P135" i="6"/>
  <c r="BI130" i="6"/>
  <c r="BH130" i="6"/>
  <c r="BG130" i="6"/>
  <c r="BF130" i="6"/>
  <c r="T130" i="6"/>
  <c r="R130" i="6"/>
  <c r="P130" i="6"/>
  <c r="BI125" i="6"/>
  <c r="BH125" i="6"/>
  <c r="BG125" i="6"/>
  <c r="BF125" i="6"/>
  <c r="T125" i="6"/>
  <c r="R125" i="6"/>
  <c r="P125" i="6"/>
  <c r="F116" i="6"/>
  <c r="E114" i="6"/>
  <c r="F89" i="6"/>
  <c r="E87" i="6"/>
  <c r="J24" i="6"/>
  <c r="E24" i="6"/>
  <c r="J92" i="6"/>
  <c r="J23" i="6"/>
  <c r="J21" i="6"/>
  <c r="E21" i="6"/>
  <c r="J118" i="6" s="1"/>
  <c r="J20" i="6"/>
  <c r="J18" i="6"/>
  <c r="E18" i="6"/>
  <c r="F119" i="6"/>
  <c r="J17" i="6"/>
  <c r="J15" i="6"/>
  <c r="E15" i="6"/>
  <c r="F118" i="6" s="1"/>
  <c r="J14" i="6"/>
  <c r="J12" i="6"/>
  <c r="J116" i="6" s="1"/>
  <c r="E7" i="6"/>
  <c r="E85" i="6" s="1"/>
  <c r="J37" i="5"/>
  <c r="J36" i="5"/>
  <c r="AY98" i="1" s="1"/>
  <c r="J35" i="5"/>
  <c r="AX98" i="1" s="1"/>
  <c r="BI334" i="5"/>
  <c r="BH334" i="5"/>
  <c r="BG334" i="5"/>
  <c r="BF334" i="5"/>
  <c r="T334" i="5"/>
  <c r="R334" i="5"/>
  <c r="P334" i="5"/>
  <c r="BI331" i="5"/>
  <c r="BH331" i="5"/>
  <c r="BG331" i="5"/>
  <c r="BF331" i="5"/>
  <c r="T331" i="5"/>
  <c r="R331" i="5"/>
  <c r="P331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R316" i="5"/>
  <c r="P316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1" i="5"/>
  <c r="BH301" i="5"/>
  <c r="BG301" i="5"/>
  <c r="BF301" i="5"/>
  <c r="T301" i="5"/>
  <c r="R301" i="5"/>
  <c r="P301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 s="1"/>
  <c r="J17" i="5"/>
  <c r="J12" i="5"/>
  <c r="J118" i="5" s="1"/>
  <c r="E7" i="5"/>
  <c r="E114" i="5"/>
  <c r="J37" i="4"/>
  <c r="J36" i="4"/>
  <c r="AY97" i="1" s="1"/>
  <c r="J35" i="4"/>
  <c r="AX97" i="1"/>
  <c r="BI345" i="4"/>
  <c r="BH345" i="4"/>
  <c r="BG345" i="4"/>
  <c r="BF345" i="4"/>
  <c r="T345" i="4"/>
  <c r="R345" i="4"/>
  <c r="P345" i="4"/>
  <c r="BI341" i="4"/>
  <c r="BH341" i="4"/>
  <c r="BG341" i="4"/>
  <c r="BF341" i="4"/>
  <c r="T341" i="4"/>
  <c r="R341" i="4"/>
  <c r="P341" i="4"/>
  <c r="BI337" i="4"/>
  <c r="BH337" i="4"/>
  <c r="BG337" i="4"/>
  <c r="BF337" i="4"/>
  <c r="T337" i="4"/>
  <c r="R337" i="4"/>
  <c r="P337" i="4"/>
  <c r="BI331" i="4"/>
  <c r="BH331" i="4"/>
  <c r="BG331" i="4"/>
  <c r="BF331" i="4"/>
  <c r="T331" i="4"/>
  <c r="R331" i="4"/>
  <c r="P331" i="4"/>
  <c r="BI327" i="4"/>
  <c r="BH327" i="4"/>
  <c r="BG327" i="4"/>
  <c r="BF327" i="4"/>
  <c r="T327" i="4"/>
  <c r="R327" i="4"/>
  <c r="P327" i="4"/>
  <c r="BI323" i="4"/>
  <c r="BH323" i="4"/>
  <c r="BG323" i="4"/>
  <c r="BF323" i="4"/>
  <c r="T323" i="4"/>
  <c r="R323" i="4"/>
  <c r="P323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0" i="4"/>
  <c r="BH310" i="4"/>
  <c r="BG310" i="4"/>
  <c r="BF310" i="4"/>
  <c r="T310" i="4"/>
  <c r="R310" i="4"/>
  <c r="P310" i="4"/>
  <c r="BI305" i="4"/>
  <c r="BH305" i="4"/>
  <c r="BG305" i="4"/>
  <c r="BF305" i="4"/>
  <c r="T305" i="4"/>
  <c r="R305" i="4"/>
  <c r="P305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1" i="4"/>
  <c r="BH291" i="4"/>
  <c r="BG291" i="4"/>
  <c r="BF291" i="4"/>
  <c r="T291" i="4"/>
  <c r="T290" i="4"/>
  <c r="R291" i="4"/>
  <c r="R290" i="4" s="1"/>
  <c r="P291" i="4"/>
  <c r="P290" i="4" s="1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1" i="4"/>
  <c r="BH251" i="4"/>
  <c r="BG251" i="4"/>
  <c r="BF251" i="4"/>
  <c r="T251" i="4"/>
  <c r="T250" i="4"/>
  <c r="R251" i="4"/>
  <c r="R250" i="4"/>
  <c r="P251" i="4"/>
  <c r="P250" i="4" s="1"/>
  <c r="BI247" i="4"/>
  <c r="BH247" i="4"/>
  <c r="BG247" i="4"/>
  <c r="BF247" i="4"/>
  <c r="T247" i="4"/>
  <c r="R247" i="4"/>
  <c r="P247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T132" i="4"/>
  <c r="R133" i="4"/>
  <c r="R132" i="4" s="1"/>
  <c r="P133" i="4"/>
  <c r="P132" i="4" s="1"/>
  <c r="F124" i="4"/>
  <c r="E122" i="4"/>
  <c r="F89" i="4"/>
  <c r="E87" i="4"/>
  <c r="J24" i="4"/>
  <c r="E24" i="4"/>
  <c r="J92" i="4"/>
  <c r="J23" i="4"/>
  <c r="J21" i="4"/>
  <c r="E21" i="4"/>
  <c r="J91" i="4" s="1"/>
  <c r="J20" i="4"/>
  <c r="J18" i="4"/>
  <c r="E18" i="4"/>
  <c r="F127" i="4"/>
  <c r="J17" i="4"/>
  <c r="J15" i="4"/>
  <c r="E15" i="4"/>
  <c r="F126" i="4" s="1"/>
  <c r="J14" i="4"/>
  <c r="J12" i="4"/>
  <c r="J124" i="4" s="1"/>
  <c r="E7" i="4"/>
  <c r="E85" i="4" s="1"/>
  <c r="J37" i="3"/>
  <c r="J36" i="3"/>
  <c r="AY96" i="1" s="1"/>
  <c r="J35" i="3"/>
  <c r="AX96" i="1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T252" i="3" s="1"/>
  <c r="R253" i="3"/>
  <c r="R252" i="3" s="1"/>
  <c r="P253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T225" i="3"/>
  <c r="R226" i="3"/>
  <c r="R225" i="3"/>
  <c r="P226" i="3"/>
  <c r="P225" i="3" s="1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7" i="3"/>
  <c r="BH207" i="3"/>
  <c r="BG207" i="3"/>
  <c r="BF207" i="3"/>
  <c r="T207" i="3"/>
  <c r="R207" i="3"/>
  <c r="P207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T132" i="3" s="1"/>
  <c r="R133" i="3"/>
  <c r="R132" i="3" s="1"/>
  <c r="P133" i="3"/>
  <c r="P132" i="3"/>
  <c r="J127" i="3"/>
  <c r="J126" i="3"/>
  <c r="F126" i="3"/>
  <c r="F124" i="3"/>
  <c r="E122" i="3"/>
  <c r="J92" i="3"/>
  <c r="J91" i="3"/>
  <c r="F91" i="3"/>
  <c r="F89" i="3"/>
  <c r="E87" i="3"/>
  <c r="J18" i="3"/>
  <c r="E18" i="3"/>
  <c r="F127" i="3"/>
  <c r="J17" i="3"/>
  <c r="J12" i="3"/>
  <c r="J124" i="3"/>
  <c r="E7" i="3"/>
  <c r="E120" i="3"/>
  <c r="J37" i="2"/>
  <c r="J36" i="2"/>
  <c r="AY95" i="1"/>
  <c r="J35" i="2"/>
  <c r="AX95" i="1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T328" i="2" s="1"/>
  <c r="R329" i="2"/>
  <c r="R328" i="2"/>
  <c r="P329" i="2"/>
  <c r="P328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T235" i="2"/>
  <c r="R236" i="2"/>
  <c r="R235" i="2" s="1"/>
  <c r="P236" i="2"/>
  <c r="P235" i="2" s="1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J131" i="2"/>
  <c r="J130" i="2"/>
  <c r="F130" i="2"/>
  <c r="F128" i="2"/>
  <c r="E126" i="2"/>
  <c r="J92" i="2"/>
  <c r="J91" i="2"/>
  <c r="F91" i="2"/>
  <c r="F89" i="2"/>
  <c r="E87" i="2"/>
  <c r="J18" i="2"/>
  <c r="E18" i="2"/>
  <c r="F131" i="2"/>
  <c r="J17" i="2"/>
  <c r="J12" i="2"/>
  <c r="J89" i="2" s="1"/>
  <c r="E7" i="2"/>
  <c r="E124" i="2" s="1"/>
  <c r="L90" i="1"/>
  <c r="AM90" i="1"/>
  <c r="AM89" i="1"/>
  <c r="L89" i="1"/>
  <c r="AM87" i="1"/>
  <c r="L87" i="1"/>
  <c r="L85" i="1"/>
  <c r="L84" i="1"/>
  <c r="J500" i="2"/>
  <c r="BK486" i="2"/>
  <c r="J478" i="2"/>
  <c r="BK462" i="2"/>
  <c r="BK454" i="2"/>
  <c r="BK446" i="2"/>
  <c r="BK438" i="2"/>
  <c r="J431" i="2"/>
  <c r="BK419" i="2"/>
  <c r="BK411" i="2"/>
  <c r="J403" i="2"/>
  <c r="BK398" i="2"/>
  <c r="BK392" i="2"/>
  <c r="J383" i="2"/>
  <c r="BK374" i="2"/>
  <c r="BK369" i="2"/>
  <c r="J364" i="2"/>
  <c r="J361" i="2"/>
  <c r="BK353" i="2"/>
  <c r="J342" i="2"/>
  <c r="BK334" i="2"/>
  <c r="J325" i="2"/>
  <c r="BK318" i="2"/>
  <c r="BK308" i="2"/>
  <c r="J304" i="2"/>
  <c r="BK294" i="2"/>
  <c r="J283" i="2"/>
  <c r="BK275" i="2"/>
  <c r="J265" i="2"/>
  <c r="J260" i="2"/>
  <c r="BK255" i="2"/>
  <c r="J250" i="2"/>
  <c r="BK241" i="2"/>
  <c r="BK233" i="2"/>
  <c r="BK228" i="2"/>
  <c r="J219" i="2"/>
  <c r="J208" i="2"/>
  <c r="BK204" i="2"/>
  <c r="BK197" i="2"/>
  <c r="BK186" i="2"/>
  <c r="J177" i="2"/>
  <c r="J167" i="2"/>
  <c r="J159" i="2"/>
  <c r="J148" i="2"/>
  <c r="J141" i="2"/>
  <c r="AS94" i="1"/>
  <c r="J482" i="2"/>
  <c r="J474" i="2"/>
  <c r="J469" i="2"/>
  <c r="J466" i="2"/>
  <c r="J458" i="2"/>
  <c r="J450" i="2"/>
  <c r="J442" i="2"/>
  <c r="J435" i="2"/>
  <c r="J428" i="2"/>
  <c r="J419" i="2"/>
  <c r="J411" i="2"/>
  <c r="BK403" i="2"/>
  <c r="J398" i="2"/>
  <c r="J392" i="2"/>
  <c r="J386" i="2"/>
  <c r="BK379" i="2"/>
  <c r="BK371" i="2"/>
  <c r="BK367" i="2"/>
  <c r="BK361" i="2"/>
  <c r="J353" i="2"/>
  <c r="BK346" i="2"/>
  <c r="J338" i="2"/>
  <c r="J334" i="2"/>
  <c r="BK325" i="2"/>
  <c r="BK315" i="2"/>
  <c r="BK304" i="2"/>
  <c r="J294" i="2"/>
  <c r="BK287" i="2"/>
  <c r="BK279" i="2"/>
  <c r="J271" i="2"/>
  <c r="BK260" i="2"/>
  <c r="J255" i="2"/>
  <c r="BK250" i="2"/>
  <c r="J241" i="2"/>
  <c r="J233" i="2"/>
  <c r="J228" i="2"/>
  <c r="BK219" i="2"/>
  <c r="BK211" i="2"/>
  <c r="J204" i="2"/>
  <c r="BK201" i="2"/>
  <c r="J193" i="2"/>
  <c r="J186" i="2"/>
  <c r="BK177" i="2"/>
  <c r="BK163" i="2"/>
  <c r="J155" i="2"/>
  <c r="BK148" i="2"/>
  <c r="BK137" i="2"/>
  <c r="J320" i="3"/>
  <c r="J316" i="3"/>
  <c r="J304" i="3"/>
  <c r="J300" i="3"/>
  <c r="BK292" i="3"/>
  <c r="BK285" i="3"/>
  <c r="BK278" i="3"/>
  <c r="J270" i="3"/>
  <c r="BK263" i="3"/>
  <c r="BK256" i="3"/>
  <c r="J249" i="3"/>
  <c r="BK242" i="3"/>
  <c r="BK235" i="3"/>
  <c r="BK226" i="3"/>
  <c r="BK218" i="3"/>
  <c r="J212" i="3"/>
  <c r="BK200" i="3"/>
  <c r="J191" i="3"/>
  <c r="J185" i="3"/>
  <c r="BK180" i="3"/>
  <c r="BK172" i="3"/>
  <c r="J163" i="3"/>
  <c r="J155" i="3"/>
  <c r="J146" i="3"/>
  <c r="BK138" i="3"/>
  <c r="BK324" i="3"/>
  <c r="BK316" i="3"/>
  <c r="BK304" i="3"/>
  <c r="J292" i="3"/>
  <c r="J285" i="3"/>
  <c r="J278" i="3"/>
  <c r="BK270" i="3"/>
  <c r="J263" i="3"/>
  <c r="J256" i="3"/>
  <c r="BK249" i="3"/>
  <c r="J242" i="3"/>
  <c r="J235" i="3"/>
  <c r="J226" i="3"/>
  <c r="J218" i="3"/>
  <c r="BK212" i="3"/>
  <c r="J200" i="3"/>
  <c r="BK191" i="3"/>
  <c r="BK185" i="3"/>
  <c r="J180" i="3"/>
  <c r="J172" i="3"/>
  <c r="BK163" i="3"/>
  <c r="BK155" i="3"/>
  <c r="BK146" i="3"/>
  <c r="J138" i="3"/>
  <c r="BK345" i="4"/>
  <c r="BK341" i="4"/>
  <c r="BK331" i="4"/>
  <c r="J323" i="4"/>
  <c r="BK314" i="4"/>
  <c r="BK305" i="4"/>
  <c r="J295" i="4"/>
  <c r="BK287" i="4"/>
  <c r="J279" i="4"/>
  <c r="BK272" i="4"/>
  <c r="BK265" i="4"/>
  <c r="J256" i="4"/>
  <c r="J247" i="4"/>
  <c r="J240" i="4"/>
  <c r="BK232" i="4"/>
  <c r="BK224" i="4"/>
  <c r="BK216" i="4"/>
  <c r="J207" i="4"/>
  <c r="BK197" i="4"/>
  <c r="J189" i="4"/>
  <c r="J181" i="4"/>
  <c r="J174" i="4"/>
  <c r="BK165" i="4"/>
  <c r="J157" i="4"/>
  <c r="BK148" i="4"/>
  <c r="BK138" i="4"/>
  <c r="J341" i="4"/>
  <c r="J331" i="4"/>
  <c r="BK323" i="4"/>
  <c r="BK310" i="4"/>
  <c r="J300" i="4"/>
  <c r="BK291" i="4"/>
  <c r="J283" i="4"/>
  <c r="J276" i="4"/>
  <c r="J269" i="4"/>
  <c r="J265" i="4"/>
  <c r="BK256" i="4"/>
  <c r="BK247" i="4"/>
  <c r="BK240" i="4"/>
  <c r="J232" i="4"/>
  <c r="J224" i="4"/>
  <c r="J216" i="4"/>
  <c r="BK207" i="4"/>
  <c r="J197" i="4"/>
  <c r="BK189" i="4"/>
  <c r="BK181" i="4"/>
  <c r="BK174" i="4"/>
  <c r="J165" i="4"/>
  <c r="J161" i="4"/>
  <c r="BK152" i="4"/>
  <c r="J144" i="4"/>
  <c r="BK133" i="4"/>
  <c r="BK328" i="5"/>
  <c r="BK322" i="5"/>
  <c r="BK316" i="5"/>
  <c r="BK310" i="5"/>
  <c r="BK301" i="5"/>
  <c r="BK294" i="5"/>
  <c r="BK288" i="5"/>
  <c r="J282" i="5"/>
  <c r="BK276" i="5"/>
  <c r="BK273" i="5"/>
  <c r="J265" i="5"/>
  <c r="BK259" i="5"/>
  <c r="J253" i="5"/>
  <c r="BK247" i="5"/>
  <c r="BK242" i="5"/>
  <c r="J239" i="5"/>
  <c r="J236" i="5"/>
  <c r="J227" i="5"/>
  <c r="BK221" i="5"/>
  <c r="BK215" i="5"/>
  <c r="BK209" i="5"/>
  <c r="BK203" i="5"/>
  <c r="BK200" i="5"/>
  <c r="J197" i="5"/>
  <c r="BK189" i="5"/>
  <c r="BK182" i="5"/>
  <c r="J176" i="5"/>
  <c r="J169" i="5"/>
  <c r="BK160" i="5"/>
  <c r="J154" i="5"/>
  <c r="J148" i="5"/>
  <c r="J142" i="5"/>
  <c r="BK136" i="5"/>
  <c r="BK130" i="5"/>
  <c r="BK334" i="5"/>
  <c r="J331" i="5"/>
  <c r="J325" i="5"/>
  <c r="BK319" i="5"/>
  <c r="J313" i="5"/>
  <c r="J304" i="5"/>
  <c r="J301" i="5"/>
  <c r="BK297" i="5"/>
  <c r="J294" i="5"/>
  <c r="BK291" i="5"/>
  <c r="J288" i="5"/>
  <c r="BK285" i="5"/>
  <c r="BK282" i="5"/>
  <c r="J279" i="5"/>
  <c r="J276" i="5"/>
  <c r="J273" i="5"/>
  <c r="J270" i="5"/>
  <c r="BK267" i="5"/>
  <c r="BK265" i="5"/>
  <c r="J262" i="5"/>
  <c r="J259" i="5"/>
  <c r="J256" i="5"/>
  <c r="BK250" i="5"/>
  <c r="BK245" i="5"/>
  <c r="BK239" i="5"/>
  <c r="BK233" i="5"/>
  <c r="BK227" i="5"/>
  <c r="J221" i="5"/>
  <c r="J215" i="5"/>
  <c r="J209" i="5"/>
  <c r="J203" i="5"/>
  <c r="J189" i="5"/>
  <c r="J182" i="5"/>
  <c r="BK176" i="5"/>
  <c r="BK166" i="5"/>
  <c r="J163" i="5"/>
  <c r="J157" i="5"/>
  <c r="BK154" i="5"/>
  <c r="BK148" i="5"/>
  <c r="BK142" i="5"/>
  <c r="J136" i="5"/>
  <c r="J130" i="5"/>
  <c r="J259" i="6"/>
  <c r="BK251" i="6"/>
  <c r="J247" i="6"/>
  <c r="J239" i="6"/>
  <c r="J228" i="6"/>
  <c r="J204" i="6"/>
  <c r="J192" i="6"/>
  <c r="J183" i="6"/>
  <c r="J174" i="6"/>
  <c r="BK165" i="6"/>
  <c r="BK155" i="6"/>
  <c r="J145" i="6"/>
  <c r="J135" i="6"/>
  <c r="BK130" i="6"/>
  <c r="BK259" i="6"/>
  <c r="J251" i="6"/>
  <c r="BK243" i="6"/>
  <c r="BK233" i="6"/>
  <c r="J223" i="6"/>
  <c r="J218" i="6"/>
  <c r="J208" i="6"/>
  <c r="J200" i="6"/>
  <c r="BK192" i="6"/>
  <c r="BK183" i="6"/>
  <c r="BK174" i="6"/>
  <c r="J165" i="6"/>
  <c r="J155" i="6"/>
  <c r="BK145" i="6"/>
  <c r="BK135" i="6"/>
  <c r="J125" i="6"/>
  <c r="BK194" i="7"/>
  <c r="J186" i="7"/>
  <c r="J178" i="7"/>
  <c r="J170" i="7"/>
  <c r="J164" i="7"/>
  <c r="J156" i="7"/>
  <c r="J149" i="7"/>
  <c r="BK140" i="7"/>
  <c r="J133" i="7"/>
  <c r="J125" i="7"/>
  <c r="BK191" i="7"/>
  <c r="BK183" i="7"/>
  <c r="J175" i="7"/>
  <c r="BK167" i="7"/>
  <c r="J160" i="7"/>
  <c r="BK152" i="7"/>
  <c r="J145" i="7"/>
  <c r="J137" i="7"/>
  <c r="J129" i="7"/>
  <c r="BK377" i="8"/>
  <c r="BK374" i="8"/>
  <c r="J371" i="8"/>
  <c r="J363" i="8"/>
  <c r="BK354" i="8"/>
  <c r="J347" i="8"/>
  <c r="J341" i="8"/>
  <c r="BK334" i="8"/>
  <c r="BK328" i="8"/>
  <c r="J323" i="8"/>
  <c r="BK319" i="8"/>
  <c r="J315" i="8"/>
  <c r="BK311" i="8"/>
  <c r="BK307" i="8"/>
  <c r="BK300" i="8"/>
  <c r="BK294" i="8"/>
  <c r="J288" i="8"/>
  <c r="J283" i="8"/>
  <c r="J276" i="8"/>
  <c r="J270" i="8"/>
  <c r="BK262" i="8"/>
  <c r="J255" i="8"/>
  <c r="BK248" i="8"/>
  <c r="BK242" i="8"/>
  <c r="BK233" i="8"/>
  <c r="BK226" i="8"/>
  <c r="J218" i="8"/>
  <c r="J211" i="8"/>
  <c r="BK195" i="8"/>
  <c r="BK192" i="8"/>
  <c r="BK184" i="8"/>
  <c r="BK176" i="8"/>
  <c r="BK167" i="8"/>
  <c r="J159" i="8"/>
  <c r="J152" i="8"/>
  <c r="BK143" i="8"/>
  <c r="BK135" i="8"/>
  <c r="J374" i="8"/>
  <c r="BK368" i="8"/>
  <c r="J359" i="8"/>
  <c r="J350" i="8"/>
  <c r="J344" i="8"/>
  <c r="J336" i="8"/>
  <c r="BK332" i="8"/>
  <c r="BK325" i="8"/>
  <c r="BK321" i="8"/>
  <c r="J317" i="8"/>
  <c r="J313" i="8"/>
  <c r="BK309" i="8"/>
  <c r="J304" i="8"/>
  <c r="J296" i="8"/>
  <c r="BK292" i="8"/>
  <c r="BK286" i="8"/>
  <c r="J281" i="8"/>
  <c r="BK274" i="8"/>
  <c r="BK266" i="8"/>
  <c r="J259" i="8"/>
  <c r="BK251" i="8"/>
  <c r="J245" i="8"/>
  <c r="BK236" i="8"/>
  <c r="J230" i="8"/>
  <c r="J222" i="8"/>
  <c r="BK215" i="8"/>
  <c r="BK207" i="8"/>
  <c r="J202" i="8"/>
  <c r="J198" i="8"/>
  <c r="J188" i="8"/>
  <c r="BK181" i="8"/>
  <c r="BK171" i="8"/>
  <c r="J163" i="8"/>
  <c r="BK155" i="8"/>
  <c r="BK147" i="8"/>
  <c r="J139" i="8"/>
  <c r="J131" i="8"/>
  <c r="BK151" i="9"/>
  <c r="J147" i="9"/>
  <c r="BK139" i="9"/>
  <c r="J131" i="9"/>
  <c r="BK125" i="9"/>
  <c r="BK147" i="9"/>
  <c r="J139" i="9"/>
  <c r="BK131" i="9"/>
  <c r="J125" i="9"/>
  <c r="BK494" i="2"/>
  <c r="J490" i="2"/>
  <c r="BK482" i="2"/>
  <c r="BK474" i="2"/>
  <c r="BK458" i="2"/>
  <c r="BK450" i="2"/>
  <c r="BK442" i="2"/>
  <c r="BK435" i="2"/>
  <c r="BK428" i="2"/>
  <c r="BK422" i="2"/>
  <c r="BK415" i="2"/>
  <c r="J407" i="2"/>
  <c r="J400" i="2"/>
  <c r="J395" i="2"/>
  <c r="BK386" i="2"/>
  <c r="J379" i="2"/>
  <c r="J371" i="2"/>
  <c r="J367" i="2"/>
  <c r="BK357" i="2"/>
  <c r="BK350" i="2"/>
  <c r="J346" i="2"/>
  <c r="BK338" i="2"/>
  <c r="BK329" i="2"/>
  <c r="BK321" i="2"/>
  <c r="J315" i="2"/>
  <c r="BK298" i="2"/>
  <c r="BK291" i="2"/>
  <c r="J287" i="2"/>
  <c r="J279" i="2"/>
  <c r="BK271" i="2"/>
  <c r="J258" i="2"/>
  <c r="J253" i="2"/>
  <c r="BK245" i="2"/>
  <c r="BK236" i="2"/>
  <c r="BK231" i="2"/>
  <c r="BK224" i="2"/>
  <c r="BK215" i="2"/>
  <c r="J211" i="2"/>
  <c r="J201" i="2"/>
  <c r="BK193" i="2"/>
  <c r="BK190" i="2"/>
  <c r="BK182" i="2"/>
  <c r="BK173" i="2"/>
  <c r="J163" i="2"/>
  <c r="BK155" i="2"/>
  <c r="J151" i="2"/>
  <c r="BK144" i="2"/>
  <c r="J137" i="2"/>
  <c r="BK504" i="2"/>
  <c r="J504" i="2"/>
  <c r="BK500" i="2"/>
  <c r="J494" i="2"/>
  <c r="BK490" i="2"/>
  <c r="J486" i="2"/>
  <c r="BK478" i="2"/>
  <c r="BK469" i="2"/>
  <c r="BK466" i="2"/>
  <c r="J462" i="2"/>
  <c r="J454" i="2"/>
  <c r="J446" i="2"/>
  <c r="J438" i="2"/>
  <c r="BK431" i="2"/>
  <c r="J422" i="2"/>
  <c r="J415" i="2"/>
  <c r="BK407" i="2"/>
  <c r="BK400" i="2"/>
  <c r="BK395" i="2"/>
  <c r="BK389" i="2"/>
  <c r="J389" i="2"/>
  <c r="BK383" i="2"/>
  <c r="J374" i="2"/>
  <c r="J369" i="2"/>
  <c r="BK364" i="2"/>
  <c r="J357" i="2"/>
  <c r="J350" i="2"/>
  <c r="BK342" i="2"/>
  <c r="J329" i="2"/>
  <c r="J321" i="2"/>
  <c r="J318" i="2"/>
  <c r="J308" i="2"/>
  <c r="J298" i="2"/>
  <c r="J291" i="2"/>
  <c r="BK283" i="2"/>
  <c r="J275" i="2"/>
  <c r="BK265" i="2"/>
  <c r="BK258" i="2"/>
  <c r="BK253" i="2"/>
  <c r="J245" i="2"/>
  <c r="J236" i="2"/>
  <c r="J231" i="2"/>
  <c r="J224" i="2"/>
  <c r="J215" i="2"/>
  <c r="BK208" i="2"/>
  <c r="J197" i="2"/>
  <c r="J190" i="2"/>
  <c r="J182" i="2"/>
  <c r="J173" i="2"/>
  <c r="BK167" i="2"/>
  <c r="BK159" i="2"/>
  <c r="BK151" i="2"/>
  <c r="J144" i="2"/>
  <c r="BK141" i="2"/>
  <c r="J324" i="3"/>
  <c r="BK312" i="3"/>
  <c r="BK300" i="3"/>
  <c r="J296" i="3"/>
  <c r="J288" i="3"/>
  <c r="J282" i="3"/>
  <c r="J274" i="3"/>
  <c r="J266" i="3"/>
  <c r="BK260" i="3"/>
  <c r="BK253" i="3"/>
  <c r="J246" i="3"/>
  <c r="BK238" i="3"/>
  <c r="J231" i="3"/>
  <c r="J222" i="3"/>
  <c r="J215" i="3"/>
  <c r="BK207" i="3"/>
  <c r="BK195" i="3"/>
  <c r="J187" i="3"/>
  <c r="BK182" i="3"/>
  <c r="BK176" i="3"/>
  <c r="BK168" i="3"/>
  <c r="BK159" i="3"/>
  <c r="J151" i="3"/>
  <c r="BK142" i="3"/>
  <c r="BK133" i="3"/>
  <c r="BK320" i="3"/>
  <c r="J312" i="3"/>
  <c r="BK296" i="3"/>
  <c r="BK288" i="3"/>
  <c r="BK282" i="3"/>
  <c r="BK274" i="3"/>
  <c r="BK266" i="3"/>
  <c r="J260" i="3"/>
  <c r="J253" i="3"/>
  <c r="BK246" i="3"/>
  <c r="J238" i="3"/>
  <c r="BK231" i="3"/>
  <c r="BK222" i="3"/>
  <c r="BK215" i="3"/>
  <c r="J207" i="3"/>
  <c r="J195" i="3"/>
  <c r="BK187" i="3"/>
  <c r="J182" i="3"/>
  <c r="J176" i="3"/>
  <c r="J168" i="3"/>
  <c r="J159" i="3"/>
  <c r="BK151" i="3"/>
  <c r="J142" i="3"/>
  <c r="J133" i="3"/>
  <c r="J345" i="4"/>
  <c r="BK337" i="4"/>
  <c r="BK327" i="4"/>
  <c r="BK317" i="4"/>
  <c r="J310" i="4"/>
  <c r="BK300" i="4"/>
  <c r="J291" i="4"/>
  <c r="BK283" i="4"/>
  <c r="BK276" i="4"/>
  <c r="BK269" i="4"/>
  <c r="J260" i="4"/>
  <c r="J251" i="4"/>
  <c r="BK243" i="4"/>
  <c r="J237" i="4"/>
  <c r="BK228" i="4"/>
  <c r="BK220" i="4"/>
  <c r="BK211" i="4"/>
  <c r="BK203" i="4"/>
  <c r="J193" i="4"/>
  <c r="J185" i="4"/>
  <c r="BK179" i="4"/>
  <c r="BK170" i="4"/>
  <c r="BK161" i="4"/>
  <c r="J152" i="4"/>
  <c r="BK144" i="4"/>
  <c r="J133" i="4"/>
  <c r="J337" i="4"/>
  <c r="J327" i="4"/>
  <c r="J317" i="4"/>
  <c r="J314" i="4"/>
  <c r="J305" i="4"/>
  <c r="BK295" i="4"/>
  <c r="J287" i="4"/>
  <c r="BK279" i="4"/>
  <c r="J272" i="4"/>
  <c r="BK260" i="4"/>
  <c r="BK251" i="4"/>
  <c r="J243" i="4"/>
  <c r="BK237" i="4"/>
  <c r="J228" i="4"/>
  <c r="J220" i="4"/>
  <c r="J211" i="4"/>
  <c r="J203" i="4"/>
  <c r="BK193" i="4"/>
  <c r="BK185" i="4"/>
  <c r="J179" i="4"/>
  <c r="J170" i="4"/>
  <c r="BK157" i="4"/>
  <c r="J148" i="4"/>
  <c r="J138" i="4"/>
  <c r="BK331" i="5"/>
  <c r="BK325" i="5"/>
  <c r="J319" i="5"/>
  <c r="BK313" i="5"/>
  <c r="BK307" i="5"/>
  <c r="BK304" i="5"/>
  <c r="J297" i="5"/>
  <c r="J291" i="5"/>
  <c r="J285" i="5"/>
  <c r="BK279" i="5"/>
  <c r="BK270" i="5"/>
  <c r="J267" i="5"/>
  <c r="BK262" i="5"/>
  <c r="BK256" i="5"/>
  <c r="J250" i="5"/>
  <c r="J245" i="5"/>
  <c r="J242" i="5"/>
  <c r="J233" i="5"/>
  <c r="J230" i="5"/>
  <c r="BK224" i="5"/>
  <c r="J218" i="5"/>
  <c r="BK212" i="5"/>
  <c r="BK206" i="5"/>
  <c r="J200" i="5"/>
  <c r="BK197" i="5"/>
  <c r="BK192" i="5"/>
  <c r="BK186" i="5"/>
  <c r="J179" i="5"/>
  <c r="J172" i="5"/>
  <c r="BK163" i="5"/>
  <c r="BK157" i="5"/>
  <c r="BK151" i="5"/>
  <c r="J145" i="5"/>
  <c r="J139" i="5"/>
  <c r="J133" i="5"/>
  <c r="J127" i="5"/>
  <c r="J334" i="5"/>
  <c r="J328" i="5"/>
  <c r="J322" i="5"/>
  <c r="J316" i="5"/>
  <c r="J310" i="5"/>
  <c r="J307" i="5"/>
  <c r="BK253" i="5"/>
  <c r="J247" i="5"/>
  <c r="BK236" i="5"/>
  <c r="BK230" i="5"/>
  <c r="J224" i="5"/>
  <c r="BK218" i="5"/>
  <c r="J212" i="5"/>
  <c r="J206" i="5"/>
  <c r="J192" i="5"/>
  <c r="J186" i="5"/>
  <c r="BK179" i="5"/>
  <c r="BK172" i="5"/>
  <c r="BK169" i="5"/>
  <c r="J166" i="5"/>
  <c r="J160" i="5"/>
  <c r="J151" i="5"/>
  <c r="BK145" i="5"/>
  <c r="BK139" i="5"/>
  <c r="BK133" i="5"/>
  <c r="BK127" i="5"/>
  <c r="BK255" i="6"/>
  <c r="J243" i="6"/>
  <c r="J233" i="6"/>
  <c r="BK223" i="6"/>
  <c r="J213" i="6"/>
  <c r="BK208" i="6"/>
  <c r="BK200" i="6"/>
  <c r="BK196" i="6"/>
  <c r="BK187" i="6"/>
  <c r="BK179" i="6"/>
  <c r="J169" i="6"/>
  <c r="BK160" i="6"/>
  <c r="J150" i="6"/>
  <c r="BK140" i="6"/>
  <c r="BK125" i="6"/>
  <c r="J255" i="6"/>
  <c r="BK247" i="6"/>
  <c r="BK239" i="6"/>
  <c r="BK228" i="6"/>
  <c r="BK218" i="6"/>
  <c r="BK213" i="6"/>
  <c r="BK204" i="6"/>
  <c r="J196" i="6"/>
  <c r="J187" i="6"/>
  <c r="J179" i="6"/>
  <c r="BK169" i="6"/>
  <c r="J160" i="6"/>
  <c r="BK150" i="6"/>
  <c r="J140" i="6"/>
  <c r="J130" i="6"/>
  <c r="BK198" i="7"/>
  <c r="J191" i="7"/>
  <c r="J183" i="7"/>
  <c r="BK175" i="7"/>
  <c r="J167" i="7"/>
  <c r="BK160" i="7"/>
  <c r="J152" i="7"/>
  <c r="BK145" i="7"/>
  <c r="BK137" i="7"/>
  <c r="BK129" i="7"/>
  <c r="J198" i="7"/>
  <c r="J194" i="7"/>
  <c r="BK186" i="7"/>
  <c r="BK178" i="7"/>
  <c r="BK170" i="7"/>
  <c r="BK164" i="7"/>
  <c r="BK156" i="7"/>
  <c r="BK149" i="7"/>
  <c r="J140" i="7"/>
  <c r="BK133" i="7"/>
  <c r="BK125" i="7"/>
  <c r="J377" i="8"/>
  <c r="J368" i="8"/>
  <c r="BK359" i="8"/>
  <c r="BK350" i="8"/>
  <c r="BK344" i="8"/>
  <c r="BK336" i="8"/>
  <c r="J332" i="8"/>
  <c r="J325" i="8"/>
  <c r="J321" i="8"/>
  <c r="BK317" i="8"/>
  <c r="BK313" i="8"/>
  <c r="J309" i="8"/>
  <c r="BK304" i="8"/>
  <c r="BK296" i="8"/>
  <c r="J292" i="8"/>
  <c r="J286" i="8"/>
  <c r="BK281" i="8"/>
  <c r="J274" i="8"/>
  <c r="J266" i="8"/>
  <c r="BK259" i="8"/>
  <c r="J251" i="8"/>
  <c r="BK245" i="8"/>
  <c r="J236" i="8"/>
  <c r="BK230" i="8"/>
  <c r="BK222" i="8"/>
  <c r="J215" i="8"/>
  <c r="J207" i="8"/>
  <c r="J195" i="8"/>
  <c r="BK188" i="8"/>
  <c r="J181" i="8"/>
  <c r="J171" i="8"/>
  <c r="BK163" i="8"/>
  <c r="J155" i="8"/>
  <c r="J147" i="8"/>
  <c r="BK139" i="8"/>
  <c r="BK131" i="8"/>
  <c r="BK371" i="8"/>
  <c r="BK363" i="8"/>
  <c r="J354" i="8"/>
  <c r="BK347" i="8"/>
  <c r="BK341" i="8"/>
  <c r="J334" i="8"/>
  <c r="J328" i="8"/>
  <c r="BK323" i="8"/>
  <c r="J319" i="8"/>
  <c r="BK315" i="8"/>
  <c r="J311" i="8"/>
  <c r="J307" i="8"/>
  <c r="J300" i="8"/>
  <c r="J294" i="8"/>
  <c r="BK288" i="8"/>
  <c r="BK283" i="8"/>
  <c r="BK276" i="8"/>
  <c r="BK270" i="8"/>
  <c r="J262" i="8"/>
  <c r="BK255" i="8"/>
  <c r="J248" i="8"/>
  <c r="J242" i="8"/>
  <c r="J233" i="8"/>
  <c r="J226" i="8"/>
  <c r="BK218" i="8"/>
  <c r="BK211" i="8"/>
  <c r="BK202" i="8"/>
  <c r="BK198" i="8"/>
  <c r="J192" i="8"/>
  <c r="J184" i="8"/>
  <c r="J176" i="8"/>
  <c r="J167" i="8"/>
  <c r="BK159" i="8"/>
  <c r="BK152" i="8"/>
  <c r="J143" i="8"/>
  <c r="J135" i="8"/>
  <c r="BK143" i="9"/>
  <c r="BK134" i="9"/>
  <c r="BK128" i="9"/>
  <c r="J151" i="9"/>
  <c r="J143" i="9"/>
  <c r="J134" i="9"/>
  <c r="J128" i="9"/>
  <c r="BK136" i="2" l="1"/>
  <c r="J136" i="2"/>
  <c r="J98" i="2" s="1"/>
  <c r="R136" i="2"/>
  <c r="BK162" i="2"/>
  <c r="J162" i="2"/>
  <c r="J99" i="2" s="1"/>
  <c r="R162" i="2"/>
  <c r="BK172" i="2"/>
  <c r="J172" i="2"/>
  <c r="J100" i="2" s="1"/>
  <c r="P172" i="2"/>
  <c r="T172" i="2"/>
  <c r="P181" i="2"/>
  <c r="T181" i="2"/>
  <c r="BK240" i="2"/>
  <c r="J240" i="2" s="1"/>
  <c r="J103" i="2" s="1"/>
  <c r="T240" i="2"/>
  <c r="P314" i="2"/>
  <c r="T314" i="2"/>
  <c r="BK333" i="2"/>
  <c r="J333" i="2" s="1"/>
  <c r="J107" i="2" s="1"/>
  <c r="R333" i="2"/>
  <c r="BK360" i="2"/>
  <c r="J360" i="2" s="1"/>
  <c r="J108" i="2" s="1"/>
  <c r="P360" i="2"/>
  <c r="P332" i="2" s="1"/>
  <c r="BK378" i="2"/>
  <c r="J378" i="2" s="1"/>
  <c r="J109" i="2" s="1"/>
  <c r="P378" i="2"/>
  <c r="R378" i="2"/>
  <c r="T378" i="2"/>
  <c r="BK414" i="2"/>
  <c r="J414" i="2"/>
  <c r="J110" i="2"/>
  <c r="P414" i="2"/>
  <c r="T414" i="2"/>
  <c r="P441" i="2"/>
  <c r="T441" i="2"/>
  <c r="P465" i="2"/>
  <c r="T465" i="2"/>
  <c r="P473" i="2"/>
  <c r="T473" i="2"/>
  <c r="P489" i="2"/>
  <c r="T489" i="2"/>
  <c r="P137" i="3"/>
  <c r="T137" i="3"/>
  <c r="T131" i="3" s="1"/>
  <c r="P150" i="3"/>
  <c r="P131" i="3" s="1"/>
  <c r="T150" i="3"/>
  <c r="P167" i="3"/>
  <c r="T167" i="3"/>
  <c r="P211" i="3"/>
  <c r="T211" i="3"/>
  <c r="P230" i="3"/>
  <c r="T230" i="3"/>
  <c r="P255" i="3"/>
  <c r="T255" i="3"/>
  <c r="P269" i="3"/>
  <c r="T269" i="3"/>
  <c r="P295" i="3"/>
  <c r="R295" i="3"/>
  <c r="BK319" i="3"/>
  <c r="J319" i="3"/>
  <c r="J110" i="3"/>
  <c r="T319" i="3"/>
  <c r="BK137" i="4"/>
  <c r="J137" i="4"/>
  <c r="J99" i="4" s="1"/>
  <c r="R137" i="4"/>
  <c r="R131" i="4" s="1"/>
  <c r="BK156" i="4"/>
  <c r="J156" i="4"/>
  <c r="J100" i="4"/>
  <c r="R156" i="4"/>
  <c r="BK178" i="4"/>
  <c r="J178" i="4" s="1"/>
  <c r="J101" i="4" s="1"/>
  <c r="T178" i="4"/>
  <c r="P236" i="4"/>
  <c r="T236" i="4"/>
  <c r="BK255" i="4"/>
  <c r="J255" i="4" s="1"/>
  <c r="J105" i="4" s="1"/>
  <c r="R255" i="4"/>
  <c r="BK282" i="4"/>
  <c r="J282" i="4" s="1"/>
  <c r="J106" i="4" s="1"/>
  <c r="P282" i="4"/>
  <c r="T282" i="4"/>
  <c r="BK294" i="4"/>
  <c r="J294" i="4"/>
  <c r="J108" i="4" s="1"/>
  <c r="R294" i="4"/>
  <c r="BK304" i="4"/>
  <c r="J304" i="4" s="1"/>
  <c r="J109" i="4" s="1"/>
  <c r="T304" i="4"/>
  <c r="P330" i="4"/>
  <c r="T330" i="4"/>
  <c r="BK126" i="5"/>
  <c r="J126" i="5"/>
  <c r="J98" i="5" s="1"/>
  <c r="T126" i="5"/>
  <c r="P168" i="5"/>
  <c r="P125" i="5" s="1"/>
  <c r="T168" i="5"/>
  <c r="P175" i="5"/>
  <c r="T175" i="5"/>
  <c r="P185" i="5"/>
  <c r="R185" i="5"/>
  <c r="BK196" i="5"/>
  <c r="J196" i="5" s="1"/>
  <c r="J103" i="5" s="1"/>
  <c r="R196" i="5"/>
  <c r="BK300" i="5"/>
  <c r="J300" i="5"/>
  <c r="J104" i="5" s="1"/>
  <c r="T300" i="5"/>
  <c r="BK124" i="6"/>
  <c r="J124" i="6" s="1"/>
  <c r="J98" i="6" s="1"/>
  <c r="T124" i="6"/>
  <c r="P186" i="6"/>
  <c r="T186" i="6"/>
  <c r="P195" i="6"/>
  <c r="T195" i="6"/>
  <c r="P207" i="6"/>
  <c r="T207" i="6"/>
  <c r="P238" i="6"/>
  <c r="T238" i="6"/>
  <c r="P124" i="7"/>
  <c r="T124" i="7"/>
  <c r="P144" i="7"/>
  <c r="T144" i="7"/>
  <c r="P163" i="7"/>
  <c r="T163" i="7"/>
  <c r="P174" i="7"/>
  <c r="R174" i="7"/>
  <c r="P130" i="8"/>
  <c r="T130" i="8"/>
  <c r="P206" i="8"/>
  <c r="T206" i="8"/>
  <c r="P241" i="8"/>
  <c r="T241" i="8"/>
  <c r="P254" i="8"/>
  <c r="T254" i="8"/>
  <c r="P340" i="8"/>
  <c r="R340" i="8"/>
  <c r="BK349" i="8"/>
  <c r="J349" i="8"/>
  <c r="J105" i="8" s="1"/>
  <c r="T349" i="8"/>
  <c r="BK367" i="8"/>
  <c r="J367" i="8"/>
  <c r="J108" i="8" s="1"/>
  <c r="R367" i="8"/>
  <c r="R366" i="8" s="1"/>
  <c r="P136" i="2"/>
  <c r="T136" i="2"/>
  <c r="P162" i="2"/>
  <c r="T162" i="2"/>
  <c r="R172" i="2"/>
  <c r="BK181" i="2"/>
  <c r="J181" i="2"/>
  <c r="J101" i="2" s="1"/>
  <c r="R181" i="2"/>
  <c r="P240" i="2"/>
  <c r="R240" i="2"/>
  <c r="BK314" i="2"/>
  <c r="J314" i="2"/>
  <c r="J104" i="2" s="1"/>
  <c r="R314" i="2"/>
  <c r="P333" i="2"/>
  <c r="T333" i="2"/>
  <c r="R360" i="2"/>
  <c r="T360" i="2"/>
  <c r="R414" i="2"/>
  <c r="BK441" i="2"/>
  <c r="J441" i="2"/>
  <c r="J111" i="2" s="1"/>
  <c r="R441" i="2"/>
  <c r="BK465" i="2"/>
  <c r="J465" i="2" s="1"/>
  <c r="J112" i="2" s="1"/>
  <c r="R465" i="2"/>
  <c r="BK473" i="2"/>
  <c r="J473" i="2"/>
  <c r="J113" i="2" s="1"/>
  <c r="R473" i="2"/>
  <c r="BK489" i="2"/>
  <c r="J489" i="2" s="1"/>
  <c r="J114" i="2" s="1"/>
  <c r="R489" i="2"/>
  <c r="BK137" i="3"/>
  <c r="J137" i="3"/>
  <c r="J99" i="3" s="1"/>
  <c r="R137" i="3"/>
  <c r="R131" i="3" s="1"/>
  <c r="BK150" i="3"/>
  <c r="J150" i="3"/>
  <c r="J100" i="3"/>
  <c r="R150" i="3"/>
  <c r="BK167" i="3"/>
  <c r="J167" i="3" s="1"/>
  <c r="J101" i="3" s="1"/>
  <c r="R167" i="3"/>
  <c r="BK211" i="3"/>
  <c r="J211" i="3"/>
  <c r="J102" i="3"/>
  <c r="R211" i="3"/>
  <c r="BK230" i="3"/>
  <c r="J230" i="3" s="1"/>
  <c r="J105" i="3" s="1"/>
  <c r="R230" i="3"/>
  <c r="BK255" i="3"/>
  <c r="J255" i="3"/>
  <c r="J107" i="3"/>
  <c r="R255" i="3"/>
  <c r="BK269" i="3"/>
  <c r="J269" i="3" s="1"/>
  <c r="J108" i="3" s="1"/>
  <c r="R269" i="3"/>
  <c r="BK295" i="3"/>
  <c r="J295" i="3"/>
  <c r="J109" i="3"/>
  <c r="T295" i="3"/>
  <c r="P319" i="3"/>
  <c r="R319" i="3"/>
  <c r="P137" i="4"/>
  <c r="P131" i="4" s="1"/>
  <c r="T137" i="4"/>
  <c r="T131" i="4"/>
  <c r="P156" i="4"/>
  <c r="T156" i="4"/>
  <c r="P178" i="4"/>
  <c r="R178" i="4"/>
  <c r="BK236" i="4"/>
  <c r="J236" i="4" s="1"/>
  <c r="J102" i="4" s="1"/>
  <c r="R236" i="4"/>
  <c r="P255" i="4"/>
  <c r="T255" i="4"/>
  <c r="R282" i="4"/>
  <c r="P294" i="4"/>
  <c r="T294" i="4"/>
  <c r="P304" i="4"/>
  <c r="R304" i="4"/>
  <c r="BK330" i="4"/>
  <c r="J330" i="4"/>
  <c r="J110" i="4" s="1"/>
  <c r="R330" i="4"/>
  <c r="P126" i="5"/>
  <c r="R126" i="5"/>
  <c r="BK168" i="5"/>
  <c r="J168" i="5"/>
  <c r="J99" i="5"/>
  <c r="R168" i="5"/>
  <c r="BK175" i="5"/>
  <c r="J175" i="5" s="1"/>
  <c r="J100" i="5" s="1"/>
  <c r="R175" i="5"/>
  <c r="BK185" i="5"/>
  <c r="J185" i="5"/>
  <c r="J101" i="5"/>
  <c r="T185" i="5"/>
  <c r="P196" i="5"/>
  <c r="T196" i="5"/>
  <c r="T195" i="5" s="1"/>
  <c r="P300" i="5"/>
  <c r="R300" i="5"/>
  <c r="P124" i="6"/>
  <c r="P123" i="6"/>
  <c r="P122" i="6" s="1"/>
  <c r="AU99" i="1" s="1"/>
  <c r="R124" i="6"/>
  <c r="BK186" i="6"/>
  <c r="J186" i="6" s="1"/>
  <c r="J99" i="6" s="1"/>
  <c r="R186" i="6"/>
  <c r="BK195" i="6"/>
  <c r="J195" i="6" s="1"/>
  <c r="J100" i="6" s="1"/>
  <c r="R195" i="6"/>
  <c r="BK207" i="6"/>
  <c r="J207" i="6" s="1"/>
  <c r="J101" i="6" s="1"/>
  <c r="R207" i="6"/>
  <c r="BK238" i="6"/>
  <c r="J238" i="6" s="1"/>
  <c r="J102" i="6" s="1"/>
  <c r="R238" i="6"/>
  <c r="BK124" i="7"/>
  <c r="J124" i="7" s="1"/>
  <c r="J98" i="7" s="1"/>
  <c r="R124" i="7"/>
  <c r="BK144" i="7"/>
  <c r="J144" i="7" s="1"/>
  <c r="J99" i="7" s="1"/>
  <c r="R144" i="7"/>
  <c r="BK163" i="7"/>
  <c r="J163" i="7" s="1"/>
  <c r="J100" i="7" s="1"/>
  <c r="R163" i="7"/>
  <c r="BK174" i="7"/>
  <c r="J174" i="7" s="1"/>
  <c r="J101" i="7" s="1"/>
  <c r="T174" i="7"/>
  <c r="BK130" i="8"/>
  <c r="J130" i="8" s="1"/>
  <c r="J98" i="8" s="1"/>
  <c r="R130" i="8"/>
  <c r="BK206" i="8"/>
  <c r="J206" i="8" s="1"/>
  <c r="J100" i="8" s="1"/>
  <c r="R206" i="8"/>
  <c r="BK241" i="8"/>
  <c r="J241" i="8" s="1"/>
  <c r="J102" i="8" s="1"/>
  <c r="R241" i="8"/>
  <c r="BK254" i="8"/>
  <c r="J254" i="8" s="1"/>
  <c r="J103" i="8" s="1"/>
  <c r="R254" i="8"/>
  <c r="BK340" i="8"/>
  <c r="J340" i="8" s="1"/>
  <c r="J104" i="8" s="1"/>
  <c r="T340" i="8"/>
  <c r="P349" i="8"/>
  <c r="R349" i="8"/>
  <c r="P367" i="8"/>
  <c r="P366" i="8" s="1"/>
  <c r="T367" i="8"/>
  <c r="T366" i="8" s="1"/>
  <c r="BK124" i="9"/>
  <c r="J124" i="9"/>
  <c r="J98" i="9"/>
  <c r="P124" i="9"/>
  <c r="P123" i="9"/>
  <c r="P122" i="9" s="1"/>
  <c r="AU102" i="1" s="1"/>
  <c r="R124" i="9"/>
  <c r="R123" i="9" s="1"/>
  <c r="R122" i="9" s="1"/>
  <c r="T124" i="9"/>
  <c r="T123" i="9" s="1"/>
  <c r="T122" i="9" s="1"/>
  <c r="BK225" i="3"/>
  <c r="J225" i="3" s="1"/>
  <c r="J103" i="3" s="1"/>
  <c r="BK132" i="4"/>
  <c r="J132" i="4"/>
  <c r="J98" i="4"/>
  <c r="BK197" i="7"/>
  <c r="J197" i="7"/>
  <c r="J102" i="7" s="1"/>
  <c r="BK235" i="2"/>
  <c r="J235" i="2" s="1"/>
  <c r="J102" i="2" s="1"/>
  <c r="BK328" i="2"/>
  <c r="J328" i="2"/>
  <c r="J105" i="2" s="1"/>
  <c r="BK132" i="3"/>
  <c r="J132" i="3" s="1"/>
  <c r="J98" i="3" s="1"/>
  <c r="BK252" i="3"/>
  <c r="J252" i="3" s="1"/>
  <c r="J106" i="3" s="1"/>
  <c r="BK250" i="4"/>
  <c r="J250" i="4" s="1"/>
  <c r="J103" i="4" s="1"/>
  <c r="BK290" i="4"/>
  <c r="J290" i="4" s="1"/>
  <c r="J107" i="4" s="1"/>
  <c r="BK201" i="8"/>
  <c r="J201" i="8"/>
  <c r="J99" i="8"/>
  <c r="BK235" i="8"/>
  <c r="J235" i="8"/>
  <c r="J101" i="8" s="1"/>
  <c r="BK362" i="8"/>
  <c r="J362" i="8" s="1"/>
  <c r="J106" i="8" s="1"/>
  <c r="BK138" i="9"/>
  <c r="J138" i="9"/>
  <c r="J99" i="9" s="1"/>
  <c r="BK142" i="9"/>
  <c r="J142" i="9" s="1"/>
  <c r="J100" i="9" s="1"/>
  <c r="BK146" i="9"/>
  <c r="J146" i="9" s="1"/>
  <c r="J101" i="9" s="1"/>
  <c r="BK150" i="9"/>
  <c r="J150" i="9" s="1"/>
  <c r="J102" i="9" s="1"/>
  <c r="E85" i="9"/>
  <c r="J116" i="9"/>
  <c r="BE128" i="9"/>
  <c r="BE139" i="9"/>
  <c r="BE151" i="9"/>
  <c r="F92" i="9"/>
  <c r="BE125" i="9"/>
  <c r="BE131" i="9"/>
  <c r="BE134" i="9"/>
  <c r="BE143" i="9"/>
  <c r="BE147" i="9"/>
  <c r="E85" i="8"/>
  <c r="J89" i="8"/>
  <c r="J91" i="8"/>
  <c r="J92" i="8"/>
  <c r="F124" i="8"/>
  <c r="F125" i="8"/>
  <c r="BE135" i="8"/>
  <c r="BE152" i="8"/>
  <c r="BE155" i="8"/>
  <c r="BE167" i="8"/>
  <c r="BE176" i="8"/>
  <c r="BE181" i="8"/>
  <c r="BE195" i="8"/>
  <c r="BE198" i="8"/>
  <c r="BE202" i="8"/>
  <c r="BE211" i="8"/>
  <c r="BE215" i="8"/>
  <c r="BE222" i="8"/>
  <c r="BE230" i="8"/>
  <c r="BE236" i="8"/>
  <c r="BE245" i="8"/>
  <c r="BE251" i="8"/>
  <c r="BE255" i="8"/>
  <c r="BE262" i="8"/>
  <c r="BE270" i="8"/>
  <c r="BE281" i="8"/>
  <c r="BE283" i="8"/>
  <c r="BE288" i="8"/>
  <c r="BE292" i="8"/>
  <c r="BE307" i="8"/>
  <c r="BE315" i="8"/>
  <c r="BE319" i="8"/>
  <c r="BE321" i="8"/>
  <c r="BE323" i="8"/>
  <c r="BE328" i="8"/>
  <c r="BE332" i="8"/>
  <c r="BE341" i="8"/>
  <c r="BE347" i="8"/>
  <c r="BE354" i="8"/>
  <c r="BE363" i="8"/>
  <c r="BE131" i="8"/>
  <c r="BE139" i="8"/>
  <c r="BE143" i="8"/>
  <c r="BE147" i="8"/>
  <c r="BE159" i="8"/>
  <c r="BE163" i="8"/>
  <c r="BE171" i="8"/>
  <c r="BE184" i="8"/>
  <c r="BE188" i="8"/>
  <c r="BE192" i="8"/>
  <c r="BE207" i="8"/>
  <c r="BE218" i="8"/>
  <c r="BE226" i="8"/>
  <c r="BE233" i="8"/>
  <c r="BE242" i="8"/>
  <c r="BE248" i="8"/>
  <c r="BE259" i="8"/>
  <c r="BE266" i="8"/>
  <c r="BE274" i="8"/>
  <c r="BE276" i="8"/>
  <c r="BE286" i="8"/>
  <c r="BE294" i="8"/>
  <c r="BE296" i="8"/>
  <c r="BE300" i="8"/>
  <c r="BE304" i="8"/>
  <c r="BE309" i="8"/>
  <c r="BE311" i="8"/>
  <c r="BE313" i="8"/>
  <c r="BE317" i="8"/>
  <c r="BE325" i="8"/>
  <c r="BE334" i="8"/>
  <c r="BE336" i="8"/>
  <c r="BE344" i="8"/>
  <c r="BE350" i="8"/>
  <c r="BE359" i="8"/>
  <c r="BE368" i="8"/>
  <c r="BE371" i="8"/>
  <c r="BE374" i="8"/>
  <c r="BE377" i="8"/>
  <c r="F91" i="7"/>
  <c r="F92" i="7"/>
  <c r="E112" i="7"/>
  <c r="J118" i="7"/>
  <c r="J119" i="7"/>
  <c r="BE129" i="7"/>
  <c r="BE145" i="7"/>
  <c r="BE152" i="7"/>
  <c r="BE164" i="7"/>
  <c r="BE167" i="7"/>
  <c r="BE175" i="7"/>
  <c r="BE183" i="7"/>
  <c r="BE186" i="7"/>
  <c r="BE194" i="7"/>
  <c r="BE198" i="7"/>
  <c r="J89" i="7"/>
  <c r="BE125" i="7"/>
  <c r="BE133" i="7"/>
  <c r="BE137" i="7"/>
  <c r="BE140" i="7"/>
  <c r="BE149" i="7"/>
  <c r="BE156" i="7"/>
  <c r="BE160" i="7"/>
  <c r="BE170" i="7"/>
  <c r="BE178" i="7"/>
  <c r="BE191" i="7"/>
  <c r="BK195" i="5"/>
  <c r="J195" i="5"/>
  <c r="J102" i="5" s="1"/>
  <c r="F91" i="6"/>
  <c r="F92" i="6"/>
  <c r="E112" i="6"/>
  <c r="J119" i="6"/>
  <c r="BE145" i="6"/>
  <c r="BE150" i="6"/>
  <c r="BE169" i="6"/>
  <c r="BE179" i="6"/>
  <c r="BE183" i="6"/>
  <c r="BE200" i="6"/>
  <c r="BE208" i="6"/>
  <c r="BE213" i="6"/>
  <c r="BE218" i="6"/>
  <c r="BE228" i="6"/>
  <c r="BE233" i="6"/>
  <c r="BE243" i="6"/>
  <c r="BE255" i="6"/>
  <c r="BE259" i="6"/>
  <c r="J89" i="6"/>
  <c r="J91" i="6"/>
  <c r="BE125" i="6"/>
  <c r="BE130" i="6"/>
  <c r="BE135" i="6"/>
  <c r="BE140" i="6"/>
  <c r="BE155" i="6"/>
  <c r="BE160" i="6"/>
  <c r="BE165" i="6"/>
  <c r="BE174" i="6"/>
  <c r="BE187" i="6"/>
  <c r="BE192" i="6"/>
  <c r="BE196" i="6"/>
  <c r="BE204" i="6"/>
  <c r="BE223" i="6"/>
  <c r="BE239" i="6"/>
  <c r="BE247" i="6"/>
  <c r="BE251" i="6"/>
  <c r="J89" i="5"/>
  <c r="BE130" i="5"/>
  <c r="BE133" i="5"/>
  <c r="BE136" i="5"/>
  <c r="BE142" i="5"/>
  <c r="BE145" i="5"/>
  <c r="BE151" i="5"/>
  <c r="BE172" i="5"/>
  <c r="BE176" i="5"/>
  <c r="BE182" i="5"/>
  <c r="BE189" i="5"/>
  <c r="BE203" i="5"/>
  <c r="BE206" i="5"/>
  <c r="BE209" i="5"/>
  <c r="BE212" i="5"/>
  <c r="BE221" i="5"/>
  <c r="BE224" i="5"/>
  <c r="BE227" i="5"/>
  <c r="BE233" i="5"/>
  <c r="BE239" i="5"/>
  <c r="BE242" i="5"/>
  <c r="BE245" i="5"/>
  <c r="BE250" i="5"/>
  <c r="BE262" i="5"/>
  <c r="BE265" i="5"/>
  <c r="BE270" i="5"/>
  <c r="BE279" i="5"/>
  <c r="BE282" i="5"/>
  <c r="BE297" i="5"/>
  <c r="BE310" i="5"/>
  <c r="BE316" i="5"/>
  <c r="BE322" i="5"/>
  <c r="BE328" i="5"/>
  <c r="BE331" i="5"/>
  <c r="BE334" i="5"/>
  <c r="E85" i="5"/>
  <c r="F92" i="5"/>
  <c r="BE127" i="5"/>
  <c r="BE139" i="5"/>
  <c r="BE148" i="5"/>
  <c r="BE154" i="5"/>
  <c r="BE157" i="5"/>
  <c r="BE160" i="5"/>
  <c r="BE163" i="5"/>
  <c r="BE166" i="5"/>
  <c r="BE169" i="5"/>
  <c r="BE179" i="5"/>
  <c r="BE186" i="5"/>
  <c r="BE192" i="5"/>
  <c r="BE197" i="5"/>
  <c r="BE200" i="5"/>
  <c r="BE215" i="5"/>
  <c r="BE218" i="5"/>
  <c r="BE230" i="5"/>
  <c r="BE236" i="5"/>
  <c r="BE247" i="5"/>
  <c r="BE253" i="5"/>
  <c r="BE256" i="5"/>
  <c r="BE259" i="5"/>
  <c r="BE267" i="5"/>
  <c r="BE273" i="5"/>
  <c r="BE276" i="5"/>
  <c r="BE285" i="5"/>
  <c r="BE288" i="5"/>
  <c r="BE291" i="5"/>
  <c r="BE294" i="5"/>
  <c r="BE301" i="5"/>
  <c r="BE304" i="5"/>
  <c r="BE307" i="5"/>
  <c r="BE313" i="5"/>
  <c r="BE319" i="5"/>
  <c r="BE325" i="5"/>
  <c r="J89" i="4"/>
  <c r="F92" i="4"/>
  <c r="E120" i="4"/>
  <c r="J126" i="4"/>
  <c r="J127" i="4"/>
  <c r="BE144" i="4"/>
  <c r="BE148" i="4"/>
  <c r="BE152" i="4"/>
  <c r="BE170" i="4"/>
  <c r="BE185" i="4"/>
  <c r="BE189" i="4"/>
  <c r="BE193" i="4"/>
  <c r="BE203" i="4"/>
  <c r="BE220" i="4"/>
  <c r="BE237" i="4"/>
  <c r="BE247" i="4"/>
  <c r="BE251" i="4"/>
  <c r="BE260" i="4"/>
  <c r="BE279" i="4"/>
  <c r="BE287" i="4"/>
  <c r="BE310" i="4"/>
  <c r="BE317" i="4"/>
  <c r="BE327" i="4"/>
  <c r="F91" i="4"/>
  <c r="BE133" i="4"/>
  <c r="BE138" i="4"/>
  <c r="BE157" i="4"/>
  <c r="BE161" i="4"/>
  <c r="BE165" i="4"/>
  <c r="BE174" i="4"/>
  <c r="BE179" i="4"/>
  <c r="BE181" i="4"/>
  <c r="BE197" i="4"/>
  <c r="BE207" i="4"/>
  <c r="BE211" i="4"/>
  <c r="BE216" i="4"/>
  <c r="BE224" i="4"/>
  <c r="BE228" i="4"/>
  <c r="BE232" i="4"/>
  <c r="BE240" i="4"/>
  <c r="BE243" i="4"/>
  <c r="BE256" i="4"/>
  <c r="BE265" i="4"/>
  <c r="BE269" i="4"/>
  <c r="BE272" i="4"/>
  <c r="BE276" i="4"/>
  <c r="BE283" i="4"/>
  <c r="BE291" i="4"/>
  <c r="BE295" i="4"/>
  <c r="BE300" i="4"/>
  <c r="BE305" i="4"/>
  <c r="BE314" i="4"/>
  <c r="BE323" i="4"/>
  <c r="BE331" i="4"/>
  <c r="BE337" i="4"/>
  <c r="BE341" i="4"/>
  <c r="BE345" i="4"/>
  <c r="E85" i="3"/>
  <c r="J89" i="3"/>
  <c r="F92" i="3"/>
  <c r="BE133" i="3"/>
  <c r="BE146" i="3"/>
  <c r="BE151" i="3"/>
  <c r="BE159" i="3"/>
  <c r="BE163" i="3"/>
  <c r="BE168" i="3"/>
  <c r="BE182" i="3"/>
  <c r="BE187" i="3"/>
  <c r="BE195" i="3"/>
  <c r="BE212" i="3"/>
  <c r="BE222" i="3"/>
  <c r="BE235" i="3"/>
  <c r="BE246" i="3"/>
  <c r="BE249" i="3"/>
  <c r="BE260" i="3"/>
  <c r="BE263" i="3"/>
  <c r="BE270" i="3"/>
  <c r="BE278" i="3"/>
  <c r="BE285" i="3"/>
  <c r="BE300" i="3"/>
  <c r="BE312" i="3"/>
  <c r="BE316" i="3"/>
  <c r="BE138" i="3"/>
  <c r="BE142" i="3"/>
  <c r="BE155" i="3"/>
  <c r="BE172" i="3"/>
  <c r="BE176" i="3"/>
  <c r="BE180" i="3"/>
  <c r="BE185" i="3"/>
  <c r="BE191" i="3"/>
  <c r="BE200" i="3"/>
  <c r="BE207" i="3"/>
  <c r="BE215" i="3"/>
  <c r="BE218" i="3"/>
  <c r="BE226" i="3"/>
  <c r="BE231" i="3"/>
  <c r="BE238" i="3"/>
  <c r="BE242" i="3"/>
  <c r="BE253" i="3"/>
  <c r="BE256" i="3"/>
  <c r="BE266" i="3"/>
  <c r="BE274" i="3"/>
  <c r="BE282" i="3"/>
  <c r="BE288" i="3"/>
  <c r="BE292" i="3"/>
  <c r="BE296" i="3"/>
  <c r="BE304" i="3"/>
  <c r="BE320" i="3"/>
  <c r="BE324" i="3"/>
  <c r="E85" i="2"/>
  <c r="J128" i="2"/>
  <c r="BE137" i="2"/>
  <c r="BE144" i="2"/>
  <c r="BE148" i="2"/>
  <c r="BE155" i="2"/>
  <c r="BE167" i="2"/>
  <c r="BE177" i="2"/>
  <c r="BE182" i="2"/>
  <c r="BE186" i="2"/>
  <c r="BE197" i="2"/>
  <c r="BE204" i="2"/>
  <c r="BE215" i="2"/>
  <c r="BE224" i="2"/>
  <c r="BE231" i="2"/>
  <c r="BE236" i="2"/>
  <c r="BE245" i="2"/>
  <c r="BE255" i="2"/>
  <c r="BE260" i="2"/>
  <c r="BE265" i="2"/>
  <c r="BE279" i="2"/>
  <c r="BE287" i="2"/>
  <c r="BE304" i="2"/>
  <c r="BE321" i="2"/>
  <c r="BE329" i="2"/>
  <c r="BE334" i="2"/>
  <c r="BE346" i="2"/>
  <c r="BE350" i="2"/>
  <c r="BE357" i="2"/>
  <c r="BE361" i="2"/>
  <c r="BE364" i="2"/>
  <c r="BE369" i="2"/>
  <c r="BE374" i="2"/>
  <c r="BE383" i="2"/>
  <c r="BE389" i="2"/>
  <c r="BE392" i="2"/>
  <c r="BE403" i="2"/>
  <c r="BE411" i="2"/>
  <c r="BE415" i="2"/>
  <c r="BE422" i="2"/>
  <c r="BE431" i="2"/>
  <c r="BE438" i="2"/>
  <c r="BE442" i="2"/>
  <c r="BE454" i="2"/>
  <c r="BE458" i="2"/>
  <c r="BE466" i="2"/>
  <c r="BE469" i="2"/>
  <c r="BE474" i="2"/>
  <c r="BE478" i="2"/>
  <c r="BE490" i="2"/>
  <c r="BE494" i="2"/>
  <c r="BE504" i="2"/>
  <c r="F92" i="2"/>
  <c r="BE141" i="2"/>
  <c r="BE151" i="2"/>
  <c r="BE159" i="2"/>
  <c r="BE163" i="2"/>
  <c r="BE173" i="2"/>
  <c r="BE190" i="2"/>
  <c r="BE193" i="2"/>
  <c r="BE201" i="2"/>
  <c r="BE208" i="2"/>
  <c r="BE211" i="2"/>
  <c r="BE219" i="2"/>
  <c r="BE228" i="2"/>
  <c r="BE233" i="2"/>
  <c r="BE241" i="2"/>
  <c r="BE250" i="2"/>
  <c r="BE253" i="2"/>
  <c r="BE258" i="2"/>
  <c r="BE271" i="2"/>
  <c r="BE275" i="2"/>
  <c r="BE283" i="2"/>
  <c r="BE291" i="2"/>
  <c r="BE294" i="2"/>
  <c r="BE298" i="2"/>
  <c r="BE308" i="2"/>
  <c r="BE315" i="2"/>
  <c r="BE318" i="2"/>
  <c r="BE325" i="2"/>
  <c r="BE338" i="2"/>
  <c r="BE342" i="2"/>
  <c r="BE353" i="2"/>
  <c r="BE367" i="2"/>
  <c r="BE371" i="2"/>
  <c r="BE379" i="2"/>
  <c r="BE386" i="2"/>
  <c r="BE395" i="2"/>
  <c r="BE398" i="2"/>
  <c r="BE400" i="2"/>
  <c r="BE407" i="2"/>
  <c r="BE419" i="2"/>
  <c r="BE428" i="2"/>
  <c r="BE435" i="2"/>
  <c r="BE446" i="2"/>
  <c r="BE450" i="2"/>
  <c r="BE462" i="2"/>
  <c r="BE482" i="2"/>
  <c r="BE486" i="2"/>
  <c r="BE500" i="2"/>
  <c r="F36" i="2"/>
  <c r="BC95" i="1"/>
  <c r="F35" i="2"/>
  <c r="BB95" i="1"/>
  <c r="J34" i="2"/>
  <c r="AW95" i="1"/>
  <c r="F35" i="3"/>
  <c r="BB96" i="1" s="1"/>
  <c r="F34" i="3"/>
  <c r="BA96" i="1"/>
  <c r="F37" i="3"/>
  <c r="BD96" i="1"/>
  <c r="J34" i="4"/>
  <c r="AW97" i="1"/>
  <c r="F36" i="4"/>
  <c r="BC97" i="1" s="1"/>
  <c r="J34" i="5"/>
  <c r="AW98" i="1"/>
  <c r="F37" i="5"/>
  <c r="BD98" i="1"/>
  <c r="J34" i="6"/>
  <c r="AW99" i="1"/>
  <c r="F35" i="6"/>
  <c r="BB99" i="1" s="1"/>
  <c r="F37" i="6"/>
  <c r="BD99" i="1"/>
  <c r="F36" i="7"/>
  <c r="BC100" i="1"/>
  <c r="F37" i="7"/>
  <c r="BD100" i="1"/>
  <c r="F36" i="8"/>
  <c r="BC101" i="1" s="1"/>
  <c r="F35" i="8"/>
  <c r="BB101" i="1"/>
  <c r="F34" i="9"/>
  <c r="BA102" i="1"/>
  <c r="F36" i="9"/>
  <c r="BC102" i="1"/>
  <c r="F37" i="9"/>
  <c r="BD102" i="1" s="1"/>
  <c r="F34" i="2"/>
  <c r="BA95" i="1"/>
  <c r="F37" i="2"/>
  <c r="BD95" i="1"/>
  <c r="J34" i="3"/>
  <c r="AW96" i="1"/>
  <c r="F36" i="3"/>
  <c r="BC96" i="1" s="1"/>
  <c r="F35" i="4"/>
  <c r="BB97" i="1"/>
  <c r="F34" i="4"/>
  <c r="BA97" i="1"/>
  <c r="F37" i="4"/>
  <c r="BD97" i="1"/>
  <c r="F34" i="5"/>
  <c r="BA98" i="1" s="1"/>
  <c r="F35" i="5"/>
  <c r="BB98" i="1"/>
  <c r="F36" i="5"/>
  <c r="BC98" i="1"/>
  <c r="F34" i="6"/>
  <c r="BA99" i="1"/>
  <c r="F36" i="6"/>
  <c r="BC99" i="1" s="1"/>
  <c r="F34" i="7"/>
  <c r="BA100" i="1"/>
  <c r="F35" i="7"/>
  <c r="BB100" i="1"/>
  <c r="J34" i="7"/>
  <c r="AW100" i="1"/>
  <c r="F34" i="8"/>
  <c r="BA101" i="1" s="1"/>
  <c r="J34" i="8"/>
  <c r="AW101" i="1"/>
  <c r="F37" i="8"/>
  <c r="BD101" i="1"/>
  <c r="J34" i="9"/>
  <c r="AW102" i="1"/>
  <c r="F35" i="9"/>
  <c r="BB102" i="1" s="1"/>
  <c r="R129" i="8" l="1"/>
  <c r="R128" i="8"/>
  <c r="R125" i="5"/>
  <c r="T254" i="4"/>
  <c r="T130" i="4" s="1"/>
  <c r="T332" i="2"/>
  <c r="T135" i="2"/>
  <c r="T134" i="2"/>
  <c r="T129" i="8"/>
  <c r="T128" i="8"/>
  <c r="T123" i="7"/>
  <c r="T122" i="7" s="1"/>
  <c r="T123" i="6"/>
  <c r="T122" i="6"/>
  <c r="R195" i="5"/>
  <c r="T125" i="5"/>
  <c r="T124" i="5" s="1"/>
  <c r="R254" i="4"/>
  <c r="R130" i="4"/>
  <c r="P229" i="3"/>
  <c r="P130" i="3" s="1"/>
  <c r="AU96" i="1" s="1"/>
  <c r="R123" i="7"/>
  <c r="R122" i="7"/>
  <c r="R123" i="6"/>
  <c r="R122" i="6"/>
  <c r="P195" i="5"/>
  <c r="P124" i="5"/>
  <c r="AU98" i="1" s="1"/>
  <c r="P254" i="4"/>
  <c r="P130" i="4"/>
  <c r="AU97" i="1"/>
  <c r="R229" i="3"/>
  <c r="R130" i="3"/>
  <c r="P135" i="2"/>
  <c r="P134" i="2" s="1"/>
  <c r="AU95" i="1" s="1"/>
  <c r="P129" i="8"/>
  <c r="P128" i="8"/>
  <c r="AU101" i="1"/>
  <c r="P123" i="7"/>
  <c r="P122" i="7"/>
  <c r="AU100" i="1"/>
  <c r="T229" i="3"/>
  <c r="T130" i="3" s="1"/>
  <c r="R332" i="2"/>
  <c r="R135" i="2"/>
  <c r="R134" i="2"/>
  <c r="BK131" i="3"/>
  <c r="J131" i="3" s="1"/>
  <c r="J97" i="3" s="1"/>
  <c r="BK229" i="3"/>
  <c r="J229" i="3" s="1"/>
  <c r="J104" i="3" s="1"/>
  <c r="BK131" i="4"/>
  <c r="J131" i="4"/>
  <c r="J97" i="4" s="1"/>
  <c r="BK123" i="7"/>
  <c r="J123" i="7"/>
  <c r="J97" i="7"/>
  <c r="BK129" i="8"/>
  <c r="J129" i="8"/>
  <c r="J97" i="8"/>
  <c r="BK123" i="9"/>
  <c r="BK122" i="9" s="1"/>
  <c r="J122" i="9" s="1"/>
  <c r="J96" i="9" s="1"/>
  <c r="BK135" i="2"/>
  <c r="J135" i="2" s="1"/>
  <c r="J97" i="2" s="1"/>
  <c r="BK332" i="2"/>
  <c r="J332" i="2"/>
  <c r="J106" i="2" s="1"/>
  <c r="BK254" i="4"/>
  <c r="J254" i="4"/>
  <c r="J104" i="4"/>
  <c r="BK125" i="5"/>
  <c r="J125" i="5"/>
  <c r="J97" i="5"/>
  <c r="BK123" i="6"/>
  <c r="J123" i="6" s="1"/>
  <c r="J97" i="6" s="1"/>
  <c r="BK366" i="8"/>
  <c r="J366" i="8"/>
  <c r="J107" i="8" s="1"/>
  <c r="BK124" i="5"/>
  <c r="J124" i="5"/>
  <c r="J30" i="5" s="1"/>
  <c r="AG98" i="1" s="1"/>
  <c r="F33" i="2"/>
  <c r="AZ95" i="1" s="1"/>
  <c r="J33" i="3"/>
  <c r="AV96" i="1" s="1"/>
  <c r="AT96" i="1" s="1"/>
  <c r="J33" i="4"/>
  <c r="AV97" i="1" s="1"/>
  <c r="AT97" i="1" s="1"/>
  <c r="F33" i="5"/>
  <c r="AZ98" i="1" s="1"/>
  <c r="F33" i="6"/>
  <c r="AZ99" i="1"/>
  <c r="F33" i="7"/>
  <c r="AZ100" i="1"/>
  <c r="F33" i="8"/>
  <c r="AZ101" i="1" s="1"/>
  <c r="BD94" i="1"/>
  <c r="W33" i="1" s="1"/>
  <c r="BA94" i="1"/>
  <c r="W30" i="1"/>
  <c r="J33" i="9"/>
  <c r="AV102" i="1"/>
  <c r="AT102" i="1"/>
  <c r="BB94" i="1"/>
  <c r="W31" i="1"/>
  <c r="J33" i="2"/>
  <c r="AV95" i="1" s="1"/>
  <c r="AT95" i="1" s="1"/>
  <c r="F33" i="3"/>
  <c r="AZ96" i="1"/>
  <c r="F33" i="4"/>
  <c r="AZ97" i="1" s="1"/>
  <c r="J33" i="5"/>
  <c r="AV98" i="1" s="1"/>
  <c r="AT98" i="1" s="1"/>
  <c r="J33" i="6"/>
  <c r="AV99" i="1" s="1"/>
  <c r="AT99" i="1" s="1"/>
  <c r="J33" i="7"/>
  <c r="AV100" i="1" s="1"/>
  <c r="AT100" i="1" s="1"/>
  <c r="J33" i="8"/>
  <c r="AV101" i="1" s="1"/>
  <c r="AT101" i="1" s="1"/>
  <c r="F33" i="9"/>
  <c r="AZ102" i="1"/>
  <c r="BC94" i="1"/>
  <c r="W32" i="1" s="1"/>
  <c r="R124" i="5" l="1"/>
  <c r="BK130" i="3"/>
  <c r="J130" i="3"/>
  <c r="J96" i="3"/>
  <c r="BK130" i="4"/>
  <c r="J130" i="4" s="1"/>
  <c r="J96" i="4" s="1"/>
  <c r="BK122" i="6"/>
  <c r="J122" i="6" s="1"/>
  <c r="J96" i="6" s="1"/>
  <c r="J123" i="9"/>
  <c r="J97" i="9"/>
  <c r="BK134" i="2"/>
  <c r="J134" i="2" s="1"/>
  <c r="J96" i="2" s="1"/>
  <c r="BK122" i="7"/>
  <c r="J122" i="7" s="1"/>
  <c r="J96" i="7" s="1"/>
  <c r="BK128" i="8"/>
  <c r="J128" i="8"/>
  <c r="J96" i="8"/>
  <c r="AN98" i="1"/>
  <c r="J96" i="5"/>
  <c r="J39" i="5"/>
  <c r="AU94" i="1"/>
  <c r="J30" i="9"/>
  <c r="AG102" i="1"/>
  <c r="AW94" i="1"/>
  <c r="AK30" i="1" s="1"/>
  <c r="AZ94" i="1"/>
  <c r="AV94" i="1" s="1"/>
  <c r="AK29" i="1" s="1"/>
  <c r="AY94" i="1"/>
  <c r="AX94" i="1"/>
  <c r="J39" i="9" l="1"/>
  <c r="AN102" i="1"/>
  <c r="J30" i="3"/>
  <c r="AG96" i="1" s="1"/>
  <c r="J30" i="7"/>
  <c r="AG100" i="1"/>
  <c r="J30" i="8"/>
  <c r="AG101" i="1"/>
  <c r="J30" i="6"/>
  <c r="AG99" i="1"/>
  <c r="J30" i="2"/>
  <c r="AG95" i="1"/>
  <c r="AT94" i="1"/>
  <c r="W29" i="1"/>
  <c r="J30" i="4"/>
  <c r="AG97" i="1"/>
  <c r="J39" i="8" l="1"/>
  <c r="J39" i="7"/>
  <c r="J39" i="6"/>
  <c r="J39" i="3"/>
  <c r="J39" i="2"/>
  <c r="J39" i="4"/>
  <c r="AN96" i="1"/>
  <c r="AN97" i="1"/>
  <c r="AN95" i="1"/>
  <c r="AN99" i="1"/>
  <c r="AN100" i="1"/>
  <c r="AN101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<sst xmlns="http://schemas.openxmlformats.org/spreadsheetml/2006/main" count="13882" uniqueCount="2129">
  <si>
    <t>Export Komplet</t>
  </si>
  <si>
    <t/>
  </si>
  <si>
    <t>2.0</t>
  </si>
  <si>
    <t>False</t>
  </si>
  <si>
    <t>{fe98f339-ffaa-4ec8-bc50-6d85d046fe68}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</si>
  <si>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</si>
  <si>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</si>
  <si>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</si>
  <si>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</si>
  <si>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</si>
  <si>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</si>
  <si>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</si>
  <si>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</si>
  <si>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</si>
  <si>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vet_1PP_oprava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</si>
  <si>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</si>
  <si>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</si>
  <si>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SOŠ veterinární - Oprava sítí 1PP (vnitřní a vnější kanalizace, SLP, elektro)</t>
  </si>
  <si>
    <t>KSO:</t>
  </si>
  <si>
    <t>CC-CZ:</t>
  </si>
  <si>
    <t>Místo:</t>
  </si>
  <si>
    <t>Hradec Králové, Pražská 68</t>
  </si>
  <si>
    <t>Datum:</t>
  </si>
  <si>
    <t>15. 2. 2024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</si>
  <si>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</si>
  <si>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</si>
  <si>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</si>
  <si>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</si>
  <si>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</si>
  <si>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</si>
  <si>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</si>
  <si>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</si>
  <si>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</si>
  <si>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</si>
  <si>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Nezávazný rozpočet s nezaručenou úplností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</si>
  <si>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</si>
  <si>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</si>
  <si>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</si>
  <si>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</si>
  <si>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</si>
  <si>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</si>
  <si>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</si>
  <si>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</si>
  <si>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</si>
  <si>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</si>
  <si>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</si>
  <si>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</si>
  <si>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</si>
  <si>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</si>
  <si>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</si>
  <si>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</si>
  <si>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</si>
  <si>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</si>
  <si>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</si>
  <si>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</si>
  <si>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</si>
  <si>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</si>
  <si>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</si>
  <si>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</si>
  <si>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</si>
  <si>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</si>
  <si>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</si>
  <si>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</si>
  <si>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</si>
  <si>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</si>
  <si>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</si>
  <si>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</si>
  <si>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</si>
  <si>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</si>
  <si>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</si>
  <si>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</si>
  <si>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</si>
  <si>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</si>
  <si>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</si>
  <si>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</si>
  <si>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</si>
  <si>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</si>
  <si>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</si>
  <si>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</si>
  <si>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</si>
  <si>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</si>
  <si>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 xml:space="preserve">Stavební přípomoce </t>
  </si>
  <si>
    <t>STA</t>
  </si>
  <si>
    <t>1</t>
  </si>
  <si>
    <t>{b6e2449f-61c4-47f5-b84d-a0f7d66ee148}</t>
  </si>
  <si>
    <t>2</t>
  </si>
  <si>
    <t>stav_wc</t>
  </si>
  <si>
    <t>Oprava - stavební část -  v sociálním zařízení - předpokládané stavební práce</t>
  </si>
  <si>
    <t>{808b6407-643f-4bc8-b8d6-7faa4ab71052}</t>
  </si>
  <si>
    <t>vstup</t>
  </si>
  <si>
    <t>Oprava vstupu do šaten v 1pp</t>
  </si>
  <si>
    <t>{b976a31d-0673-4029-8119-0e1f4e738004}</t>
  </si>
  <si>
    <t>zti</t>
  </si>
  <si>
    <t>Oprava kanalizace vnitřní - ZDRAVOTNĚ TECHNICKÉ INSTALACE</t>
  </si>
  <si>
    <t>{7834fda2-5f61-4d6e-9871-1557d36b91c6}</t>
  </si>
  <si>
    <t>plyn</t>
  </si>
  <si>
    <t>Doplnění havarijního ventilu plynu pro kotelnu</t>
  </si>
  <si>
    <t>{9141b806-9e13-4b34-b4cd-4b2bbd197ecd}</t>
  </si>
  <si>
    <t>kom</t>
  </si>
  <si>
    <t>Oprava zpevněných ploch</t>
  </si>
  <si>
    <t>{3706f0a3-3a8a-40be-8c79-a2bf76ac3406}</t>
  </si>
  <si>
    <t>kan</t>
  </si>
  <si>
    <t>Oprava ležaté kanalizace</t>
  </si>
  <si>
    <t>{d5ed773a-f293-4563-9709-3164a71f347b}</t>
  </si>
  <si>
    <t>vrn</t>
  </si>
  <si>
    <t>Vedlejší a ostatní náklady</t>
  </si>
  <si>
    <t>{fc4c6966-d719-4279-b6c0-92ec7fd9e3fc}</t>
  </si>
  <si>
    <t>a1</t>
  </si>
  <si>
    <t>7,885</t>
  </si>
  <si>
    <t>a2</t>
  </si>
  <si>
    <t>3,8</t>
  </si>
  <si>
    <t>KRYCÍ LIST SOUPISU PRACÍ</t>
  </si>
  <si>
    <t>a3</t>
  </si>
  <si>
    <t>157,7</t>
  </si>
  <si>
    <t>a4</t>
  </si>
  <si>
    <t>6,5</t>
  </si>
  <si>
    <t>a5</t>
  </si>
  <si>
    <t>3,7</t>
  </si>
  <si>
    <t>a6</t>
  </si>
  <si>
    <t>2,94</t>
  </si>
  <si>
    <t>Objekt:</t>
  </si>
  <si>
    <t>a8</t>
  </si>
  <si>
    <t>2,1</t>
  </si>
  <si>
    <t xml:space="preserve">stav - Stavební přípomoce </t>
  </si>
  <si>
    <t>a9</t>
  </si>
  <si>
    <t>158,06</t>
  </si>
  <si>
    <t>b1</t>
  </si>
  <si>
    <t>48,362</t>
  </si>
  <si>
    <t>b2</t>
  </si>
  <si>
    <t>53,339</t>
  </si>
  <si>
    <t xml:space="preserve"> Hradec Králové, Pražská 68, SOŠ veterinární</t>
  </si>
  <si>
    <t>b3</t>
  </si>
  <si>
    <t>29,9</t>
  </si>
  <si>
    <t>b5</t>
  </si>
  <si>
    <t>14</t>
  </si>
  <si>
    <t>b7</t>
  </si>
  <si>
    <t>21,9</t>
  </si>
  <si>
    <t>b9</t>
  </si>
  <si>
    <t>14,3</t>
  </si>
  <si>
    <t>a15</t>
  </si>
  <si>
    <t>5,41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</si>
  <si>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</si>
  <si>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</si>
  <si>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</si>
  <si>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</si>
  <si>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</si>
  <si>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</si>
  <si>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</si>
  <si>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</si>
  <si>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</si>
  <si>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</si>
  <si>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</si>
  <si>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</si>
  <si>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</si>
  <si>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</si>
  <si>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</si>
  <si>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</si>
  <si>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</si>
  <si>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</si>
  <si>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</si>
  <si>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</si>
  <si>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</si>
  <si>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</si>
  <si>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</si>
  <si>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</si>
  <si>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</si>
  <si>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</si>
  <si>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</si>
  <si>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</si>
  <si>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</si>
  <si>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</si>
  <si>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</si>
  <si>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</si>
  <si>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</si>
  <si>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</si>
  <si>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</si>
  <si>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</si>
  <si>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</si>
  <si>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</si>
  <si>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</si>
  <si>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</si>
  <si>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</si>
  <si>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</si>
  <si>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</si>
  <si>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</si>
  <si>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CS ÚRS 2024 01</t>
  </si>
  <si>
    <t>4</t>
  </si>
  <si>
    <t>-993813797</t>
  </si>
  <si>
    <t>PP</t>
  </si>
  <si>
    <t>Hloubení nezapažených rýh šířky do 800 mm ručně s urovnáním dna do předepsaného profilu a spádu v hornině třídy těžitelnosti I skupiny 3 soudržných</t>
  </si>
  <si>
    <t>Online PSC</t>
  </si>
  <si>
    <t>https://podminky.urs.cz/item/CS_URS_2024_01/132212131</t>
  </si>
  <si>
    <t>VV</t>
  </si>
  <si>
    <t>"pro el"  0,4*0,7*50</t>
  </si>
  <si>
    <t>162211311</t>
  </si>
  <si>
    <t>Vodorovné přemístění výkopku z horniny třídy těžitelnosti I skupiny 1 až 3 stavebním kolečkem do 10 m</t>
  </si>
  <si>
    <t>-2084927311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</si>
  <si>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</si>
  <si>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</si>
  <si>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3</t>
  </si>
  <si>
    <t>162211319</t>
  </si>
  <si>
    <t>Příplatek k vodorovnému přemístění výkopku z horniny třídy těžitelnosti I skupiny 1 až 3 stavebním kolečkem za každých dalších 10 m</t>
  </si>
  <si>
    <t>1018365923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</si>
  <si>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</si>
  <si>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</si>
  <si>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14*9 'Přepočtené koeficientem množství</t>
  </si>
  <si>
    <t>162751117</t>
  </si>
  <si>
    <t>Vodorovné přemístění přes 9 000 do 10000 m výkopku/sypaniny z horniny třídy těžitelnosti I skupiny 1 až 3</t>
  </si>
  <si>
    <t>-327461089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</si>
  <si>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</si>
  <si>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</si>
  <si>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5</t>
  </si>
  <si>
    <t>162751119</t>
  </si>
  <si>
    <t>Příplatek k vodorovnému přemístění výkopku/sypaniny z horniny třídy těžitelnosti I skupiny 1 až 3 ZKD 1000 m přes 10000 m</t>
  </si>
  <si>
    <t>952481046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</si>
  <si>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</si>
  <si>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</si>
  <si>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14*5 'Přepočtené koeficientem množství</t>
  </si>
  <si>
    <t>6</t>
  </si>
  <si>
    <t>171201231</t>
  </si>
  <si>
    <t>Poplatek za uložení zeminy a kamení na recyklační skládce (skládkovné) kód odpadu 17 05 04</t>
  </si>
  <si>
    <t>t</t>
  </si>
  <si>
    <t>1655157608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</si>
  <si>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</si>
  <si>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</si>
  <si>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b5*1,8</t>
  </si>
  <si>
    <t>7</t>
  </si>
  <si>
    <t>171251201</t>
  </si>
  <si>
    <t>Uložení sypaniny na skládky nebo meziskládky</t>
  </si>
  <si>
    <t>93133798</t>
  </si>
  <si>
    <t>Uložení sypaniny na skládky nebo meziskládky bez hutnění s upravením uložené sypaniny do předepsaného tvaru</t>
  </si>
  <si>
    <t>https://podminky.urs.cz/item/CS_URS_2024_01/171251201</t>
  </si>
  <si>
    <t>Zakládání</t>
  </si>
  <si>
    <t>8</t>
  </si>
  <si>
    <t>271572211</t>
  </si>
  <si>
    <t>Podsyp pod základové konstrukce se zhutněním z netříděného štěrkopísku</t>
  </si>
  <si>
    <t>-752874331</t>
  </si>
  <si>
    <t>Podsyp pod základové konstrukce se zhutněním a urovnáním povrchu ze štěrkopísku netříděného</t>
  </si>
  <si>
    <t>https://podminky.urs.cz/item/CS_URS_2024_01/271572211</t>
  </si>
  <si>
    <t>9</t>
  </si>
  <si>
    <t>275313511</t>
  </si>
  <si>
    <t>Základové patky z betonu tř. C 12/15</t>
  </si>
  <si>
    <t>-1311712321</t>
  </si>
  <si>
    <t>Základy z betonu prostého patky a bloky z betonu kamenem neprokládaného tř. C 12/15</t>
  </si>
  <si>
    <t>https://podminky.urs.cz/item/CS_URS_2024_01/275313511</t>
  </si>
  <si>
    <t>P</t>
  </si>
  <si>
    <t>Poznámka k položce:_x000D_
zabetonování stáv šachty - dle skut</t>
  </si>
  <si>
    <t>0,6*0,6*0,6</t>
  </si>
  <si>
    <t>Svislé a kompletní konstrukce</t>
  </si>
  <si>
    <t>10</t>
  </si>
  <si>
    <t>346244351</t>
  </si>
  <si>
    <t>Obezdívka koupelnových van ploch rovných tl 65 mm z cihel plných pálených dl 290 mm na M 5</t>
  </si>
  <si>
    <t>m2</t>
  </si>
  <si>
    <t>1929363565</t>
  </si>
  <si>
    <t>Obezdívka koupelnových van  ploch rovných z pálených cihel dl. 290 mm, na maltu M 5, tl. 65 mm</t>
  </si>
  <si>
    <t>https://podminky.urs.cz/item/CS_URS_2024_01/346244351</t>
  </si>
  <si>
    <t>11</t>
  </si>
  <si>
    <t>386381111</t>
  </si>
  <si>
    <t>Jímka 600x600x600 mm ze ŽB</t>
  </si>
  <si>
    <t>kus</t>
  </si>
  <si>
    <t>1969109912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</si>
  <si>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600x600x600 mm (0,216 m3)</t>
  </si>
  <si>
    <t>https://podminky.urs.cz/item/CS_URS_2024_01/386381111</t>
  </si>
  <si>
    <t>Poznámka k položce:_x000D_
alt šachta zděná dle PD</t>
  </si>
  <si>
    <t>Úpravy povrchů, podlahy a osazování výplní</t>
  </si>
  <si>
    <t>612135101</t>
  </si>
  <si>
    <t>Hrubá výplň rýh ve stěnách maltou jakékoli šířky rýhy</t>
  </si>
  <si>
    <t>-184350115</t>
  </si>
  <si>
    <t>Hrubá výplň rýh maltou  jakékoli šířky rýhy ve stěnách</t>
  </si>
  <si>
    <t>https://podminky.urs.cz/item/CS_URS_2024_01/612135101</t>
  </si>
  <si>
    <t>a4*0,1+a5*0,15</t>
  </si>
  <si>
    <t>13</t>
  </si>
  <si>
    <t>622273001</t>
  </si>
  <si>
    <t>Montáž odvětrávané fasády stěn nýtováním na hliníkový rošt bez tepelné izolace</t>
  </si>
  <si>
    <t>361851812</t>
  </si>
  <si>
    <t>Montáž zavěšené odvětrávané fasády na hliníkové nosné konstrukci z fasádních desek na jednosměrné nosné konstrukci opláštění připevněné mechanickým viditelným spojem (nýty) stěn bez tepelné izolace</t>
  </si>
  <si>
    <t>https://podminky.urs.cz/item/CS_URS_2024_01/622273001</t>
  </si>
  <si>
    <t>b3-8</t>
  </si>
  <si>
    <t>M</t>
  </si>
  <si>
    <t>62432055</t>
  </si>
  <si>
    <t>deska kompaktní laminátová jádro černé tl 10mm</t>
  </si>
  <si>
    <t>-1060813074</t>
  </si>
  <si>
    <t>b7*1,25</t>
  </si>
  <si>
    <t>15</t>
  </si>
  <si>
    <t>612321121</t>
  </si>
  <si>
    <t>Vápenocementová omítka hladká jednovrstvá vnitřních stěn nanášená ručně</t>
  </si>
  <si>
    <t>1414757788</t>
  </si>
  <si>
    <t>Omítka vápenocementová vnitřních ploch  nanášená ručně jednovrstvá, tloušťky do 10 mm hladká svislých konstrukcí stěn</t>
  </si>
  <si>
    <t>https://podminky.urs.cz/item/CS_URS_2024_01/612321121</t>
  </si>
  <si>
    <t>16</t>
  </si>
  <si>
    <t>612324111</t>
  </si>
  <si>
    <t>Sanační omítka podkladní vnitřních stěn nanášená ručně</t>
  </si>
  <si>
    <t>-532521990</t>
  </si>
  <si>
    <t>Omítka sanační vnitřních ploch podkladní (vyrovnávací) tloušťky do 10 mm nanášená ručně svislých konstrukcí stěn</t>
  </si>
  <si>
    <t>https://podminky.urs.cz/item/CS_URS_2024_01/612324111</t>
  </si>
  <si>
    <t>"dle cad v nice"  8</t>
  </si>
  <si>
    <t>17</t>
  </si>
  <si>
    <t>612325131</t>
  </si>
  <si>
    <t>Omítka sanační jádrová vnitřních stěn nanášená ručně</t>
  </si>
  <si>
    <t>-201629468</t>
  </si>
  <si>
    <t>Omítka sanační vnitřních ploch jádrová tloušťky do 15 mm nanášená ručně svislých konstrukcí stěn</t>
  </si>
  <si>
    <t>https://podminky.urs.cz/item/CS_URS_2024_01/612325131</t>
  </si>
  <si>
    <t>18</t>
  </si>
  <si>
    <t>612325302</t>
  </si>
  <si>
    <t>Vápenocementová štuková omítka ostění nebo nadpraží</t>
  </si>
  <si>
    <t>-1580781869</t>
  </si>
  <si>
    <t>Vápenocementová omítka ostění nebo nadpraží štuková</t>
  </si>
  <si>
    <t>https://podminky.urs.cz/item/CS_URS_2024_01/612325302</t>
  </si>
  <si>
    <t>(1+2,1*2)*2*6*0,25</t>
  </si>
  <si>
    <t>19</t>
  </si>
  <si>
    <t>612328131</t>
  </si>
  <si>
    <t>Sanační štuk vnitřních stěn tloušťky do 3 mm</t>
  </si>
  <si>
    <t>-1280903192</t>
  </si>
  <si>
    <t>Sanační štuk vnitřních ploch tloušťky do 3 mm svislých konstrukcí stěn</t>
  </si>
  <si>
    <t>https://podminky.urs.cz/item/CS_URS_2024_01/612328131</t>
  </si>
  <si>
    <t>20</t>
  </si>
  <si>
    <t>631312141</t>
  </si>
  <si>
    <t>Doplnění rýh v dosavadních mazaninách betonem prostým</t>
  </si>
  <si>
    <t>914124248</t>
  </si>
  <si>
    <t>Doplnění dosavadních mazanin prostým betonem  s dodáním hmot, bez potěru, plochy jednotlivě rýh v dosavadních mazaninách</t>
  </si>
  <si>
    <t>https://podminky.urs.cz/item/CS_URS_2024_01/631312141</t>
  </si>
  <si>
    <t>632451234</t>
  </si>
  <si>
    <t>Potěr cementový samonivelační litý C25 tl přes 45 do 50 mm</t>
  </si>
  <si>
    <t>-1013234539</t>
  </si>
  <si>
    <t>Potěr cementový samonivelační litý tř. C 25, tl. přes 45 do 50 mm</t>
  </si>
  <si>
    <t>https://podminky.urs.cz/item/CS_URS_2024_01/632451234</t>
  </si>
  <si>
    <t>a1/0,05</t>
  </si>
  <si>
    <t>22</t>
  </si>
  <si>
    <t>632481213</t>
  </si>
  <si>
    <t>Separační vrstva z PE fólie</t>
  </si>
  <si>
    <t>-2080203571</t>
  </si>
  <si>
    <t>Separační vrstva k oddělení podlahových vrstev z polyetylénové fólie</t>
  </si>
  <si>
    <t>https://podminky.urs.cz/item/CS_URS_2024_01/632481213</t>
  </si>
  <si>
    <t>Poznámka k položce:_x000D_
dle skut</t>
  </si>
  <si>
    <t>23</t>
  </si>
  <si>
    <t>634112113</t>
  </si>
  <si>
    <t>Obvodová dilatace podlahovým páskem z pěnového PE mezi stěnou a mazaninou nebo potěrem v 80 mm</t>
  </si>
  <si>
    <t>m</t>
  </si>
  <si>
    <t>1339065405</t>
  </si>
  <si>
    <t>Obvodová dilatace mezi stěnou a mazaninou nebo potěrem podlahovým páskem z pěnového PE tl. do 10 mm, výšky 80 mm</t>
  </si>
  <si>
    <t>https://podminky.urs.cz/item/CS_URS_2024_01/634112113</t>
  </si>
  <si>
    <t>24</t>
  </si>
  <si>
    <t>642944121</t>
  </si>
  <si>
    <t>Osazování ocelových zárubní dodatečné pl do 2,5 m2</t>
  </si>
  <si>
    <t>-1489034039</t>
  </si>
  <si>
    <t>Osazení ocelových dveřních zárubní lisovaných nebo z úhelníků dodatečně s vybetonováním prahu, plochy do 2,5 m2</t>
  </si>
  <si>
    <t>https://podminky.urs.cz/item/CS_URS_2024_01/642944121</t>
  </si>
  <si>
    <t>25</t>
  </si>
  <si>
    <t>55331437</t>
  </si>
  <si>
    <t>zárubeň jednokřídlá ocelová pro dodatečnou montáž tl stěny 110-150mm rozměru 800/1970, 2100mm</t>
  </si>
  <si>
    <t>-494602384</t>
  </si>
  <si>
    <t>26</t>
  </si>
  <si>
    <t>55331562</t>
  </si>
  <si>
    <t>zárubeň jednokřídlá ocelová pro zdění s protipožární úpravou tl stěny 110-150mm rozměru 800/1970, 2100mm</t>
  </si>
  <si>
    <t>-784570635</t>
  </si>
  <si>
    <t>Trubní vedení</t>
  </si>
  <si>
    <t>27</t>
  </si>
  <si>
    <t>890111812</t>
  </si>
  <si>
    <t>Bourání šachet ze zdiva cihelného ručně obestavěného prostoru do 1,5 m3</t>
  </si>
  <si>
    <t>-1888739100</t>
  </si>
  <si>
    <t>Bourání šachet a jímek ručně velikosti obestavěného prostoru do 1,5 m3 ze zdiva cihelného</t>
  </si>
  <si>
    <t>https://podminky.urs.cz/item/CS_URS_2024_01/890111812</t>
  </si>
  <si>
    <t>"dle skut - stáv šachta"  0,9*0,9*0,65*6</t>
  </si>
  <si>
    <t>Ostatní konstrukce a práce, bourání</t>
  </si>
  <si>
    <t>28</t>
  </si>
  <si>
    <t>949101111</t>
  </si>
  <si>
    <t>Lešení pomocné pro objekty pozemních staveb s lešeňovou podlahou v do 1,9 m zatížení do 150 kg/m2</t>
  </si>
  <si>
    <t>2037418700</t>
  </si>
  <si>
    <t>Lešení pomocné pracovní pro objekty pozemních staveb pro zatížení do 150 kg/m2, o výšce lešeňové podlahy do 1,9 m</t>
  </si>
  <si>
    <t>https://podminky.urs.cz/item/CS_URS_2024_01/949101111</t>
  </si>
  <si>
    <t>"dle cad"  92</t>
  </si>
  <si>
    <t>29</t>
  </si>
  <si>
    <t>952901111</t>
  </si>
  <si>
    <t>Vyčištění budov bytové a občanské výstavby při výšce podlaží do 4 m</t>
  </si>
  <si>
    <t>77716120</t>
  </si>
  <si>
    <t>Vyčištění budov nebo objektů před předáním do užívání  budov bytové nebo občanské výstavby, světlé výšky podlaží do 4 m</t>
  </si>
  <si>
    <t>https://podminky.urs.cz/item/CS_URS_2024_01/952901111</t>
  </si>
  <si>
    <t>30</t>
  </si>
  <si>
    <t>953941210</t>
  </si>
  <si>
    <t>Osazování kovových poklopů s rámy pl do 1 m2</t>
  </si>
  <si>
    <t>243224040</t>
  </si>
  <si>
    <t>Osazení drobných kovových výrobků bez jejich dodání  s vysekáním kapes pro upevňovací prvky se zazděním, zabetonováním nebo zalitím kovových poklopů s rámy, plochy do 1 m2</t>
  </si>
  <si>
    <t>https://podminky.urs.cz/item/CS_URS_2024_01/953941210</t>
  </si>
  <si>
    <t>31</t>
  </si>
  <si>
    <t>553260</t>
  </si>
  <si>
    <t>poklop ocelový pro zadláždění hranatý včetně rámů a příslušenství 500/500mm A15</t>
  </si>
  <si>
    <t>397081675</t>
  </si>
  <si>
    <t xml:space="preserve"> poklop ocelový pro zadláždění hranatý včetně rámů a příslušenství 500/500mm A15</t>
  </si>
  <si>
    <t>32</t>
  </si>
  <si>
    <t>9539501</t>
  </si>
  <si>
    <t>Stavební výpomoce profesím</t>
  </si>
  <si>
    <t>hr</t>
  </si>
  <si>
    <t>243530149</t>
  </si>
  <si>
    <t>Poznámka k položce:_x000D_
vč upevnění stáv plyn potrubí závěsy nebo konzolkami</t>
  </si>
  <si>
    <t>33</t>
  </si>
  <si>
    <t>9539502</t>
  </si>
  <si>
    <t>Ověření funkčnosti stávající šachty</t>
  </si>
  <si>
    <t>-479470269</t>
  </si>
  <si>
    <t>34</t>
  </si>
  <si>
    <t>962031132</t>
  </si>
  <si>
    <t>Bourání příček z cihel pálených na MVC tl do 100 mm</t>
  </si>
  <si>
    <t>1982351500</t>
  </si>
  <si>
    <t>Bourání příček z cihel, tvárnic nebo příčkovek  z cihel pálených, plných nebo dutých na maltu vápennou nebo vápenocementovou, tl. do 100 mm</t>
  </si>
  <si>
    <t>https://podminky.urs.cz/item/CS_URS_2024_01/962031132</t>
  </si>
  <si>
    <t>3*0,7</t>
  </si>
  <si>
    <t>Součet</t>
  </si>
  <si>
    <t>35</t>
  </si>
  <si>
    <t>965042141</t>
  </si>
  <si>
    <t>Bourání podkladů pod dlažby nebo mazanin betonových nebo z litého asfaltu tl do 100 mm pl přes 4 m2</t>
  </si>
  <si>
    <t>670500039</t>
  </si>
  <si>
    <t>Bourání mazanin betonových nebo z litého asfaltu tl. do 100 mm, plochy přes 4 m2</t>
  </si>
  <si>
    <t>https://podminky.urs.cz/item/CS_URS_2024_01/965042141</t>
  </si>
  <si>
    <t>12,5*0,05+145,2*0,05</t>
  </si>
  <si>
    <t>95*0,4*0,1</t>
  </si>
  <si>
    <t>36</t>
  </si>
  <si>
    <t>965081213</t>
  </si>
  <si>
    <t>Bourání podlah z dlaždic keramických nebo xylolitových tl do 10 mm plochy přes 1 m2</t>
  </si>
  <si>
    <t>-890129311</t>
  </si>
  <si>
    <t>Bourání podlah z dlaždic bez podkladního lože nebo mazaniny, s jakoukoliv výplní spár keramických nebo xylolitových tl. do 10 mm, plochy přes 1 m2</t>
  </si>
  <si>
    <t>https://podminky.urs.cz/item/CS_URS_2024_01/965081213</t>
  </si>
  <si>
    <t>"dle cad - vč soklíku"  107+6+32,2+145,2*0,15</t>
  </si>
  <si>
    <t>37</t>
  </si>
  <si>
    <t>971042261</t>
  </si>
  <si>
    <t>Vybourání otvorů v betonových příčkách a zdech pl do 0,0225 m2 tl do 600 mm</t>
  </si>
  <si>
    <t>1634682437</t>
  </si>
  <si>
    <t>Vybourání otvorů v betonových příčkách a zdech základových nebo nadzákladových  plochy do 0,0225 m2, tl. do 600 mm</t>
  </si>
  <si>
    <t>https://podminky.urs.cz/item/CS_URS_2024_01/971042261</t>
  </si>
  <si>
    <t>Poznámka k položce:_x000D_
rozšíření prostupů v základech - dle skut</t>
  </si>
  <si>
    <t>38</t>
  </si>
  <si>
    <t>973031151</t>
  </si>
  <si>
    <t>Vysekání výklenků ve zdivu cihelném na MV nebo MVC pl přes 0,25 m2</t>
  </si>
  <si>
    <t>-1236212545</t>
  </si>
  <si>
    <t>Vysekání výklenků nebo kapes ve zdivu z cihel na maltu vápennou nebo vápenocementovou výklenků, pohledové plochy přes 0,25 m2</t>
  </si>
  <si>
    <t>https://podminky.urs.cz/item/CS_URS_2024_01/973031151</t>
  </si>
  <si>
    <t>"pro rozvaděč"  0,61*1,04*0,23+0,61*0,74*0,23</t>
  </si>
  <si>
    <t>39</t>
  </si>
  <si>
    <t>974031142</t>
  </si>
  <si>
    <t>Vysekání rýh ve zdivu cihelném hl do 70 mm š do 70 mm</t>
  </si>
  <si>
    <t>1037831224</t>
  </si>
  <si>
    <t>Vysekání rýh ve zdivu cihelném na maltu vápennou nebo vápenocementovou  do hl. 70 mm a šířky do 70 mm</t>
  </si>
  <si>
    <t>https://podminky.urs.cz/item/CS_URS_2024_01/974031142</t>
  </si>
  <si>
    <t>0,65+0,75*4+0,85*2+1,15</t>
  </si>
  <si>
    <t>40</t>
  </si>
  <si>
    <t>974031164</t>
  </si>
  <si>
    <t>Vysekání rýh ve zdivu cihelném hl do 150 mm š do 150 mm</t>
  </si>
  <si>
    <t>-1785322416</t>
  </si>
  <si>
    <t>Vysekání rýh ve zdivu cihelném na maltu vápennou nebo vápenocementovou  do hl. 150 mm a šířky do 150 mm</t>
  </si>
  <si>
    <t>https://podminky.urs.cz/item/CS_URS_2024_01/974031164</t>
  </si>
  <si>
    <t>0,35+3,35</t>
  </si>
  <si>
    <t>41</t>
  </si>
  <si>
    <t>976085211</t>
  </si>
  <si>
    <t>Vybourání kanalizačních rámů včetně poklopů nebo mříží pl do 0,3 m2</t>
  </si>
  <si>
    <t>1253197252</t>
  </si>
  <si>
    <t>Vybourání drobných zámečnických a jiných konstrukcí  kanalizačních rámů litinových, z rýhovaného plechu nebo betonových včetně poklopů nebo mříží, plochy do 0,30 m2</t>
  </si>
  <si>
    <t>https://podminky.urs.cz/item/CS_URS_2024_01/976085211</t>
  </si>
  <si>
    <t>42</t>
  </si>
  <si>
    <t>977311112</t>
  </si>
  <si>
    <t>Řezání stávajících betonových mazanin nevyztužených hl do 100 mm</t>
  </si>
  <si>
    <t>1718598949</t>
  </si>
  <si>
    <t>Řezání stávajících betonových mazanin bez vyztužení hloubky přes 50 do 100 mm</t>
  </si>
  <si>
    <t>https://podminky.urs.cz/item/CS_URS_2024_01/977311112</t>
  </si>
  <si>
    <t>"pro el"  95*2</t>
  </si>
  <si>
    <t>43</t>
  </si>
  <si>
    <t>978013191</t>
  </si>
  <si>
    <t>Otlučení (osekání) vnitřní vápenné nebo vápenocementové omítky stěn v rozsahu přes 50 do 100 %</t>
  </si>
  <si>
    <t>2090805360</t>
  </si>
  <si>
    <t>Otlučení vápenných nebo vápenocementových omítek vnitřních ploch stěn s vyškrabáním spar, s očištěním zdiva, v rozsahu přes 50 do 100 %</t>
  </si>
  <si>
    <t>https://podminky.urs.cz/item/CS_URS_2024_01/978013191</t>
  </si>
  <si>
    <t>"niky"  8</t>
  </si>
  <si>
    <t>"sklad"  ((2,45+4,8)*2-0,8+0,45*2)*1,5</t>
  </si>
  <si>
    <t>44</t>
  </si>
  <si>
    <t>978059511</t>
  </si>
  <si>
    <t>Odsekání a odebrání obkladů stěn z vnitřních obkládaček plochy do 1 m2</t>
  </si>
  <si>
    <t>-302256260</t>
  </si>
  <si>
    <t>Odsekání obkladů  stěn včetně otlučení podkladní omítky až na zdivo z obkládaček vnitřních, z jakýchkoliv materiálů, plochy do 1 m2</t>
  </si>
  <si>
    <t>https://podminky.urs.cz/item/CS_URS_2024_01/978059511</t>
  </si>
  <si>
    <t>0,15*(0,5*1+0,6*4+0,7*2+1,1+0,2)+3*0,7</t>
  </si>
  <si>
    <t>45</t>
  </si>
  <si>
    <t>985131411</t>
  </si>
  <si>
    <t>Očištění ploch stěn, rubu kleneb a podlah stlačeným vzduchem</t>
  </si>
  <si>
    <t>869917284</t>
  </si>
  <si>
    <t>Očištění ploch stěn, rubu kleneb a podlah vysušení stlačeným vzduchem</t>
  </si>
  <si>
    <t>https://podminky.urs.cz/item/CS_URS_2024_01/985131411</t>
  </si>
  <si>
    <t>"stěny"  b3</t>
  </si>
  <si>
    <t xml:space="preserve">"podlaha  dle cad"  12,5+154                                                                                                                          </t>
  </si>
  <si>
    <t>997</t>
  </si>
  <si>
    <t>Přesun sutě</t>
  </si>
  <si>
    <t>46</t>
  </si>
  <si>
    <t>997013111</t>
  </si>
  <si>
    <t>Vnitrostaveništní doprava suti a vybouraných hmot pro budovy v do 6 m s použitím mechanizace</t>
  </si>
  <si>
    <t>307804747</t>
  </si>
  <si>
    <t>Vnitrostaveništní doprava suti a vybouraných hmot  vodorovně do 50 m svisle s použitím mechanizace pro budovy a haly výšky do 6 m</t>
  </si>
  <si>
    <t>https://podminky.urs.cz/item/CS_URS_2024_01/997013111</t>
  </si>
  <si>
    <t>47</t>
  </si>
  <si>
    <t>997013501</t>
  </si>
  <si>
    <t>Odvoz suti a vybouraných hmot na skládku nebo meziskládku do 1 km se složením</t>
  </si>
  <si>
    <t>258763192</t>
  </si>
  <si>
    <t>Odvoz suti a vybouraných hmot na skládku nebo meziskládku  se složením, na vzdálenost do 1 km</t>
  </si>
  <si>
    <t>https://podminky.urs.cz/item/CS_URS_2024_01/997013501</t>
  </si>
  <si>
    <t>48</t>
  </si>
  <si>
    <t>997013509</t>
  </si>
  <si>
    <t>Příplatek k odvozu suti a vybouraných hmot na skládku ZKD 1 km přes 1 km</t>
  </si>
  <si>
    <t>-1957499169</t>
  </si>
  <si>
    <t>Odvoz suti a vybouraných hmot na skládku nebo meziskládku  se složením, na vzdálenost Příplatek k ceně za každý další i započatý 1 km přes 1 km</t>
  </si>
  <si>
    <t>https://podminky.urs.cz/item/CS_URS_2024_01/997013509</t>
  </si>
  <si>
    <t>40,961*14 'Přepočtené koeficientem množství</t>
  </si>
  <si>
    <t>49</t>
  </si>
  <si>
    <t>997013631</t>
  </si>
  <si>
    <t>Poplatek za uložení na skládce (skládkovné) stavebního odpadu směsného kód odpadu 17 09 04</t>
  </si>
  <si>
    <t>-1912609163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</si>
  <si>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</si>
  <si>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</si>
  <si>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</si>
  <si>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</si>
  <si>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50</t>
  </si>
  <si>
    <t>998011001</t>
  </si>
  <si>
    <t>Přesun hmot pro budovy zděné v do 6 m</t>
  </si>
  <si>
    <t>-1836140753</t>
  </si>
  <si>
    <t>Přesun hmot pro budovy občanské výstavby, bydlení, výrobu a služby  s nosnou svislou konstrukcí zděnou z cihel, tvárnic nebo kamene vodorovná dopravní vzdálenost do 100 m pro budovy výšky do 6 m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</si>
  <si>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</si>
  <si>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</si>
  <si>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</si>
  <si>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</si>
  <si>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</si>
  <si>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</si>
  <si>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</si>
  <si>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vodorovné za studena nátěrem penetračním</t>
  </si>
  <si>
    <t>2067978042</t>
  </si>
  <si>
    <t>Provedení izolace proti zemní vlhkosti natěradly a tmely za studena  na ploše vodorovné V nátěrem penetračním</t>
  </si>
  <si>
    <t>https://podminky.urs.cz/item/CS_URS_2024_01/711111001</t>
  </si>
  <si>
    <t>52</t>
  </si>
  <si>
    <t>11163150</t>
  </si>
  <si>
    <t>lak penetrační asfaltový</t>
  </si>
  <si>
    <t>-1749586202</t>
  </si>
  <si>
    <t>Poznámka k položce:_x000D_
Spotřeba 0,3-0,4kg/m2</t>
  </si>
  <si>
    <t>a3*0,00033</t>
  </si>
  <si>
    <t>53</t>
  </si>
  <si>
    <t>711131811</t>
  </si>
  <si>
    <t>Odstranění izolace proti zemní vlhkosti vodorovné</t>
  </si>
  <si>
    <t>2136230941</t>
  </si>
  <si>
    <t>Odstranění izolace proti zemní vlhkosti  na ploše vodorovné V</t>
  </si>
  <si>
    <t>https://podminky.urs.cz/item/CS_URS_2024_01/711131811</t>
  </si>
  <si>
    <t>"dle cad"  145,2+12,5</t>
  </si>
  <si>
    <t>54</t>
  </si>
  <si>
    <t>711141559</t>
  </si>
  <si>
    <t>Provedení izolace proti zemní vlhkosti pásy přitavením vodorovné NAIP</t>
  </si>
  <si>
    <t>-898980182</t>
  </si>
  <si>
    <t>Provedení izolace proti zemní vlhkosti pásy přitavením  NAIP na ploše vodorovné V</t>
  </si>
  <si>
    <t>https://podminky.urs.cz/item/CS_URS_2024_01/711141559</t>
  </si>
  <si>
    <t>55</t>
  </si>
  <si>
    <t>62853004</t>
  </si>
  <si>
    <t>pás asfaltový natavitelný modifikovaný SBS tl 4,0mm s vložkou ze skleněné tkaniny a spalitelnou PE fólií nebo jemnozrnným minerálním posypem na horním povrchu</t>
  </si>
  <si>
    <t>949148114</t>
  </si>
  <si>
    <t>a3*1,1655</t>
  </si>
  <si>
    <t>56</t>
  </si>
  <si>
    <t>71176737</t>
  </si>
  <si>
    <t>Izolace proti vodě opracování trubních prostupů D+M</t>
  </si>
  <si>
    <t>-1558433216</t>
  </si>
  <si>
    <t>Provedení detailů fóliemi opracování trubních prostupů na pevnou a volnou přírubu s dotěsněním tmelem, průměru přes 200 do 500 mm</t>
  </si>
  <si>
    <t>Poznámka k položce:_x000D_
STAVEBNĚ UTĚSNIT CEMENTOVOU MALTOU, NA LÍCI OBVODOVÉ STĚNY PROSTUP OPATŘIT TEKUTOU HYDROIZOLACÍ S NAPOJENÍM NA STÁVAJÍCÍ HYDROIZOLAČNÍ PÁS</t>
  </si>
  <si>
    <t>"ozn 24"  4</t>
  </si>
  <si>
    <t>57</t>
  </si>
  <si>
    <t>998711101</t>
  </si>
  <si>
    <t>Přesun hmot tonážní pro izolace proti vodě, vlhkosti a plynům v objektech v do 6 m</t>
  </si>
  <si>
    <t>973517962</t>
  </si>
  <si>
    <t>Přesun hmot pro izolace proti vodě, vlhkosti a plynům  stanovený z hmotnosti přesunovaného materiálu vodorovná dopravní vzdálenost do 50 m v objektech výšky do 6 m</t>
  </si>
  <si>
    <t>https://podminky.urs.cz/item/CS_URS_2024_01/998711101</t>
  </si>
  <si>
    <t>741</t>
  </si>
  <si>
    <t>Elektroinstalace - silnoproud</t>
  </si>
  <si>
    <t>58</t>
  </si>
  <si>
    <t>741410021</t>
  </si>
  <si>
    <t>Montáž vodič uzemňovací pásek průřezu do 120 mm2 v městské zástavbě v zemi</t>
  </si>
  <si>
    <t>392544280</t>
  </si>
  <si>
    <t>Montáž uzemňovacího vedení s upevněním, propojením a připojením pomocí svorek v zemi s izolací spojů pásku průřezu do 120 mm2 v městské zástavbě</t>
  </si>
  <si>
    <t>https://podminky.urs.cz/item/CS_URS_2024_01/741410021</t>
  </si>
  <si>
    <t>59</t>
  </si>
  <si>
    <t>35442062</t>
  </si>
  <si>
    <t>pás zemnící 30x4mm FeZn</t>
  </si>
  <si>
    <t>kg</t>
  </si>
  <si>
    <t>714374563</t>
  </si>
  <si>
    <t>50*0,95*1,1</t>
  </si>
  <si>
    <t>60</t>
  </si>
  <si>
    <t>35441986</t>
  </si>
  <si>
    <t>1954101176</t>
  </si>
  <si>
    <t>61</t>
  </si>
  <si>
    <t>35441996</t>
  </si>
  <si>
    <t>svorka odbočovací a spojovací pro spojování kruhových a páskových vodičů, FeZn</t>
  </si>
  <si>
    <t>1320726085</t>
  </si>
  <si>
    <t>62</t>
  </si>
  <si>
    <t>741410041</t>
  </si>
  <si>
    <t>Montáž vodič uzemňovací drát nebo lano D do 10 mm v městské zástavbě</t>
  </si>
  <si>
    <t>922888840</t>
  </si>
  <si>
    <t>Montáž uzemňovacího vedení s upevněním, propojením a připojením pomocí svorek v zemi s izolací spojů drátu nebo lana Ø do 10 mm v městské zástavbě</t>
  </si>
  <si>
    <t>https://podminky.urs.cz/item/CS_URS_2024_01/741410041</t>
  </si>
  <si>
    <t>63</t>
  </si>
  <si>
    <t>35441073</t>
  </si>
  <si>
    <t>drát D 10mm FeZn</t>
  </si>
  <si>
    <t>-2129550937</t>
  </si>
  <si>
    <t>Poznámka k položce:_x000D_
FeZn/PVC-D10/13 (0,695kg/m), pevně (od základového zemniče kd ZS a od MEB k zemniči)</t>
  </si>
  <si>
    <t>20*0,695*1,1</t>
  </si>
  <si>
    <t>766</t>
  </si>
  <si>
    <t>Konstrukce truhlářské</t>
  </si>
  <si>
    <t>64</t>
  </si>
  <si>
    <t>766411811</t>
  </si>
  <si>
    <t>Demontáž truhlářského obložení stěn z panelů plochy do 1,5 m2</t>
  </si>
  <si>
    <t>-183525192</t>
  </si>
  <si>
    <t>Demontáž obložení stěn panely, plochy do 1,5 m2</t>
  </si>
  <si>
    <t>https://podminky.urs.cz/item/CS_URS_2024_01/766411811</t>
  </si>
  <si>
    <t>"t21"  0,83*1,06*4</t>
  </si>
  <si>
    <t>65</t>
  </si>
  <si>
    <t>766660001</t>
  </si>
  <si>
    <t>Montáž dveřních křídel otvíravých jednokřídlových š do 0,8 m do ocelové zárubně</t>
  </si>
  <si>
    <t>-110232050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</si>
  <si>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</si>
  <si>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</si>
  <si>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>66</t>
  </si>
  <si>
    <t>MSN.0027536.URS</t>
  </si>
  <si>
    <t>dveře interiérové jednokřídlé plné, DTD, HPL laminát, bílé plné, 80x197</t>
  </si>
  <si>
    <t>-922971139</t>
  </si>
  <si>
    <t>Poznámka k položce:_x000D_
ozn T02, kování, zámek</t>
  </si>
  <si>
    <t>67</t>
  </si>
  <si>
    <t>766660021</t>
  </si>
  <si>
    <t>Montáž dveřních křídel otvíravých jednokřídlových š do 0,8 m požárních do ocelové zárubně</t>
  </si>
  <si>
    <t>786295659</t>
  </si>
  <si>
    <t>Montáž dveřních křídel dřevěných nebo plastových otevíravých do ocelové zárubně protipožárních jednokřídlových, šířky do 800 mm</t>
  </si>
  <si>
    <t>https://podminky.urs.cz/item/CS_URS_2024_01/766660021</t>
  </si>
  <si>
    <t>68</t>
  </si>
  <si>
    <t>61162098</t>
  </si>
  <si>
    <t>dveře jednokřídlé dřevotřískové protipožární EI (EW) 30 D3 povrch laminátový plné 800x1970-2100mm</t>
  </si>
  <si>
    <t>-657440679</t>
  </si>
  <si>
    <t>Poznámka k položce:_x000D_
EW30 DP3 C2, hladké, kování, zámek, ozn T01</t>
  </si>
  <si>
    <t>69</t>
  </si>
  <si>
    <t>766660717</t>
  </si>
  <si>
    <t>Montáž samozavírače na ocelovou zárubeň a dveřní křídlo</t>
  </si>
  <si>
    <t>-715909796</t>
  </si>
  <si>
    <t>Montáž dveřních doplňků samozavírače na zárubeň ocelovou</t>
  </si>
  <si>
    <t>https://podminky.urs.cz/item/CS_URS_2024_01/766660717</t>
  </si>
  <si>
    <t>70</t>
  </si>
  <si>
    <t>54917250</t>
  </si>
  <si>
    <t>samozavírač dveří hydraulický</t>
  </si>
  <si>
    <t>1638415347</t>
  </si>
  <si>
    <t>71</t>
  </si>
  <si>
    <t>766691914</t>
  </si>
  <si>
    <t>Vyvěšení nebo zavěšení dřevěných křídel dveří pl do 2 m2</t>
  </si>
  <si>
    <t>108220878</t>
  </si>
  <si>
    <t>Ostatní práce vyvěšení nebo zavěšení křídel dřevěných dveřních, plochy do 2 m2</t>
  </si>
  <si>
    <t>https://podminky.urs.cz/item/CS_URS_2024_01/766691914</t>
  </si>
  <si>
    <t>72</t>
  </si>
  <si>
    <t>766699612</t>
  </si>
  <si>
    <t>Montáž krytů topného tělesa z tvrdého dřeva</t>
  </si>
  <si>
    <t>1082145336</t>
  </si>
  <si>
    <t>Montáž ostatních truhlářských konstrukcí krytů topného tělesa dřevěných z tvrdého dřeva</t>
  </si>
  <si>
    <t>https://podminky.urs.cz/item/CS_URS_2024_01/766699612</t>
  </si>
  <si>
    <t>0,83*1,06*4</t>
  </si>
  <si>
    <t>73</t>
  </si>
  <si>
    <t>62432056</t>
  </si>
  <si>
    <t>deska kompaktní laminátová jádro černé tl 12mm</t>
  </si>
  <si>
    <t>1829204820</t>
  </si>
  <si>
    <t>Poznámka k položce:_x000D_
ozn T21, deska HPL, kotvení stávající s jeho repasí nebo opravou</t>
  </si>
  <si>
    <t>0,83*1,04*4</t>
  </si>
  <si>
    <t>74</t>
  </si>
  <si>
    <t>998766111</t>
  </si>
  <si>
    <t>Přesun hmot tonážní pro kce truhlářské s omezením mechanizace v objektech v do 6 m</t>
  </si>
  <si>
    <t>-1428023715</t>
  </si>
  <si>
    <t>Přesun hmot pro konstrukce truhlářské stanovený z hmotnosti přesunovaného materiálu vodorovná dopravní vzdálenost do 50 m s omezením mechanizace v objektech výšky do 6 m</t>
  </si>
  <si>
    <t>https://podminky.urs.cz/item/CS_URS_2024_01/998766111</t>
  </si>
  <si>
    <t>767</t>
  </si>
  <si>
    <t>Konstrukce zámečnické</t>
  </si>
  <si>
    <t>75</t>
  </si>
  <si>
    <t>767122111</t>
  </si>
  <si>
    <t>Montáž stěn s výplní z drátěné sítě, šroubované</t>
  </si>
  <si>
    <t>-764013507</t>
  </si>
  <si>
    <t>Montáž stěn a příček s výplní drátěnou sítí spojených šroubováním</t>
  </si>
  <si>
    <t>https://podminky.urs.cz/item/CS_URS_2024_01/767122111</t>
  </si>
  <si>
    <t>(1,245+0,5)*3,1</t>
  </si>
  <si>
    <t>76</t>
  </si>
  <si>
    <t>5539903</t>
  </si>
  <si>
    <t>Ocelová stěna uzávěru plynu, ocel rám Ja 40/40/4 a 40/60/4, výplň pletivo 50x50 do výšky podhledu, povrch úprava, kotvení nad podhled, dveře, kování, zámek, dle VD</t>
  </si>
  <si>
    <t>1452164593</t>
  </si>
  <si>
    <t>77</t>
  </si>
  <si>
    <t>76764</t>
  </si>
  <si>
    <t>D+M repase stáv ocel dveří nebo dvířek - dle skut</t>
  </si>
  <si>
    <t>1025252082</t>
  </si>
  <si>
    <t>"z02"  0,9*2*5</t>
  </si>
  <si>
    <t>"z03"  1,6*2*1</t>
  </si>
  <si>
    <t>"z04"  0,83*1,23*1</t>
  </si>
  <si>
    <t>78</t>
  </si>
  <si>
    <t>767641800</t>
  </si>
  <si>
    <t>Demontáž zárubní dveří odřezáním plochy do 2,5 m2</t>
  </si>
  <si>
    <t>155658809</t>
  </si>
  <si>
    <t>Demontáž dveřních zárubní odřezáním od upevnění, plochy dveří do 2,5 m2</t>
  </si>
  <si>
    <t>https://podminky.urs.cz/item/CS_URS_2024_01/767641800</t>
  </si>
  <si>
    <t>79</t>
  </si>
  <si>
    <t>767896110</t>
  </si>
  <si>
    <t>Montáž kovových lišt šroubováním</t>
  </si>
  <si>
    <t>-2107789070</t>
  </si>
  <si>
    <t>Montáž lišt a okopových plechů  lišt šroubováním</t>
  </si>
  <si>
    <t>https://podminky.urs.cz/item/CS_URS_2024_01/767896110</t>
  </si>
  <si>
    <t>(2,45+4,8+0,3)*2-0,8</t>
  </si>
  <si>
    <t>80</t>
  </si>
  <si>
    <t>5539901</t>
  </si>
  <si>
    <t>Lišta nerez rš 150mm, tl. plechu 2mm, s větracími otvory</t>
  </si>
  <si>
    <t>876670044</t>
  </si>
  <si>
    <t>81</t>
  </si>
  <si>
    <t>998767103</t>
  </si>
  <si>
    <t>Přesun hmot tonážní pro zámečnické konstrukce v objektech v do 24 m</t>
  </si>
  <si>
    <t>-163962436</t>
  </si>
  <si>
    <t>Přesun hmot pro zámečnické konstrukce  stanovený z hmotnosti přesunovaného materiálu vodorovná dopravní vzdálenost do 50 m v objektech výšky přes 12 do 24 m</t>
  </si>
  <si>
    <t>https://podminky.urs.cz/item/CS_URS_2024_01/998767103</t>
  </si>
  <si>
    <t>771</t>
  </si>
  <si>
    <t>Podlahy z dlaždic</t>
  </si>
  <si>
    <t>82</t>
  </si>
  <si>
    <t>771121011</t>
  </si>
  <si>
    <t>Nátěr penetrační na podlahu</t>
  </si>
  <si>
    <t>-1849294888</t>
  </si>
  <si>
    <t>Příprava podkladu před provedením dlažby nátěr penetrační na podlahu</t>
  </si>
  <si>
    <t>https://podminky.urs.cz/item/CS_URS_2024_01/771121011</t>
  </si>
  <si>
    <t>83</t>
  </si>
  <si>
    <t>771151011</t>
  </si>
  <si>
    <t>Samonivelační stěrka podlah pevnosti 20 MPa tl 3 mm</t>
  </si>
  <si>
    <t>116998605</t>
  </si>
  <si>
    <t>Příprava podkladu před provedením dlažby samonivelační stěrka min.pevnosti 20 MPa, tloušťky do 3 mm</t>
  </si>
  <si>
    <t>https://podminky.urs.cz/item/CS_URS_2024_01/771151011</t>
  </si>
  <si>
    <t>84</t>
  </si>
  <si>
    <t>771474114</t>
  </si>
  <si>
    <t>Montáž soklů z dlaždic keramických rovných lepených cementovým flexibilním lepidlem v přes 120 do 150 mm</t>
  </si>
  <si>
    <t>-374429965</t>
  </si>
  <si>
    <t>Montáž soklů z dlaždic keramických lepených cementovým flexibilním lepidlem rovných, výšky přes 120 do 150 mm</t>
  </si>
  <si>
    <t>https://podminky.urs.cz/item/CS_URS_2024_01/771474114</t>
  </si>
  <si>
    <t>85</t>
  </si>
  <si>
    <t>771574417</t>
  </si>
  <si>
    <t>Montáž podlah keramických hladkých lepených cementovým flexibilním lepidlem přes 12 do 19 ks/m2</t>
  </si>
  <si>
    <t>-1070671454</t>
  </si>
  <si>
    <t>Montáž podlah z dlaždic keramických lepených cementovým flexibilním lepidlem hladkých, tloušťky do 10 mm přes 12 do 19 ks/m2</t>
  </si>
  <si>
    <t>https://podminky.urs.cz/item/CS_URS_2024_01/771574417</t>
  </si>
  <si>
    <t>a3+0,6*0,6</t>
  </si>
  <si>
    <t>86</t>
  </si>
  <si>
    <t>59761409</t>
  </si>
  <si>
    <t>dlažba keramická slinutá protiskluzná do interiéru i exteriéru pro vysoké mechanické namáhání přes 9 do 12ks/m2</t>
  </si>
  <si>
    <t>CS ÚRS 2022 01</t>
  </si>
  <si>
    <t>-150606077</t>
  </si>
  <si>
    <t>Poznámka k položce:_x000D_
dlažba dle stávající, vč soklíku</t>
  </si>
  <si>
    <t>a9*1,1+a3*0,15*1,1</t>
  </si>
  <si>
    <t>87</t>
  </si>
  <si>
    <t>998771101</t>
  </si>
  <si>
    <t>Přesun hmot tonážní pro podlahy z dlaždic v objektech v do 6 m</t>
  </si>
  <si>
    <t>-67950150</t>
  </si>
  <si>
    <t>Přesun hmot pro podlahy z dlaždic stanovený z hmotnosti přesunovaného materiálu vodorovná dopravní vzdálenost do 50 m v objektech výšky do 6 m</t>
  </si>
  <si>
    <t>https://podminky.urs.cz/item/CS_URS_2024_01/998771101</t>
  </si>
  <si>
    <t>776</t>
  </si>
  <si>
    <t>Podlahy povlakové</t>
  </si>
  <si>
    <t>88</t>
  </si>
  <si>
    <t>776201812</t>
  </si>
  <si>
    <t>Demontáž lepených povlakových podlah s podložkou ručně</t>
  </si>
  <si>
    <t>1476002700</t>
  </si>
  <si>
    <t>Demontáž povlakových podlahovin lepených ručně s podložkou</t>
  </si>
  <si>
    <t>https://podminky.urs.cz/item/CS_URS_2024_01/776201812</t>
  </si>
  <si>
    <t>89</t>
  </si>
  <si>
    <t>776410811</t>
  </si>
  <si>
    <t>Odstranění soklíků a lišt pryžových nebo plastových</t>
  </si>
  <si>
    <t>-1171654444</t>
  </si>
  <si>
    <t>Demontáž soklíků nebo lišt pryžových nebo plastových</t>
  </si>
  <si>
    <t>https://podminky.urs.cz/item/CS_URS_2024_01/776410811</t>
  </si>
  <si>
    <t>781</t>
  </si>
  <si>
    <t>Dokončovací práce - obklady</t>
  </si>
  <si>
    <t>90</t>
  </si>
  <si>
    <t>781121011</t>
  </si>
  <si>
    <t>Nátěr penetrační na stěnu</t>
  </si>
  <si>
    <t>-681506081</t>
  </si>
  <si>
    <t>Příprava podkladu před provedením obkladu nátěr penetrační na stěnu</t>
  </si>
  <si>
    <t>https://podminky.urs.cz/item/CS_URS_2024_01/781121011</t>
  </si>
  <si>
    <t>91</t>
  </si>
  <si>
    <t>781474114</t>
  </si>
  <si>
    <t>Montáž obkladů vnitřních keramických hladkých přes 19 do 22 ks/m2 lepených flexibilním lepidlem</t>
  </si>
  <si>
    <t>-911654753</t>
  </si>
  <si>
    <t>Montáž obkladů vnitřních stěn z dlaždic keramických lepených flexibilním lepidlem maloformátových hladkých přes 19 do 22 ks/m2</t>
  </si>
  <si>
    <t>https://podminky.urs.cz/item/CS_URS_2024_01/781474114</t>
  </si>
  <si>
    <t>92</t>
  </si>
  <si>
    <t>59761702</t>
  </si>
  <si>
    <t>obklad keramický nemrazuvzdorný povrch hladký/lesklý tl do 10mm přes 19 do 22ks/m2</t>
  </si>
  <si>
    <t>160252310</t>
  </si>
  <si>
    <t>Poznámka k položce:_x000D_
dle stávajícího, vč lišt</t>
  </si>
  <si>
    <t>a6*1,1</t>
  </si>
  <si>
    <t>93</t>
  </si>
  <si>
    <t>998781101</t>
  </si>
  <si>
    <t>Přesun hmot tonážní pro obklady keramické v objektech v do 6 m</t>
  </si>
  <si>
    <t>1148487010</t>
  </si>
  <si>
    <t>Přesun hmot pro obklady keramické  stanovený z hmotnosti přesunovaného materiálu vodorovná dopravní vzdálenost do 50 m v objektech výšky do 6 m</t>
  </si>
  <si>
    <t>https://podminky.urs.cz/item/CS_URS_2024_01/998781101</t>
  </si>
  <si>
    <t>783</t>
  </si>
  <si>
    <t>Dokončovací práce - nátěry</t>
  </si>
  <si>
    <t>94</t>
  </si>
  <si>
    <t>783306811</t>
  </si>
  <si>
    <t>Odstranění nátěru ze zámečnických konstrukcí oškrábáním</t>
  </si>
  <si>
    <t>439245664</t>
  </si>
  <si>
    <t>Odstranění nátěrů ze zámečnických konstrukcí oškrábáním</t>
  </si>
  <si>
    <t>https://podminky.urs.cz/item/CS_URS_2024_01/783306811</t>
  </si>
  <si>
    <t>"z02-z04"  1*2*2*5+1,6*0,6*2+0,83*1,23*2+0,9*2*2*5+1,6*2*2</t>
  </si>
  <si>
    <t>95</t>
  </si>
  <si>
    <t>783314201</t>
  </si>
  <si>
    <t>Základní antikorozní jednonásobný syntetický standardní nátěr zámečnických konstrukcí</t>
  </si>
  <si>
    <t>-1659562573</t>
  </si>
  <si>
    <t>Základní antikorozní nátěr zámečnických konstrukcí jednonásobný syntetický standardní</t>
  </si>
  <si>
    <t>https://podminky.urs.cz/item/CS_URS_2024_01/783314201</t>
  </si>
  <si>
    <t>(0,8+2*1,97)*(0,11+0,1)*5</t>
  </si>
  <si>
    <t>96</t>
  </si>
  <si>
    <t>783315101</t>
  </si>
  <si>
    <t>Mezinátěr jednonásobný syntetický standardní zámečnických konstrukcí</t>
  </si>
  <si>
    <t>-555516987</t>
  </si>
  <si>
    <t>Mezinátěr zámečnických konstrukcí jednonásobný syntetický standardní</t>
  </si>
  <si>
    <t>https://podminky.urs.cz/item/CS_URS_2024_01/783315101</t>
  </si>
  <si>
    <t>97</t>
  </si>
  <si>
    <t>783317101</t>
  </si>
  <si>
    <t>Krycí jednonásobný syntetický standardní nátěr zámečnických konstrukcí</t>
  </si>
  <si>
    <t>1876500039</t>
  </si>
  <si>
    <t>Krycí nátěr (email) zámečnických konstrukcí jednonásobný syntetický standardní</t>
  </si>
  <si>
    <t>https://podminky.urs.cz/item/CS_URS_2024_01/783317101</t>
  </si>
  <si>
    <t>7,55</t>
  </si>
  <si>
    <t>36,785</t>
  </si>
  <si>
    <t>6,08</t>
  </si>
  <si>
    <t>5,64</t>
  </si>
  <si>
    <t>12,39</t>
  </si>
  <si>
    <t>50,187</t>
  </si>
  <si>
    <t>stav_wc - Oprava - stavební část -  v sociálním zařízení - předpokládané stavební práce</t>
  </si>
  <si>
    <t xml:space="preserve">    751 - Vzduchotechnika</t>
  </si>
  <si>
    <t xml:space="preserve">    763 - Konstrukce suché výstavby</t>
  </si>
  <si>
    <t xml:space="preserve">    784 - Dokončovací práce - malby a tapety</t>
  </si>
  <si>
    <t>-1233926524</t>
  </si>
  <si>
    <t>a2*0,05</t>
  </si>
  <si>
    <t>319201321</t>
  </si>
  <si>
    <t>Vyrovnání nerovného povrchu zdiva tl do 30 mm maltou</t>
  </si>
  <si>
    <t>1000421872</t>
  </si>
  <si>
    <t>Vyrovnání nerovného povrchu vnitřního i vnějšího zdiva bez odsekání vadných cihel, maltou (s dodáním hmot) tl. do 30 mm</t>
  </si>
  <si>
    <t>https://podminky.urs.cz/item/CS_URS_2024_01/319201321</t>
  </si>
  <si>
    <t>342244201</t>
  </si>
  <si>
    <t>Příčka z cihel broušených na tenkovrstvou maltu tloušťky 80 mm</t>
  </si>
  <si>
    <t>890593622</t>
  </si>
  <si>
    <t>Příčky jednoduché z cihel děrovaných broušených, na tenkovrstvou maltu, pevnost cihel do P15, tl. příčky 80 mm</t>
  </si>
  <si>
    <t>https://podminky.urs.cz/item/CS_URS_2024_01/342244201</t>
  </si>
  <si>
    <t>38638111</t>
  </si>
  <si>
    <t>Jímka do 600x600x600 mm dle pd</t>
  </si>
  <si>
    <t>300997515</t>
  </si>
  <si>
    <t xml:space="preserve"> Jímka do 600x600x600 mm dle pd</t>
  </si>
  <si>
    <t>Poznámka k položce:_x000D_
z beton cihel s izolací a přizdívkou, bez zakrytí</t>
  </si>
  <si>
    <t>0,9*0,9*0,65</t>
  </si>
  <si>
    <t>1807843367</t>
  </si>
  <si>
    <t>Omítka vápenocementová vnitřních ploch nanášená ručně jednovrstvá, tloušťky do 10 mm hladká svislých konstrukcí stěn</t>
  </si>
  <si>
    <t>631311125</t>
  </si>
  <si>
    <t>Mazanina tl přes 80 do 120 mm z betonu prostého bez zvýšených nároků na prostředí tř. C 20/25</t>
  </si>
  <si>
    <t>475843520</t>
  </si>
  <si>
    <t>Mazanina z betonu prostého bez zvýšených nároků na prostředí tl. přes 80 do 120 mm tř. C 20/25</t>
  </si>
  <si>
    <t>https://podminky.urs.cz/item/CS_URS_2024_01/631311125</t>
  </si>
  <si>
    <t>a2*0,1</t>
  </si>
  <si>
    <t>632451456</t>
  </si>
  <si>
    <t>Potěr pískocementový tl přes 40 do 50 mm tř. C 25 běžný</t>
  </si>
  <si>
    <t>-992219333</t>
  </si>
  <si>
    <t>Potěr pískocementový běžný tl. přes 40 do 50 mm tř. C 25</t>
  </si>
  <si>
    <t>https://podminky.urs.cz/item/CS_URS_2024_01/632451456</t>
  </si>
  <si>
    <t>1109499738</t>
  </si>
  <si>
    <t>919735122</t>
  </si>
  <si>
    <t>Řezání stávajícího betonového krytu hl přes 50 do 100 mm</t>
  </si>
  <si>
    <t>1097144074</t>
  </si>
  <si>
    <t>Řezání stávajícího betonového krytu nebo podkladu hloubky přes 50 do 100 mm</t>
  </si>
  <si>
    <t>https://podminky.urs.cz/item/CS_URS_2024_01/919735122</t>
  </si>
  <si>
    <t>"chodba"  0,9*3</t>
  </si>
  <si>
    <t>-855980717</t>
  </si>
  <si>
    <t>5,94+a6</t>
  </si>
  <si>
    <t>-1561644388</t>
  </si>
  <si>
    <t>Vyčištění budov nebo objektů před předáním do užívání budov bytové nebo občanské výstavby, světlé výšky podlaží do 4 m</t>
  </si>
  <si>
    <t>5*4,75</t>
  </si>
  <si>
    <t>9539401</t>
  </si>
  <si>
    <t>1122916931</t>
  </si>
  <si>
    <t>832036855</t>
  </si>
  <si>
    <t>Osazení drobných kovových výrobků bez jejich dodání s vysekáním kapes pro upevňovací prvky se zazděním, zabetonováním nebo zalitím kovových poklopů s rámy, plochy do 1 m2</t>
  </si>
  <si>
    <t>55241047</t>
  </si>
  <si>
    <t>poklop šachtový Pz ocelový zadlažďovací bez výztuže s těsněním zatížení A15 v 50mm rám 573x573mm vstup 500x500mm</t>
  </si>
  <si>
    <t>-1772710874</t>
  </si>
  <si>
    <t>-300170886</t>
  </si>
  <si>
    <t>Bourání příček z cihel, tvárnic nebo příčkovek z cihel pálených, plných nebo dutých na maltu vápennou nebo vápenocementovou, tl. do 100 mm</t>
  </si>
  <si>
    <t>(0,7+0,3)*3,2+0,9*3,2</t>
  </si>
  <si>
    <t>965041331</t>
  </si>
  <si>
    <t>Bourání mazanin škvárobetonových tl do 100 mm pl do 4 m2</t>
  </si>
  <si>
    <t>914076245</t>
  </si>
  <si>
    <t>Bourání mazanin škvárobetonových tl. do 100 mm, plochy do 4 m2</t>
  </si>
  <si>
    <t>https://podminky.urs.cz/item/CS_URS_2024_01/965041331</t>
  </si>
  <si>
    <t>a2*(0,1+0,05)+(5,94-2,2*0,5)*0,03</t>
  </si>
  <si>
    <t>-736680793</t>
  </si>
  <si>
    <t>2,2*0,5+1,53+1,45+2,66+0,9*0,9</t>
  </si>
  <si>
    <t>a2+5,94-2,2*0,5</t>
  </si>
  <si>
    <t>978059541</t>
  </si>
  <si>
    <t>Odsekání a odebrání obkladů stěn z vnitřních obkládaček plochy přes 1 m2</t>
  </si>
  <si>
    <t>-1091614962</t>
  </si>
  <si>
    <t>Odsekání obkladů stěn včetně otlučení podkladní omítky až na zdivo z obkládaček vnitřních, z jakýchkoliv materiálů, plochy přes 1 m2</t>
  </si>
  <si>
    <t>https://podminky.urs.cz/item/CS_URS_2024_01/978059541</t>
  </si>
  <si>
    <t>(1,7+0,85)*2*2,4-0,7*1,97</t>
  </si>
  <si>
    <t>(1,7+0,9)*2*2,4-0,7*1,97*3</t>
  </si>
  <si>
    <t>(1,75+1,7)*2*2,4+0,6*2*2-0,7*1,97</t>
  </si>
  <si>
    <t>2120460345</t>
  </si>
  <si>
    <t>"01"  5,94-2,2*0,5</t>
  </si>
  <si>
    <t>-1335617288</t>
  </si>
  <si>
    <t>1261258229</t>
  </si>
  <si>
    <t>-2136914946</t>
  </si>
  <si>
    <t>6,111*14 'Přepočtené koeficientem množství</t>
  </si>
  <si>
    <t>-1823560859</t>
  </si>
  <si>
    <t>17353949</t>
  </si>
  <si>
    <t>Přesun hmot pro budovy občanské výstavby, bydlení, výrobu a služby s nosnou svislou konstrukcí zděnou z cihel, tvárnic nebo kamene vodorovná dopravní vzdálenost do 100 m pro budovy výšky do 6 m</t>
  </si>
  <si>
    <t>-1117358735</t>
  </si>
  <si>
    <t>Provedení izolace proti zemní vlhkosti natěradly a tmely za studena na ploše vodorovné V nátěrem penetračním</t>
  </si>
  <si>
    <t>1274337591</t>
  </si>
  <si>
    <t>a2*0,0003</t>
  </si>
  <si>
    <t>-432357996</t>
  </si>
  <si>
    <t>Odstranění izolace proti zemní vlhkosti na ploše vodorovné V</t>
  </si>
  <si>
    <t>-113088854</t>
  </si>
  <si>
    <t>Provedení izolace proti zemní vlhkosti pásy přitavením NAIP na ploše vodorovné V</t>
  </si>
  <si>
    <t>62832134</t>
  </si>
  <si>
    <t>pás asfaltový natavitelný oxidovaný s vložkou ze skleněné rohože typu V60 s jemnozrnným minerálním posypem tl 4,0mm</t>
  </si>
  <si>
    <t>-360596559</t>
  </si>
  <si>
    <t>a2*1,1655</t>
  </si>
  <si>
    <t>-925556697</t>
  </si>
  <si>
    <t>Přesun hmot pro izolace proti vodě, vlhkosti a plynům stanovený z hmotnosti přesunovaného materiálu vodorovná dopravní vzdálenost do 50 m v objektech výšky do 6 m</t>
  </si>
  <si>
    <t>751</t>
  </si>
  <si>
    <t>Vzduchotechnika</t>
  </si>
  <si>
    <t>7511101</t>
  </si>
  <si>
    <t>Úpravy stávajícího odvětrání, napojení na podhled - dle skut</t>
  </si>
  <si>
    <t>kč</t>
  </si>
  <si>
    <t>547882975</t>
  </si>
  <si>
    <t>763</t>
  </si>
  <si>
    <t>Konstrukce suché výstavby</t>
  </si>
  <si>
    <t>763131451</t>
  </si>
  <si>
    <t>SDK podhled deska 1xH2 12,5 bez izolace dvouvrstvá spodní kce profil CD+UD</t>
  </si>
  <si>
    <t>-2089917649</t>
  </si>
  <si>
    <t>Podhled ze sádrokartonových desek dvouvrstvá zavěšená spodní konstrukce z ocelových profilů CD, UD jednoduše opláštěná deskou impregnovanou H2, tl. 12,5 mm, bez izolace</t>
  </si>
  <si>
    <t>https://podminky.urs.cz/item/CS_URS_2024_01/763131451</t>
  </si>
  <si>
    <t>1,53+1,45+2,66</t>
  </si>
  <si>
    <t>763135101</t>
  </si>
  <si>
    <t>Montáž SDK kazetového podhledu z kazet 600x600 mm na zavěšenou viditelnou nosnou konstrukci</t>
  </si>
  <si>
    <t>-1136370291</t>
  </si>
  <si>
    <t>Montáž sádrokartonového podhledu kazetového demontovatelného, velikosti kazet 600x600 mm včetně zavěšené nosné konstrukce viditelné</t>
  </si>
  <si>
    <t>https://podminky.urs.cz/item/CS_URS_2024_01/763135101</t>
  </si>
  <si>
    <t>59030570</t>
  </si>
  <si>
    <t>podhled kazetový bez děrování viditelný rastr tl 10mm 600x600mm</t>
  </si>
  <si>
    <t>-690206064</t>
  </si>
  <si>
    <t>5,94*1,05</t>
  </si>
  <si>
    <t>998763301</t>
  </si>
  <si>
    <t>Přesun hmot tonážní pro sádrokartonové konstrukce v objektech v do 6 m</t>
  </si>
  <si>
    <t>-200304687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</si>
  <si>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</si>
  <si>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https://podminky.urs.cz/item/CS_URS_2024_01/998763301</t>
  </si>
  <si>
    <t>-1507437294</t>
  </si>
  <si>
    <t>947698671</t>
  </si>
  <si>
    <t>771574416</t>
  </si>
  <si>
    <t>Montáž podlah keramických hladkých lepených cementovým flexibilním lepidlem přes 9 do 12 ks/m2</t>
  </si>
  <si>
    <t>-862268315</t>
  </si>
  <si>
    <t>Montáž podlah z dlaždic keramických lepených cementovým flexibilním lepidlem hladkých, tloušťky do 10 mm přes 9 do 12 ks/m2</t>
  </si>
  <si>
    <t>https://podminky.urs.cz/item/CS_URS_2024_01/771574416</t>
  </si>
  <si>
    <t>59761174</t>
  </si>
  <si>
    <t>dlažba keramická slinutá mrazuvzdorná do interiéru i exteriéru R11/B povrch reliéfní/matný tl do 10mm přes 9 do 12ks/m2</t>
  </si>
  <si>
    <t>1977173967</t>
  </si>
  <si>
    <t>a3*1,1</t>
  </si>
  <si>
    <t>771591112</t>
  </si>
  <si>
    <t>Izolace pod dlažbu nátěrem nebo stěrkou ve dvou vrstvách</t>
  </si>
  <si>
    <t>-419722505</t>
  </si>
  <si>
    <t>Izolace podlahy pod dlažbu nátěrem nebo stěrkou ve dvou vrstvách</t>
  </si>
  <si>
    <t>https://podminky.urs.cz/item/CS_URS_2024_01/771591112</t>
  </si>
  <si>
    <t>771591264</t>
  </si>
  <si>
    <t>Izolace těsnícími pásy mezi podlahou a stěnou</t>
  </si>
  <si>
    <t>1920354026</t>
  </si>
  <si>
    <t>Izolace podlahy pod dlažbu těsnícími izolačními pásy mezi podlahou a stěnu</t>
  </si>
  <si>
    <t>https://podminky.urs.cz/item/CS_URS_2024_01/771591264</t>
  </si>
  <si>
    <t>(1,7+1,75+0,6)*2</t>
  </si>
  <si>
    <t>1028451451</t>
  </si>
  <si>
    <t>-1445258799</t>
  </si>
  <si>
    <t>781131112</t>
  </si>
  <si>
    <t>Izolace pod obklad nátěrem nebo stěrkou ve dvou vrstvách</t>
  </si>
  <si>
    <t>1867542322</t>
  </si>
  <si>
    <t>Izolace stěny pod obklad izolace nátěrem nebo stěrkou ve dvou vrstvách</t>
  </si>
  <si>
    <t>https://podminky.urs.cz/item/CS_URS_2024_01/781131112</t>
  </si>
  <si>
    <t>"04"  ((1,45+1)*2-0,7)*2</t>
  </si>
  <si>
    <t>781474112</t>
  </si>
  <si>
    <t>Montáž obkladů vnitřních keramických hladkých přes 9 do 12 ks/m2 lepených flexibilním lepidlem</t>
  </si>
  <si>
    <t>-1417214331</t>
  </si>
  <si>
    <t>Montáž obkladů vnitřních stěn z dlaždic keramických lepených flexibilním lepidlem maloformátových hladkých přes 9 do 12 ks/m2</t>
  </si>
  <si>
    <t>https://podminky.urs.cz/item/CS_URS_2024_01/781474112</t>
  </si>
  <si>
    <t>"01"  (2,2+2,7)*2*2-0,7*1,97*2-0,6*0,5+(0,6+0,5*2)*0,4</t>
  </si>
  <si>
    <t>"02"  (1,7+0,9)*2*2-0,7*1,97*3</t>
  </si>
  <si>
    <t>"03"  (1,7+0,85)*2*2-0,7*1,97-0,6*0,5+(0,6+0,5*2)*0,4</t>
  </si>
  <si>
    <t>"04"  (1,7+1,75)*2*2,4+0,6*2*2-0,7*1,97</t>
  </si>
  <si>
    <t>59761026</t>
  </si>
  <si>
    <t>obklad keramický hladký do 12ks/m2</t>
  </si>
  <si>
    <t>CS ÚRS 2023 02</t>
  </si>
  <si>
    <t>2064845317</t>
  </si>
  <si>
    <t>Poznámka k položce:_x000D_
dle skut, vč lišt</t>
  </si>
  <si>
    <t>a5*1,1</t>
  </si>
  <si>
    <t>998781102</t>
  </si>
  <si>
    <t>Přesun hmot tonážní pro obklady keramické v objektech v přes 6 do 12 m</t>
  </si>
  <si>
    <t>917024952</t>
  </si>
  <si>
    <t>Přesun hmot pro obklady keramické stanovený z hmotnosti přesunovaného materiálu vodorovná dopravní vzdálenost do 50 m v objektech výšky přes 6 do 12 m</t>
  </si>
  <si>
    <t>https://podminky.urs.cz/item/CS_URS_2024_01/998781102</t>
  </si>
  <si>
    <t>784</t>
  </si>
  <si>
    <t>Dokončovací práce - malby a tapety</t>
  </si>
  <si>
    <t>784321031</t>
  </si>
  <si>
    <t>Dvojnásobné silikátové bílé malby v místnosti v do 3,80 m</t>
  </si>
  <si>
    <t>-8189226</t>
  </si>
  <si>
    <t>Malby silikátové dvojnásobné, bílé v místnostech výšky do 3,80 m</t>
  </si>
  <si>
    <t>https://podminky.urs.cz/item/CS_URS_2024_01/784321031</t>
  </si>
  <si>
    <t>784331001</t>
  </si>
  <si>
    <t>Dvojnásobné bílé protiplísňové malby v místnostech v do 3,80 m</t>
  </si>
  <si>
    <t>-1319456544</t>
  </si>
  <si>
    <t>Malby protiplísňové dvojnásobné, bílé v místnostech výšky do 3,80 m</t>
  </si>
  <si>
    <t>https://podminky.urs.cz/item/CS_URS_2024_01/784331001</t>
  </si>
  <si>
    <t>(2,2+2,7)*2*0,5+(1,7+0,85)*2*0,5+(1,7+0,9)*2*0,5</t>
  </si>
  <si>
    <t>10,799</t>
  </si>
  <si>
    <t>20,216</t>
  </si>
  <si>
    <t>0,528</t>
  </si>
  <si>
    <t>3,309</t>
  </si>
  <si>
    <t>a7</t>
  </si>
  <si>
    <t>14,24</t>
  </si>
  <si>
    <t>4,392</t>
  </si>
  <si>
    <t>14,99</t>
  </si>
  <si>
    <t>vstup - Oprava vstupu do šaten v 1pp</t>
  </si>
  <si>
    <t xml:space="preserve">    4 - Vodorovné konstrukce</t>
  </si>
  <si>
    <t xml:space="preserve">    712 - Povlakové krytiny</t>
  </si>
  <si>
    <t xml:space="preserve">    772 - Podlahy z kamene</t>
  </si>
  <si>
    <t>310238411</t>
  </si>
  <si>
    <t>Zazdívka otvorů pl přes 0,25 do 1 m2 ve zdivu nadzákladovém cihlami pálenými na MC</t>
  </si>
  <si>
    <t>-1652996582</t>
  </si>
  <si>
    <t>Zazdívka otvorů ve zdivu nadzákladovém cihlami pálenými plochy přes 0,25 m2 do 1 m2 na maltu cementovou</t>
  </si>
  <si>
    <t>https://podminky.urs.cz/item/CS_URS_2024_01/310238411</t>
  </si>
  <si>
    <t>0,4*0,6*0,25</t>
  </si>
  <si>
    <t>Vodorovné konstrukce</t>
  </si>
  <si>
    <t>430321414</t>
  </si>
  <si>
    <t>Schodišťová konstrukce a rampa ze ŽB tř. C 25/30</t>
  </si>
  <si>
    <t>-398209528</t>
  </si>
  <si>
    <t>Schodišťové konstrukce a rampy z betonu železového (bez výztuže) stupně, schodnice, ramena, podesty s nosníky tř. C 25/30</t>
  </si>
  <si>
    <t>https://podminky.urs.cz/item/CS_URS_2024_01/430321414</t>
  </si>
  <si>
    <t>"deska"  1*2,33*0,15</t>
  </si>
  <si>
    <t>"stupeň"  0,17*0,3*0,5*2,33*3</t>
  </si>
  <si>
    <t>430361821</t>
  </si>
  <si>
    <t>Výztuž schodišťové konstrukce a rampy betonářskou ocelí 10 505</t>
  </si>
  <si>
    <t>-1926364825</t>
  </si>
  <si>
    <t>Výztuž schodišťových konstrukcí a ramp stupňů, schodnic, ramen, podest s nosníky z betonářské oceli 10 505 (R) nebo BSt 500</t>
  </si>
  <si>
    <t>https://podminky.urs.cz/item/CS_URS_2024_01/430361821</t>
  </si>
  <si>
    <t>a4*0,03</t>
  </si>
  <si>
    <t>431351121</t>
  </si>
  <si>
    <t>Zřízení bednění podest schodišť a ramp přímočarých v do 4 m</t>
  </si>
  <si>
    <t>-1048537260</t>
  </si>
  <si>
    <t>Bednění podest, podstupňových desek a ramp včetně podpěrné konstrukce výšky do 4 m půdorysně přímočarých zřízení</t>
  </si>
  <si>
    <t>https://podminky.urs.cz/item/CS_URS_2024_01/431351121</t>
  </si>
  <si>
    <t>2,33*(0,9+0,52)</t>
  </si>
  <si>
    <t>431351122</t>
  </si>
  <si>
    <t>Odstranění bednění podest schodišť a ramp přímočarých v do 4 m</t>
  </si>
  <si>
    <t>973973875</t>
  </si>
  <si>
    <t>Bednění podest, podstupňových desek a ramp včetně podpěrné konstrukce výšky do 4 m půdorysně přímočarých odstranění</t>
  </si>
  <si>
    <t>https://podminky.urs.cz/item/CS_URS_2024_01/431351122</t>
  </si>
  <si>
    <t>622131121</t>
  </si>
  <si>
    <t>Penetrační nátěr vnějších stěn nanášený ručně</t>
  </si>
  <si>
    <t>-1295226158</t>
  </si>
  <si>
    <t>Podkladní a spojovací vrstva vnějších omítaných ploch penetrace nanášená ručně stěn</t>
  </si>
  <si>
    <t>https://podminky.urs.cz/item/CS_URS_2024_01/622131121</t>
  </si>
  <si>
    <t>622142001</t>
  </si>
  <si>
    <t>Sklovláknité pletivo vnějších stěn vtlačené do tmelu</t>
  </si>
  <si>
    <t>1574348708</t>
  </si>
  <si>
    <t>Pletivo vnějších ploch v ploše nebo pruzích, na plném podkladu sklovláknité vtlačené do tmelu stěn</t>
  </si>
  <si>
    <t>https://podminky.urs.cz/item/CS_URS_2024_01/622142001</t>
  </si>
  <si>
    <t>622511112</t>
  </si>
  <si>
    <t>Tenkovrstvá akrylátová mozaiková střednězrnná omítka vnějších stěn</t>
  </si>
  <si>
    <t>2092021001</t>
  </si>
  <si>
    <t>Omítka tenkovrstvá akrylátová vnějších ploch probarvená bez penetrace mozaiková střednězrnná stěn</t>
  </si>
  <si>
    <t>https://podminky.urs.cz/item/CS_URS_2024_01/622511112</t>
  </si>
  <si>
    <t>Poznámka k položce:_x000D_
rozsah dle skut</t>
  </si>
  <si>
    <t>636311112</t>
  </si>
  <si>
    <t>Kladení dlažby z betonových dlaždic 40x40 cm na sucho na terče z umělé hmoty do výšky přes 25 do 70 mm</t>
  </si>
  <si>
    <t>1753988840</t>
  </si>
  <si>
    <t>Kladení dlažby z betonových dlaždic na sucho na terče z umělé hmoty o rozměru dlažby 40x40 cm, o výšce terče přes 25 do 70 mm</t>
  </si>
  <si>
    <t>https://podminky.urs.cz/item/CS_URS_2024_01/636311112</t>
  </si>
  <si>
    <t>59245600</t>
  </si>
  <si>
    <t>dlažba desková betonová tl 40mm přírodní</t>
  </si>
  <si>
    <t>166223023</t>
  </si>
  <si>
    <t>Poznámka k položce:_x000D_
protiskluzná</t>
  </si>
  <si>
    <t>a2*1,02</t>
  </si>
  <si>
    <t>9549501</t>
  </si>
  <si>
    <t>Stavební výpomoce profesím - dle skut</t>
  </si>
  <si>
    <t>-472284673</t>
  </si>
  <si>
    <t>963053936</t>
  </si>
  <si>
    <t>Bourání ŽB schodišťových ramen monolitických samonosných</t>
  </si>
  <si>
    <t>-8536896</t>
  </si>
  <si>
    <t>Bourání železobetonových monolitických schodišťových ramen samonosných</t>
  </si>
  <si>
    <t>https://podminky.urs.cz/item/CS_URS_2024_01/963053936</t>
  </si>
  <si>
    <t>0,9*2,33</t>
  </si>
  <si>
    <t>965043441</t>
  </si>
  <si>
    <t>Bourání podkladů pod dlažby betonových s potěrem nebo teracem tl do 150 mm pl přes 4 m2</t>
  </si>
  <si>
    <t>-292407634</t>
  </si>
  <si>
    <t>Bourání mazanin betonových s potěrem nebo teracem tl. do 150 mm, plochy přes 4 m2</t>
  </si>
  <si>
    <t>https://podminky.urs.cz/item/CS_URS_2024_01/965043441</t>
  </si>
  <si>
    <t>a2*0,15</t>
  </si>
  <si>
    <t>1075299672</t>
  </si>
  <si>
    <t>Bourání podlah z dlaždic bez podkladního lože nebo mazaniny, s jakoukoliv výplní spár keramických nebo xylolitových tl. do 10 mm, plochy přes 1 m2</t>
  </si>
  <si>
    <t>2,3*2,33+0,42*2+2,3*2</t>
  </si>
  <si>
    <t>-872713132</t>
  </si>
  <si>
    <t>0,4*1,2*0,25</t>
  </si>
  <si>
    <t>978035127</t>
  </si>
  <si>
    <t>Odstranění tenkovrstvé omítky tl přes 2 mm odsekáním v rozsahu přes 50 do 100 %</t>
  </si>
  <si>
    <t>-1835271086</t>
  </si>
  <si>
    <t>Odstranění tenkovrstvých omítek nebo štuku tloušťky přes 2 mm odsekáním, rozsahu přes 50 do 100%</t>
  </si>
  <si>
    <t>https://podminky.urs.cz/item/CS_URS_2024_01/978035127</t>
  </si>
  <si>
    <t>((2,6+1,2+0,9+4,75)*2-(2+2,33+1,6))*1,2-(0,9*0,5*0,52*2+1,2*0,61*0,5*2)</t>
  </si>
  <si>
    <t>(3,8+0,9+2,42+0,3*3+1,52+1,1)*0,55</t>
  </si>
  <si>
    <t>978057361</t>
  </si>
  <si>
    <t>Odsekání obkladů z podstupnic schodišťových konstrukcí z keramických dlaždic</t>
  </si>
  <si>
    <t>-1345845289</t>
  </si>
  <si>
    <t>Odsekání obkladů schodišťových konstrukcí z dlaždic keramických podstupnic</t>
  </si>
  <si>
    <t>https://podminky.urs.cz/item/CS_URS_2024_01/978057361</t>
  </si>
  <si>
    <t>2*4+2,33*3</t>
  </si>
  <si>
    <t>978059611</t>
  </si>
  <si>
    <t>Odsekání a odebrání obkladů stěn z vnějších obkládaček plochy do 1 m2</t>
  </si>
  <si>
    <t>-821389748</t>
  </si>
  <si>
    <t>Odsekání obkladů stěn včetně otlučení podkladní omítky až na zdivo z obkládaček vnějších, z jakýchkoliv materiálů, plochy do 1 m2</t>
  </si>
  <si>
    <t>https://podminky.urs.cz/item/CS_URS_2024_01/978059611</t>
  </si>
  <si>
    <t>"soklík"  ((2,6+4,75)*2-2-2,33)*0,1+(1,2+0,9)*0,15*2</t>
  </si>
  <si>
    <t>985112111</t>
  </si>
  <si>
    <t>Odsekání degradovaného betonu stěn tl do 10 mm</t>
  </si>
  <si>
    <t>557019870</t>
  </si>
  <si>
    <t>Odsekání degradovaného betonu stěn, tloušťky do 10 mm</t>
  </si>
  <si>
    <t>https://podminky.urs.cz/item/CS_URS_2024_01/985112111</t>
  </si>
  <si>
    <t>Poznámka k položce:_x000D_
poškozená místa dle skutečnosti, zde odhad</t>
  </si>
  <si>
    <t>a3*0,3</t>
  </si>
  <si>
    <t>985112131</t>
  </si>
  <si>
    <t>Odsekání degradovaného betonu rubu kleneb a podlah tl do 10 mm</t>
  </si>
  <si>
    <t>-1156206994</t>
  </si>
  <si>
    <t>Odsekání degradovaného betonu rubu kleneb a podlah, tloušťky do 10 mm</t>
  </si>
  <si>
    <t>https://podminky.urs.cz/item/CS_URS_2024_01/985112131</t>
  </si>
  <si>
    <t>a2*0,3</t>
  </si>
  <si>
    <t>-389073484</t>
  </si>
  <si>
    <t>a2+a3</t>
  </si>
  <si>
    <t>985311111</t>
  </si>
  <si>
    <t>Reprofilace stěn cementovou sanační maltou tl do 10 mm</t>
  </si>
  <si>
    <t>-1600023398</t>
  </si>
  <si>
    <t>Reprofilace betonu sanačními maltami na cementové bázi ručně stěn, tloušťky do 10 mm</t>
  </si>
  <si>
    <t>https://podminky.urs.cz/item/CS_URS_2024_01/985311111</t>
  </si>
  <si>
    <t>985311311</t>
  </si>
  <si>
    <t>Reprofilace rubu kleneb a podlah cementovou sanační maltou tl 10 mm</t>
  </si>
  <si>
    <t>2114509562</t>
  </si>
  <si>
    <t>Reprofilace betonu sanačními maltami na cementové bázi ručně rubu kleneb a podlah, tloušťky do 10 mm</t>
  </si>
  <si>
    <t>https://podminky.urs.cz/item/CS_URS_2024_01/985311311</t>
  </si>
  <si>
    <t>985323111</t>
  </si>
  <si>
    <t>Spojovací můstek reprofilovaného betonu na cementové bázi tl 1 mm</t>
  </si>
  <si>
    <t>-941356591</t>
  </si>
  <si>
    <t>Spojovací můstek reprofilovaného betonu na cementové bázi, tloušťky 1 mm</t>
  </si>
  <si>
    <t>https://podminky.urs.cz/item/CS_URS_2024_01/985323111</t>
  </si>
  <si>
    <t>(a2+a3)*0,3</t>
  </si>
  <si>
    <t>-297014459</t>
  </si>
  <si>
    <t>-659409425</t>
  </si>
  <si>
    <t>857997034</t>
  </si>
  <si>
    <t>6,33*14 'Přepočtené koeficientem množství</t>
  </si>
  <si>
    <t>-1068565108</t>
  </si>
  <si>
    <t>124326769</t>
  </si>
  <si>
    <t>-1269643481</t>
  </si>
  <si>
    <t>711161384</t>
  </si>
  <si>
    <t>Izolace proti zemní vlhkosti nopovou fólií ukončení provětrávací lištou</t>
  </si>
  <si>
    <t>1040391503</t>
  </si>
  <si>
    <t>Izolace proti zemní vlhkosti a beztlakové vodě nopovými fóliemi ostatní ukončení izolace provětrávací lištou</t>
  </si>
  <si>
    <t>https://podminky.urs.cz/item/CS_URS_2024_01/711161384</t>
  </si>
  <si>
    <t>Poznámka k položce:_x000D_
doplnění stáv stavu</t>
  </si>
  <si>
    <t>1,52+1,1+3,8</t>
  </si>
  <si>
    <t>711491171</t>
  </si>
  <si>
    <t>Provedení doplňků izolace proti vodě na vodorovné ploše z textilií vrstva podkladní</t>
  </si>
  <si>
    <t>-1186820921</t>
  </si>
  <si>
    <t>Provedení doplňků izolace proti vodě textilií na ploše vodorovné V vrstva podkladní</t>
  </si>
  <si>
    <t>https://podminky.urs.cz/item/CS_URS_2024_01/711491171</t>
  </si>
  <si>
    <t>a2+(2,6+4,75)*2*0,3-1,6*0,2-2,33*0,15-2*0,15</t>
  </si>
  <si>
    <t>69311172</t>
  </si>
  <si>
    <t>geotextilie PP s ÚV stabilizací 300g/m2</t>
  </si>
  <si>
    <t>38193343</t>
  </si>
  <si>
    <t>a7*1,05</t>
  </si>
  <si>
    <t>711471053</t>
  </si>
  <si>
    <t>Provedení vodorovné izolace proti tlakové vodě termoplasty volně položenou fólií z nízkolehčeného PE</t>
  </si>
  <si>
    <t>321014772</t>
  </si>
  <si>
    <t>Provedení izolace proti povrchové a podpovrchové tlakové vodě termoplasty na ploše vodorovné V folií z nízkolehčeného PE položenou volně</t>
  </si>
  <si>
    <t>https://podminky.urs.cz/item/CS_URS_2024_01/711471053</t>
  </si>
  <si>
    <t>28343013</t>
  </si>
  <si>
    <t>fólie hydroizolační mPVC určená ke stabilizaci přitížením k mechanickému kotvení a do vegetačních střech tl 1,8mm</t>
  </si>
  <si>
    <t>213607739</t>
  </si>
  <si>
    <t>a7*1,1655</t>
  </si>
  <si>
    <t>-2103610156</t>
  </si>
  <si>
    <t>Přesun hmot pro izolace proti vodě, vlhkosti a plynům stanovený z hmotnosti přesunovaného materiálu vodorovná dopravní vzdálenost do 50 m základní v objektech výšky do 6 m</t>
  </si>
  <si>
    <t>712</t>
  </si>
  <si>
    <t>Povlakové krytiny</t>
  </si>
  <si>
    <t>712363365</t>
  </si>
  <si>
    <t>Povlakové krytiny střech do 10° z tvarovaných poplastovaných lišt délky 2 m zářezová lišta rš 100 mm</t>
  </si>
  <si>
    <t>643568328</t>
  </si>
  <si>
    <t>Povlakové krytiny střech plochých do 10° z tvarovaných poplastovaných lišt pro mPVC zářezová lišta rš 100 mm</t>
  </si>
  <si>
    <t>https://podminky.urs.cz/item/CS_URS_2024_01/712363365</t>
  </si>
  <si>
    <t>(2,6+4,75)*2-1,6</t>
  </si>
  <si>
    <t>998712101</t>
  </si>
  <si>
    <t>Přesun hmot tonážní pro krytiny povlakové v objektech v do 6 m</t>
  </si>
  <si>
    <t>-837715400</t>
  </si>
  <si>
    <t>Přesun hmot pro povlakové krytiny stanovený z hmotnosti přesunovaného materiálu vodorovná dopravní vzdálenost do 50 m základní v objektech výšky do 6 m</t>
  </si>
  <si>
    <t>https://podminky.urs.cz/item/CS_URS_2024_01/998712101</t>
  </si>
  <si>
    <t>76666</t>
  </si>
  <si>
    <t>Repase stávajících vstupních dveří s nadsvětlíkem (poškození provozem, kování, zámek, okopný plech, nový nátěrovládání el)</t>
  </si>
  <si>
    <t>484512684</t>
  </si>
  <si>
    <t>1,2*3,6</t>
  </si>
  <si>
    <t>767531215</t>
  </si>
  <si>
    <t>Montáž vstupních kovových nebo plastových rohoží čisticích zón plochy přes 2 m2</t>
  </si>
  <si>
    <t>183618835</t>
  </si>
  <si>
    <t>Montáž vstupních čisticích zón z rohoží kovových nebo plastových plochy přes 2 m2</t>
  </si>
  <si>
    <t>https://podminky.urs.cz/item/CS_URS_2024_01/767531215</t>
  </si>
  <si>
    <t>Poznámka k položce:_x000D_
stávající</t>
  </si>
  <si>
    <t>767531811</t>
  </si>
  <si>
    <t>Demontáž vstupních kovových nebo plastových čisticích rohoží</t>
  </si>
  <si>
    <t>-1647042005</t>
  </si>
  <si>
    <t>Demontáž vstupních čisticích zón rohoží kovových nebo plastových</t>
  </si>
  <si>
    <t>https://podminky.urs.cz/item/CS_URS_2024_01/767531811</t>
  </si>
  <si>
    <t>772</t>
  </si>
  <si>
    <t>Podlahy z kamene</t>
  </si>
  <si>
    <t>772231312</t>
  </si>
  <si>
    <t>Montáž obkladu stupňů deskami lepenými z kamene tvrdého tl do 30 mm</t>
  </si>
  <si>
    <t>-127321673</t>
  </si>
  <si>
    <t>Montáž obkladu schodišťových stupňů deskami z tvrdých kamenů kladených do lepidla s přímou nebo zakřivenou výstupní čárou deskami stupnicovými pravoúhlými nebo kosoúhlými, tl. 30 mm</t>
  </si>
  <si>
    <t>https://podminky.urs.cz/item/CS_URS_2024_01/772231312</t>
  </si>
  <si>
    <t>2,33*3</t>
  </si>
  <si>
    <t>772231423</t>
  </si>
  <si>
    <t>Montáž obkladu stupňů deskami podstupnicovými lepenými z kamene tvrdého tl do 30 mm</t>
  </si>
  <si>
    <t>1126673341</t>
  </si>
  <si>
    <t>Montáž obkladu schodišťových stupňů deskami z tvrdých kamenů kladených do lepidla s přímou nebo zakřivenou výstupní čárou deskami podstupnicovými v. do 200 mm, tl. do 30 mm</t>
  </si>
  <si>
    <t>https://podminky.urs.cz/item/CS_URS_2024_01/772231423</t>
  </si>
  <si>
    <t>2,33*3+2*4</t>
  </si>
  <si>
    <t>TSH.0007240.URS</t>
  </si>
  <si>
    <t>OBKLADOVÁ  SCHODIŠŤOVÁ  DESKA  SD  do délky 1500 mm, PODSTUPNICE  SDP, DO ŠÍŘE DESKY 170 mm, DO SÍLY DESKY 30 mm, šedý cement</t>
  </si>
  <si>
    <t>1843085710</t>
  </si>
  <si>
    <t>a9*1,04</t>
  </si>
  <si>
    <t>772232811</t>
  </si>
  <si>
    <t>Demontáž obkladů schodišťových stupnic k dalšímu použití z měkkých kamenů kladených do malty</t>
  </si>
  <si>
    <t>1401539069</t>
  </si>
  <si>
    <t>Demontáž obkladů schodišťových stupňů z kamenných desek k dalšímu použití stupnic z tvrdých kamenů kladených do malty</t>
  </si>
  <si>
    <t>https://podminky.urs.cz/item/CS_URS_2024_01/772232811</t>
  </si>
  <si>
    <t>"bouraný schod"  2,33*0,9</t>
  </si>
  <si>
    <t>"vstup 1pp"  1,6*0,55</t>
  </si>
  <si>
    <t>772521240</t>
  </si>
  <si>
    <t>Kladení dlažby z kamene z pravoúhlých desek a dlaždic lepených tl do 30 mm</t>
  </si>
  <si>
    <t>703490023</t>
  </si>
  <si>
    <t>Kladení dlažby z kamene do lepidla z nejvýše dvou rozdílných druhů pravoúhlých desek nebo dlaždic ve skladbě se pravidelně opakujících, tl. do 30 mm</t>
  </si>
  <si>
    <t>https://podminky.urs.cz/item/CS_URS_2024_01/772521240</t>
  </si>
  <si>
    <t>"vstup u dveří - dle skut, stáv materiál přeložen"  1,6*0,55</t>
  </si>
  <si>
    <t>998772101</t>
  </si>
  <si>
    <t>Přesun hmot tonážní pro podlahy z kamene v objektech v do 6 m</t>
  </si>
  <si>
    <t>-894361211</t>
  </si>
  <si>
    <t>Přesun hmot pro kamenné dlažby, obklady schodišťových stupňů a soklů stanovený z hmotnosti přesunovaného materiálu vodorovná dopravní vzdálenost do 50 m základní v objektech výšky do 6 m</t>
  </si>
  <si>
    <t>https://podminky.urs.cz/item/CS_URS_2024_01/998772101</t>
  </si>
  <si>
    <t>1528846125</t>
  </si>
  <si>
    <t>"dvířka"  1,2*0,6*2</t>
  </si>
  <si>
    <t>"zábradlí"  (3,8+2,42+0,9+1,2+1,52)*0,3</t>
  </si>
  <si>
    <t>-674013765</t>
  </si>
  <si>
    <t>1003068471</t>
  </si>
  <si>
    <t>-1562540485</t>
  </si>
  <si>
    <t>zti - Oprava kanalizace vnitřní - ZDRAVOTNĚ TECHNICKÉ INSTALACE</t>
  </si>
  <si>
    <t>LIBOR KREJČÍ</t>
  </si>
  <si>
    <t xml:space="preserve">    5 - Komunikace pozemní</t>
  </si>
  <si>
    <t xml:space="preserve">    721 - Zdravotechnika - vnitřní kanalizace</t>
  </si>
  <si>
    <t xml:space="preserve">    725 - Zdravotechnika - zařizovací předměty</t>
  </si>
  <si>
    <t>113106123</t>
  </si>
  <si>
    <t>Rozebrání dlažeb ze zámkových dlaždic komunikací pro pěší ručně</t>
  </si>
  <si>
    <t>1883995657</t>
  </si>
  <si>
    <t>https://podminky.urs.cz/item/CS_URS_2024_01/113106123</t>
  </si>
  <si>
    <t>113107011</t>
  </si>
  <si>
    <t>Odstranění podkladu z kameniva těženého tl do 100 mm při překopech ručně</t>
  </si>
  <si>
    <t>1014081638</t>
  </si>
  <si>
    <t>https://podminky.urs.cz/item/CS_URS_2024_01/113107011</t>
  </si>
  <si>
    <t>113107021</t>
  </si>
  <si>
    <t>Odstranění podkladu z kameniva drceného tl do 100 mm při překopech ručně</t>
  </si>
  <si>
    <t>1168630181</t>
  </si>
  <si>
    <t>https://podminky.urs.cz/item/CS_URS_2024_01/113107021</t>
  </si>
  <si>
    <t>113201111</t>
  </si>
  <si>
    <t>Vytrhání obrub chodníkových ležatých</t>
  </si>
  <si>
    <t>-723726251</t>
  </si>
  <si>
    <t>https://podminky.urs.cz/item/CS_URS_2024_01/113201111</t>
  </si>
  <si>
    <t>-1634904646</t>
  </si>
  <si>
    <t>132254202</t>
  </si>
  <si>
    <t>Hloubení zapažených rýh š do 2000 mm v hornině třídy těžitelnosti I skupiny 3 objem do 50 m3</t>
  </si>
  <si>
    <t>1415912324</t>
  </si>
  <si>
    <t>https://podminky.urs.cz/item/CS_URS_2024_01/132254202</t>
  </si>
  <si>
    <t>151201101</t>
  </si>
  <si>
    <t>Zřízení zátažného pažení a rozepření stěn rýh hl do 2 m</t>
  </si>
  <si>
    <t>-1103235829</t>
  </si>
  <si>
    <t>https://podminky.urs.cz/item/CS_URS_2024_01/151201101</t>
  </si>
  <si>
    <t>151201111</t>
  </si>
  <si>
    <t>Odstranění zátažného pažení a rozepření stěn rýh hl do 2 m</t>
  </si>
  <si>
    <t>1025093399</t>
  </si>
  <si>
    <t>https://podminky.urs.cz/item/CS_URS_2024_01/151201111</t>
  </si>
  <si>
    <t>162351104</t>
  </si>
  <si>
    <t>Vodorovné přemístění přes 500 do 1000 m výkopku/sypaniny z horniny třídy těžitelnosti I skupiny 1 až 3</t>
  </si>
  <si>
    <t>-1955815743</t>
  </si>
  <si>
    <t>https://podminky.urs.cz/item/CS_URS_2024_01/162351104</t>
  </si>
  <si>
    <t>167151101</t>
  </si>
  <si>
    <t>Nakládání výkopku z hornin třídy těžitelnosti I skupiny 1 až 3 do 100 m3</t>
  </si>
  <si>
    <t>17630765</t>
  </si>
  <si>
    <t>https://podminky.urs.cz/item/CS_URS_2024_01/167151101</t>
  </si>
  <si>
    <t>171251101</t>
  </si>
  <si>
    <t>Uložení sypaniny do násypů nezhutněných strojně</t>
  </si>
  <si>
    <t>1129397374</t>
  </si>
  <si>
    <t>https://podminky.urs.cz/item/CS_URS_2024_01/171251101</t>
  </si>
  <si>
    <t>174111101</t>
  </si>
  <si>
    <t>Zásyp jam, šachet rýh nebo kolem objektů sypaninou se zhutněním ručně</t>
  </si>
  <si>
    <t>-1966786073</t>
  </si>
  <si>
    <t>https://podminky.urs.cz/item/CS_URS_2024_01/174111101</t>
  </si>
  <si>
    <t>175111101</t>
  </si>
  <si>
    <t>Obsypání potrubí ručně sypaninou bez prohození, uloženou do 3 m</t>
  </si>
  <si>
    <t>1670156336</t>
  </si>
  <si>
    <t>https://podminky.urs.cz/item/CS_URS_2024_01/175111101</t>
  </si>
  <si>
    <t>58341334</t>
  </si>
  <si>
    <t>kamenivo drcené drobné frakce 0/2</t>
  </si>
  <si>
    <t>-1509090112</t>
  </si>
  <si>
    <t>451573111</t>
  </si>
  <si>
    <t>Lože pod potrubí otevřený výkop ze štěrkopísku</t>
  </si>
  <si>
    <t>717652156</t>
  </si>
  <si>
    <t>https://podminky.urs.cz/item/CS_URS_2024_01/451573111</t>
  </si>
  <si>
    <t>452312141</t>
  </si>
  <si>
    <t>Sedlové lože z betonu prostého tř. C 16/20 otevřený výkop</t>
  </si>
  <si>
    <t>-901538280</t>
  </si>
  <si>
    <t>https://podminky.urs.cz/item/CS_URS_2024_01/452312141</t>
  </si>
  <si>
    <t>Komunikace pozemní</t>
  </si>
  <si>
    <t>566901123</t>
  </si>
  <si>
    <t>Vyspravení podkladu po překopech inženýrských sítí plochy do 15 m2 štěrkopískem tl. 200 mm</t>
  </si>
  <si>
    <t>389892173</t>
  </si>
  <si>
    <t>https://podminky.urs.cz/item/CS_URS_2024_01/566901123</t>
  </si>
  <si>
    <t>566901143</t>
  </si>
  <si>
    <t>Vyspravení podkladu po překopech inženýrských sítí plochy do 15 m2 kamenivem hrubým drceným tl. 200 mm</t>
  </si>
  <si>
    <t>309865660</t>
  </si>
  <si>
    <t>https://podminky.urs.cz/item/CS_URS_2024_01/566901143</t>
  </si>
  <si>
    <t>572370112</t>
  </si>
  <si>
    <t>Vyspravení krytu komunikací po překopech pl do 15 m2 dlažbou drobnou do lože z kameniva</t>
  </si>
  <si>
    <t>1339028569</t>
  </si>
  <si>
    <t>https://podminky.urs.cz/item/CS_URS_2024_01/572370112</t>
  </si>
  <si>
    <t>971042351</t>
  </si>
  <si>
    <t>Vybourání otvorů v betonových příčkách a zdech pl do 0,09 m2 tl do 450 mm</t>
  </si>
  <si>
    <t>1591033846</t>
  </si>
  <si>
    <t>https://podminky.urs.cz/item/CS_URS_2024_01/971042351</t>
  </si>
  <si>
    <t>979021112</t>
  </si>
  <si>
    <t>Očištění vybouraných obrubníků a krajníků chodníkových při překopech inženýrských sítí</t>
  </si>
  <si>
    <t>270291254</t>
  </si>
  <si>
    <t>https://podminky.urs.cz/item/CS_URS_2024_01/979021112</t>
  </si>
  <si>
    <t>979051121</t>
  </si>
  <si>
    <t>Očištění zámkových dlaždic se spárováním z kameniva těženého při překopech inženýrských sítí</t>
  </si>
  <si>
    <t>954735678</t>
  </si>
  <si>
    <t>https://podminky.urs.cz/item/CS_URS_2024_01/979051121</t>
  </si>
  <si>
    <t>721</t>
  </si>
  <si>
    <t>Zdravotechnika - vnitřní kanalizace</t>
  </si>
  <si>
    <t>721110806</t>
  </si>
  <si>
    <t>Demontáž potrubí kameninové DN přes 100 do 200</t>
  </si>
  <si>
    <t>1974665155</t>
  </si>
  <si>
    <t>https://podminky.urs.cz/item/CS_URS_2024_01/721110806</t>
  </si>
  <si>
    <t>721110952</t>
  </si>
  <si>
    <t>Potrubí kameninové vsazení odbočky DN 125</t>
  </si>
  <si>
    <t>-1018933515</t>
  </si>
  <si>
    <t>https://podminky.urs.cz/item/CS_URS_2024_01/721110952</t>
  </si>
  <si>
    <t>721110962</t>
  </si>
  <si>
    <t>Potrubí kameninové propojení potrubí DN 125</t>
  </si>
  <si>
    <t>422201543</t>
  </si>
  <si>
    <t>https://podminky.urs.cz/item/CS_URS_2024_01/721110962</t>
  </si>
  <si>
    <t>721110972</t>
  </si>
  <si>
    <t>Potrubí kameninové krácení trub DN 125</t>
  </si>
  <si>
    <t>1430335831</t>
  </si>
  <si>
    <t>https://podminky.urs.cz/item/CS_URS_2024_01/721110972</t>
  </si>
  <si>
    <t>721140802</t>
  </si>
  <si>
    <t>Demontáž potrubí litinové DN do 100</t>
  </si>
  <si>
    <t>-25326182</t>
  </si>
  <si>
    <t>https://podminky.urs.cz/item/CS_URS_2024_01/721140802</t>
  </si>
  <si>
    <t>721140913</t>
  </si>
  <si>
    <t>Potrubí litinové propojení potrubí DN 75</t>
  </si>
  <si>
    <t>-1646505520</t>
  </si>
  <si>
    <t>https://podminky.urs.cz/item/CS_URS_2024_01/721140913</t>
  </si>
  <si>
    <t>721140915</t>
  </si>
  <si>
    <t>Potrubí litinové propojení potrubí DN 100</t>
  </si>
  <si>
    <t>-202794011</t>
  </si>
  <si>
    <t>https://podminky.urs.cz/item/CS_URS_2024_01/721140915</t>
  </si>
  <si>
    <t>721140923</t>
  </si>
  <si>
    <t>Potrubí litinové odpadní krácení trub DN 75</t>
  </si>
  <si>
    <t>-176833469</t>
  </si>
  <si>
    <t>https://podminky.urs.cz/item/CS_URS_2024_01/721140923</t>
  </si>
  <si>
    <t>721140925</t>
  </si>
  <si>
    <t>Potrubí litinové odpadní krácení trub DN 100</t>
  </si>
  <si>
    <t>-2022439355</t>
  </si>
  <si>
    <t>https://podminky.urs.cz/item/CS_URS_2024_01/721140925</t>
  </si>
  <si>
    <t>721170972</t>
  </si>
  <si>
    <t>Potrubí z PVC krácení trub DN 50</t>
  </si>
  <si>
    <t>786205133</t>
  </si>
  <si>
    <t>https://podminky.urs.cz/item/CS_URS_2024_01/721170972</t>
  </si>
  <si>
    <t>721170975</t>
  </si>
  <si>
    <t>Potrubí z PVC krácení trub DN 110</t>
  </si>
  <si>
    <t>-1048703395</t>
  </si>
  <si>
    <t>https://podminky.urs.cz/item/CS_URS_2024_01/721170975</t>
  </si>
  <si>
    <t>721171913</t>
  </si>
  <si>
    <t>Potrubí z PP propojení potrubí DN 50</t>
  </si>
  <si>
    <t>-989099409</t>
  </si>
  <si>
    <t>https://podminky.urs.cz/item/CS_URS_2024_01/721171913</t>
  </si>
  <si>
    <t>721171915</t>
  </si>
  <si>
    <t>Potrubí z PP propojení potrubí DN 110</t>
  </si>
  <si>
    <t>206937564</t>
  </si>
  <si>
    <t>https://podminky.urs.cz/item/CS_URS_2024_01/721171915</t>
  </si>
  <si>
    <t>721173401</t>
  </si>
  <si>
    <t>Potrubí kanalizační z PVC SN 4 svodné DN 110</t>
  </si>
  <si>
    <t>1379926089</t>
  </si>
  <si>
    <t>https://podminky.urs.cz/item/CS_URS_2024_01/721173401</t>
  </si>
  <si>
    <t>721173402</t>
  </si>
  <si>
    <t>Potrubí kanalizační z PVC SN 4 svodné DN 125</t>
  </si>
  <si>
    <t>-1050228783</t>
  </si>
  <si>
    <t>https://podminky.urs.cz/item/CS_URS_2024_01/721173402</t>
  </si>
  <si>
    <t>721173403</t>
  </si>
  <si>
    <t>Potrubí kanalizační z PVC SN 4 svodné DN 160</t>
  </si>
  <si>
    <t>-666820168</t>
  </si>
  <si>
    <t>https://podminky.urs.cz/item/CS_URS_2024_01/721173403</t>
  </si>
  <si>
    <t>721173403pc1</t>
  </si>
  <si>
    <t>krycí fólie, igelit LDPE</t>
  </si>
  <si>
    <t>83832961</t>
  </si>
  <si>
    <t>721174024</t>
  </si>
  <si>
    <t>Potrubí kanalizační z PP odpadní DN 75</t>
  </si>
  <si>
    <t>-1858527964</t>
  </si>
  <si>
    <t>https://podminky.urs.cz/item/CS_URS_2024_01/721174024</t>
  </si>
  <si>
    <t>721174025</t>
  </si>
  <si>
    <t>Potrubí kanalizační z PP odpadní DN 110</t>
  </si>
  <si>
    <t>1047845296</t>
  </si>
  <si>
    <t>https://podminky.urs.cz/item/CS_URS_2024_01/721174025</t>
  </si>
  <si>
    <t>721174026</t>
  </si>
  <si>
    <t>Potrubí kanalizační z PP odpadní DN 125</t>
  </si>
  <si>
    <t>254741302</t>
  </si>
  <si>
    <t>https://podminky.urs.cz/item/CS_URS_2024_01/721174026</t>
  </si>
  <si>
    <t>721174042</t>
  </si>
  <si>
    <t>Potrubí kanalizační z PP připojovací DN40</t>
  </si>
  <si>
    <t>444364295</t>
  </si>
  <si>
    <t>https://podminky.urs.cz/item/CS_URS_2024_01/721174042</t>
  </si>
  <si>
    <t>721174043</t>
  </si>
  <si>
    <t>Potrubí kanalizační z PP připojovací DN 50</t>
  </si>
  <si>
    <t>-918767618</t>
  </si>
  <si>
    <t>https://podminky.urs.cz/item/CS_URS_2024_01/721174043</t>
  </si>
  <si>
    <t>721174045</t>
  </si>
  <si>
    <t>Potrubí kanalizační z PP připojovací DN 110</t>
  </si>
  <si>
    <t>-799895319</t>
  </si>
  <si>
    <t>https://podminky.urs.cz/item/CS_URS_2024_01/721174045</t>
  </si>
  <si>
    <t>721174045pc2</t>
  </si>
  <si>
    <t>kalich pro úkapy se zápachovou uzávěrkou PP DN 32</t>
  </si>
  <si>
    <t>1112833866</t>
  </si>
  <si>
    <t>721194104</t>
  </si>
  <si>
    <t>Vyvedení a upevnění odpadních výpustek DN 40</t>
  </si>
  <si>
    <t>-2104120948</t>
  </si>
  <si>
    <t>https://podminky.urs.cz/item/CS_URS_2024_01/721194104</t>
  </si>
  <si>
    <t>721194105</t>
  </si>
  <si>
    <t>Vyvedení a upevnění odpadních výpustek DN 50</t>
  </si>
  <si>
    <t>-1496293031</t>
  </si>
  <si>
    <t>https://podminky.urs.cz/item/CS_URS_2024_01/721194105</t>
  </si>
  <si>
    <t>721194109</t>
  </si>
  <si>
    <t>Vyvedení a upevnění odpadních výpustek DN 110</t>
  </si>
  <si>
    <t>-3731134</t>
  </si>
  <si>
    <t>https://podminky.urs.cz/item/CS_URS_2024_01/721194109</t>
  </si>
  <si>
    <t>721210812</t>
  </si>
  <si>
    <t>Demontáž vpustí podlahových z kyselinovzdorné kameniny DN 70</t>
  </si>
  <si>
    <t>-329689784</t>
  </si>
  <si>
    <t>https://podminky.urs.cz/item/CS_URS_2024_01/721210812</t>
  </si>
  <si>
    <t>721210813</t>
  </si>
  <si>
    <t>Demontáž vpustí podlahových z kyselinovzdorné kameniny DN 100</t>
  </si>
  <si>
    <t>-1968519858</t>
  </si>
  <si>
    <t>https://podminky.urs.cz/item/CS_URS_2024_01/721210813</t>
  </si>
  <si>
    <t>721211403</t>
  </si>
  <si>
    <t>Vpusť podlahová s vodorovným odtokem DN 50/75 s kulovým kloubem</t>
  </si>
  <si>
    <t>843169559</t>
  </si>
  <si>
    <t>https://podminky.urs.cz/item/CS_URS_2024_01/721211403</t>
  </si>
  <si>
    <t>721211422</t>
  </si>
  <si>
    <t>Vpusť podlahová se svislým odtokem DN 50/75/110 mřížka nerez 138x138</t>
  </si>
  <si>
    <t>1071723813</t>
  </si>
  <si>
    <t>https://podminky.urs.cz/item/CS_URS_2024_01/721211422</t>
  </si>
  <si>
    <t>721226512</t>
  </si>
  <si>
    <t>Zápachová uzávěrka podomítková pro pračku a myčku DN 50</t>
  </si>
  <si>
    <t>865393980</t>
  </si>
  <si>
    <t>https://podminky.urs.cz/item/CS_URS_2024_01/721226512</t>
  </si>
  <si>
    <t>721290111</t>
  </si>
  <si>
    <t>Zkouška těsnosti potrubí kanalizace vodou DN do 125</t>
  </si>
  <si>
    <t>-93695664</t>
  </si>
  <si>
    <t>https://podminky.urs.cz/item/CS_URS_2024_01/721290111</t>
  </si>
  <si>
    <t>721290112</t>
  </si>
  <si>
    <t>Zkouška těsnosti potrubí kanalizace vodou DN 150/DN 200</t>
  </si>
  <si>
    <t>1678481646</t>
  </si>
  <si>
    <t>https://podminky.urs.cz/item/CS_URS_2024_01/721290112</t>
  </si>
  <si>
    <t>998721101</t>
  </si>
  <si>
    <t>Přesun hmot tonážní pro vnitřní kanalizace v objektech v do 6 m</t>
  </si>
  <si>
    <t>878605699</t>
  </si>
  <si>
    <t>https://podminky.urs.cz/item/CS_URS_2024_01/998721101</t>
  </si>
  <si>
    <t>725</t>
  </si>
  <si>
    <t>Zdravotechnika - zařizovací předměty</t>
  </si>
  <si>
    <t>725114911</t>
  </si>
  <si>
    <t>Odmontování klozetové mísy a sedátka</t>
  </si>
  <si>
    <t>-281789058</t>
  </si>
  <si>
    <t>https://podminky.urs.cz/item/CS_URS_2024_01/725114911</t>
  </si>
  <si>
    <t>725114912</t>
  </si>
  <si>
    <t>Zpětná montáž klozetové mísy a sedátka</t>
  </si>
  <si>
    <t>797906066</t>
  </si>
  <si>
    <t>https://podminky.urs.cz/item/CS_URS_2024_01/725114912</t>
  </si>
  <si>
    <t>725210911</t>
  </si>
  <si>
    <t>Opravy umyvadel odmontování a zpětná montáž umyvadel bez výtokových armatur</t>
  </si>
  <si>
    <t>1025987455</t>
  </si>
  <si>
    <t>https://podminky.urs.cz/item/CS_URS_2024_01/725210911</t>
  </si>
  <si>
    <t>725220908</t>
  </si>
  <si>
    <t>Opravy van odmontování vany</t>
  </si>
  <si>
    <t>-430279385</t>
  </si>
  <si>
    <t>https://podminky.urs.cz/item/CS_URS_2024_01/725220908</t>
  </si>
  <si>
    <t>725220912</t>
  </si>
  <si>
    <t>Opravy van zpětná montáž vany a přetěsnění šroubení</t>
  </si>
  <si>
    <t>-838720009</t>
  </si>
  <si>
    <t>https://podminky.urs.cz/item/CS_URS_2024_01/725220912</t>
  </si>
  <si>
    <t>725220923</t>
  </si>
  <si>
    <t>Opravy van výměna odpadní ventil</t>
  </si>
  <si>
    <t>959441496</t>
  </si>
  <si>
    <t>https://podminky.urs.cz/item/CS_URS_2024_01/725220923</t>
  </si>
  <si>
    <t>725310921</t>
  </si>
  <si>
    <t>Zpětná montáž dřezu ocelového dvojitého</t>
  </si>
  <si>
    <t>23469017</t>
  </si>
  <si>
    <t>https://podminky.urs.cz/item/CS_URS_2024_01/725310921</t>
  </si>
  <si>
    <t>725320828</t>
  </si>
  <si>
    <t>Demontáž dřez dvojitý velkokuchyně bez výtokových armatur</t>
  </si>
  <si>
    <t>soubor</t>
  </si>
  <si>
    <t>-266025476</t>
  </si>
  <si>
    <t>https://podminky.urs.cz/item/CS_URS_2024_01/725320828</t>
  </si>
  <si>
    <t>725330911</t>
  </si>
  <si>
    <t>Odmontování výlevky bez nádrže a bez armatur</t>
  </si>
  <si>
    <t>-1001396671</t>
  </si>
  <si>
    <t>https://podminky.urs.cz/item/CS_URS_2024_01/725330911</t>
  </si>
  <si>
    <t>725330912</t>
  </si>
  <si>
    <t>Zpětná montáž výlevky bez nádrže a bez armatur</t>
  </si>
  <si>
    <t>-1688268509</t>
  </si>
  <si>
    <t>https://podminky.urs.cz/item/CS_URS_2024_01/725330912</t>
  </si>
  <si>
    <t>725980122</t>
  </si>
  <si>
    <t>Dvířka 20/20</t>
  </si>
  <si>
    <t>189239755</t>
  </si>
  <si>
    <t>https://podminky.urs.cz/item/CS_URS_2024_01/725980122</t>
  </si>
  <si>
    <t>725980123</t>
  </si>
  <si>
    <t>Dvířka 30/30</t>
  </si>
  <si>
    <t>1771573796</t>
  </si>
  <si>
    <t>https://podminky.urs.cz/item/CS_URS_2024_01/725980123</t>
  </si>
  <si>
    <t>plyn - Doplnění havarijního ventilu plynu pro kotelnu</t>
  </si>
  <si>
    <t>PSV - PSV</t>
  </si>
  <si>
    <t xml:space="preserve">    723 - Zdravotechnika - vnitřní plynovod</t>
  </si>
  <si>
    <t xml:space="preserve">    727 - Zdravotechnika - požární ochrana</t>
  </si>
  <si>
    <t xml:space="preserve">    734 - Ústřední vytápění - armatury</t>
  </si>
  <si>
    <t xml:space="preserve">    O01 - Ostatní</t>
  </si>
  <si>
    <t>723</t>
  </si>
  <si>
    <t>Zdravotechnika - vnitřní plynovod</t>
  </si>
  <si>
    <t>723111202</t>
  </si>
  <si>
    <t>Potrubí ocelové závitové černé bezešvé svařované běžné DN 15</t>
  </si>
  <si>
    <t>https://podminky.urs.cz/item/CS_URS_2024_01/723111202</t>
  </si>
  <si>
    <t>"DN 15" 1,0</t>
  </si>
  <si>
    <t>723111204</t>
  </si>
  <si>
    <t>Potrubí ocelové závitové černé bezešvé svařované běžné DN 25</t>
  </si>
  <si>
    <t>https://podminky.urs.cz/item/CS_URS_2024_01/723111204</t>
  </si>
  <si>
    <t>723150315</t>
  </si>
  <si>
    <t>Potrubí z ocelových trubek hladkých černých spojovaných svařováním tvářených za tepla Ø 108/4</t>
  </si>
  <si>
    <t>https://podminky.urs.cz/item/CS_URS_2024_01/723150315</t>
  </si>
  <si>
    <t>723150366</t>
  </si>
  <si>
    <t>Chránička D 44,5x2,6 mm</t>
  </si>
  <si>
    <t>https://podminky.urs.cz/item/CS_URS_2024_01/723150366</t>
  </si>
  <si>
    <t>723190901</t>
  </si>
  <si>
    <t>Opravy plynovodního potrubí uzavření nebo otevření potrubí</t>
  </si>
  <si>
    <t>https://podminky.urs.cz/item/CS_URS_2024_01/723190901</t>
  </si>
  <si>
    <t>723190907</t>
  </si>
  <si>
    <t>Odvzdušnění nebo napuštění plynovodního potrubí</t>
  </si>
  <si>
    <t>https://podminky.urs.cz/item/CS_URS_2024_01/723190907</t>
  </si>
  <si>
    <t>723190909</t>
  </si>
  <si>
    <t>Zkouška těsnosti potrubí plynovodního</t>
  </si>
  <si>
    <t>https://podminky.urs.cz/item/CS_URS_2024_01/723190909</t>
  </si>
  <si>
    <t>723190912</t>
  </si>
  <si>
    <t>Navaření odbočky na potrubí plynovodní DN 15</t>
  </si>
  <si>
    <t>https://podminky.urs.cz/item/CS_URS_2024_01/723190912</t>
  </si>
  <si>
    <t>723190919R01</t>
  </si>
  <si>
    <t>Opravy plynovodního potrubí navaření odbočky na potrubí DN 80</t>
  </si>
  <si>
    <t>723212106</t>
  </si>
  <si>
    <t>Armatury přírubové uzavírací klapky mezipřírubové DN 100</t>
  </si>
  <si>
    <t>https://podminky.urs.cz/item/CS_URS_2024_01/723212106</t>
  </si>
  <si>
    <t>723219105</t>
  </si>
  <si>
    <t>Armatury přírubové montáž armatur přírubových ostatních typů DN 100</t>
  </si>
  <si>
    <t>https://podminky.urs.cz/item/CS_URS_2024_01/723219105</t>
  </si>
  <si>
    <t>PCR01</t>
  </si>
  <si>
    <t>Bezpečnostní hvarijní rychlouzávěr BAP DN 125-NT-B-PN 16 -solo</t>
  </si>
  <si>
    <t>998723201</t>
  </si>
  <si>
    <t>Přesun hmot procentní pro vnitřní plynovod v objektech v do 6 m</t>
  </si>
  <si>
    <t>%</t>
  </si>
  <si>
    <t>https://podminky.urs.cz/item/CS_URS_2024_01/998723201</t>
  </si>
  <si>
    <t>727</t>
  </si>
  <si>
    <t>Zdravotechnika - požární ochrana</t>
  </si>
  <si>
    <t>727111001</t>
  </si>
  <si>
    <t>Protipožární trubní ucpávky ocelového potrubí bez izolace prostup stěnou tloušťky 100 mm požární odolnost EI 120 DN 25</t>
  </si>
  <si>
    <t>https://podminky.urs.cz/item/CS_URS_2024_01/727111001</t>
  </si>
  <si>
    <t>998727201</t>
  </si>
  <si>
    <t>Přesun hmot pro protipožární ochranu stanovený procentní sazbou (%) z ceny vodorovná dopravní vzdálenost do 50 m základní v objektech výšky do 6 m</t>
  </si>
  <si>
    <t>https://podminky.urs.cz/item/CS_URS_2024_01/998727201</t>
  </si>
  <si>
    <t>734</t>
  </si>
  <si>
    <t>Ústřední vytápění - armatury</t>
  </si>
  <si>
    <t>734421102R01</t>
  </si>
  <si>
    <t>Tlakoměr s pevným stonkem a zpětnou klapkou tlak 0-6 kPa průměr 160 mm spodní připojení</t>
  </si>
  <si>
    <t>734421102R03</t>
  </si>
  <si>
    <t>Manometrický kohout M 20x1,5 + přípojka M 20x1/2"</t>
  </si>
  <si>
    <t>998734201</t>
  </si>
  <si>
    <t>Přesun hmot pro armatury stanovený procentní sazbou (%) z ceny vodorovná dopravní vzdálenost do 50 m v objektech výšky do 6 m</t>
  </si>
  <si>
    <t>https://podminky.urs.cz/item/CS_URS_2024_01/998734201</t>
  </si>
  <si>
    <t>783314101</t>
  </si>
  <si>
    <t>Základní jednonásobný syntetický nátěr zámečnických konstrukcí</t>
  </si>
  <si>
    <t>https://podminky.urs.cz/item/CS_URS_2024_01/783314101</t>
  </si>
  <si>
    <t>0,5</t>
  </si>
  <si>
    <t>783614551</t>
  </si>
  <si>
    <t>Základní jednonásobný syntetický nátěr potrubí DN do 50 mm</t>
  </si>
  <si>
    <t>https://podminky.urs.cz/item/CS_URS_2024_01/783614551</t>
  </si>
  <si>
    <t>1+15</t>
  </si>
  <si>
    <t>783614561</t>
  </si>
  <si>
    <t>Základní jednonásobný syntetický nátěr potrubí DN do 100 mm</t>
  </si>
  <si>
    <t>https://podminky.urs.cz/item/CS_URS_2024_01/783614561</t>
  </si>
  <si>
    <t>783617611</t>
  </si>
  <si>
    <t>Krycí dvojnásobný syntetický nátěr potrubí DN do 50 mm</t>
  </si>
  <si>
    <t>https://podminky.urs.cz/item/CS_URS_2024_01/783617611</t>
  </si>
  <si>
    <t>783617631</t>
  </si>
  <si>
    <t>Krycí dvojnásobný syntetický nátěr potrubí DN do 100 mm</t>
  </si>
  <si>
    <t>https://podminky.urs.cz/item/CS_URS_2024_01/783617631</t>
  </si>
  <si>
    <t>O01</t>
  </si>
  <si>
    <t>Ostatní</t>
  </si>
  <si>
    <t>0001</t>
  </si>
  <si>
    <t>Napojení havarijního uzávěru plynu na MaR</t>
  </si>
  <si>
    <t>0002</t>
  </si>
  <si>
    <t>Pomocná konstrukce pro uchycení potrubí (sloupy, podstavce, konzoly...) a stavební přípomoce (prostupy, začištění, malby..)</t>
  </si>
  <si>
    <t>0003</t>
  </si>
  <si>
    <t>Demontáže plynových zařízení</t>
  </si>
  <si>
    <t>0004</t>
  </si>
  <si>
    <t>Revize plynových zařízení</t>
  </si>
  <si>
    <t>0005</t>
  </si>
  <si>
    <t>Napojení na stávající plynovod</t>
  </si>
  <si>
    <t>0006</t>
  </si>
  <si>
    <t>Uzemnění odfuku od havarijního ventilu plynu</t>
  </si>
  <si>
    <t>276</t>
  </si>
  <si>
    <t>293</t>
  </si>
  <si>
    <t>23,62</t>
  </si>
  <si>
    <t>kom - Oprava zpevněných ploch</t>
  </si>
  <si>
    <t>-1764178333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</si>
  <si>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</si>
  <si>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"pro další použití, předpoklad 30% nových"  182+29+65</t>
  </si>
  <si>
    <t>113107012</t>
  </si>
  <si>
    <t>Odstranění podkladu z kameniva těženého tl přes 100 do 200 mm při překopech ručně</t>
  </si>
  <si>
    <t>199074417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</si>
  <si>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</si>
  <si>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https://podminky.urs.cz/item/CS_URS_2024_01/113107012</t>
  </si>
  <si>
    <t>"dle cad"  23,62</t>
  </si>
  <si>
    <t>113107211</t>
  </si>
  <si>
    <t>Odstranění podkladu z kameniva těženého tl do 100 mm strojně pl přes 200 m2</t>
  </si>
  <si>
    <t>1918357009</t>
  </si>
  <si>
    <t>Odstranění podkladů nebo krytů strojně plochy jednotlivě přes 200 m2 s přemístěním hmot na skládku na vzdálenost do 20 m nebo s naložením na dopravní prostředek z kameniva těženého, o tl. vrstvy do 100 mm</t>
  </si>
  <si>
    <t>https://podminky.urs.cz/item/CS_URS_2024_01/113107211</t>
  </si>
  <si>
    <t>113202111</t>
  </si>
  <si>
    <t>Vytrhání obrub krajníků obrubníků stojatých</t>
  </si>
  <si>
    <t>-1039773776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</si>
  <si>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</si>
  <si>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</si>
  <si>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181951112</t>
  </si>
  <si>
    <t>Úprava pláně v hornině třídy těžitelnosti I skupiny 1 až 3 se zhutněním strojně</t>
  </si>
  <si>
    <t>1986194148</t>
  </si>
  <si>
    <t>Úprava pláně vyrovnáním výškových rozdílů strojně v hornině třídy těžitelnosti I, skupiny 1 až 3 se zhutněním</t>
  </si>
  <si>
    <t>https://podminky.urs.cz/item/CS_URS_2024_01/181951112</t>
  </si>
  <si>
    <t>564231011</t>
  </si>
  <si>
    <t>Podklad nebo podsyp ze štěrkopísku ŠP plochy do 100 m2 tl 100 mm</t>
  </si>
  <si>
    <t>1843868241</t>
  </si>
  <si>
    <t>Podklad nebo podsyp ze štěrkopísku ŠP s rozprostřením, vlhčením a zhutněním plochy jednotlivě do 100 m2, po zhutnění tl. 100 mm</t>
  </si>
  <si>
    <t>https://podminky.urs.cz/item/CS_URS_2024_01/564231011</t>
  </si>
  <si>
    <t>564251011</t>
  </si>
  <si>
    <t>Podklad nebo podsyp ze štěrkopísku ŠP plochy do 100 m2 tl 150 mm</t>
  </si>
  <si>
    <t>465733785</t>
  </si>
  <si>
    <t>Podklad nebo podsyp ze štěrkopísku ŠP s rozprostřením, vlhčením a zhutněním plochy jednotlivě do 100 m2, po zhutnění tl. 150 mm</t>
  </si>
  <si>
    <t>https://podminky.urs.cz/item/CS_URS_2024_01/564251011</t>
  </si>
  <si>
    <t>564760001</t>
  </si>
  <si>
    <t>Podklad z kameniva hrubého drceného vel. 8-16 mm plochy do 100 m2 tl 200 mm</t>
  </si>
  <si>
    <t>697545469</t>
  </si>
  <si>
    <t>Podklad nebo kryt z kameniva hrubého drceného vel. 8-16 mm s rozprostřením a zhutněním plochy jednotlivě do 100 m2, po zhutnění tl. 200 mm</t>
  </si>
  <si>
    <t>https://podminky.urs.cz/item/CS_URS_2024_01/564760001</t>
  </si>
  <si>
    <t>596211112</t>
  </si>
  <si>
    <t>Kladení zámkové dlažby komunikací pro pěší ručně tl 60 mm skupiny A pl přes 100 do 300 m2</t>
  </si>
  <si>
    <t>-1385234845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</si>
  <si>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</si>
  <si>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</si>
  <si>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a1+17</t>
  </si>
  <si>
    <t>592450</t>
  </si>
  <si>
    <t>dlažba skladebná betonová dle stávající tl 60mm přírodní</t>
  </si>
  <si>
    <t>-72900253</t>
  </si>
  <si>
    <t>(a1*0,3+17)*1,02</t>
  </si>
  <si>
    <t>916231213</t>
  </si>
  <si>
    <t>Osazení chodníkového obrubníku betonového stojatého s boční opěrou do lože z betonu prostého</t>
  </si>
  <si>
    <t>1923813595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</si>
  <si>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</si>
  <si>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</si>
  <si>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</t>
  </si>
  <si>
    <t>obrubník parkový betonový dle stávajícího přírodní</t>
  </si>
  <si>
    <t>980317933</t>
  </si>
  <si>
    <t>55,000*1,02</t>
  </si>
  <si>
    <t>979054451</t>
  </si>
  <si>
    <t>Očištění vybouraných zámkových dlaždic s původním spárováním z kameniva těženého</t>
  </si>
  <si>
    <t>-1978320039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</si>
  <si>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</si>
  <si>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https://podminky.urs.cz/item/CS_URS_2024_01/979054451</t>
  </si>
  <si>
    <t>a1*0,7</t>
  </si>
  <si>
    <t>997221551</t>
  </si>
  <si>
    <t>Vodorovná doprava suti ze sypkých materiálů do 1 km</t>
  </si>
  <si>
    <t>-1427169194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</si>
  <si>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</si>
  <si>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</si>
  <si>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</si>
  <si>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Příplatek ZKD 1 km u vodorovné dopravy suti ze sypkých materiálů</t>
  </si>
  <si>
    <t>514771944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</si>
  <si>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</si>
  <si>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</si>
  <si>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59,826</t>
  </si>
  <si>
    <t>59,826*14 'Přepočtené koeficientem množství</t>
  </si>
  <si>
    <t>997221561</t>
  </si>
  <si>
    <t>Vodorovná doprava suti z kusových materiálů do 1 km</t>
  </si>
  <si>
    <t>-2107528459</t>
  </si>
  <si>
    <t>Vodorovná doprava suti bez naložení, ale se složením a s hrubým urovnáním z kusových materiálů, na vzdálenost do 1 km</t>
  </si>
  <si>
    <t>https://podminky.urs.cz/item/CS_URS_2024_01/997221561</t>
  </si>
  <si>
    <t>997221569</t>
  </si>
  <si>
    <t>Příplatek ZKD 1 km u vodorovné dopravy suti z kusových materiálů</t>
  </si>
  <si>
    <t>-846786066</t>
  </si>
  <si>
    <t>https://podminky.urs.cz/item/CS_URS_2024_01/997221569</t>
  </si>
  <si>
    <t>32,803</t>
  </si>
  <si>
    <t>32,803*14 'Přepočtené koeficientem množství</t>
  </si>
  <si>
    <t>997221861</t>
  </si>
  <si>
    <t>Poplatek za uložení na recyklační skládce (skládkovné) stavebního odpadu z prostého betonu pod kódem 17 01 01</t>
  </si>
  <si>
    <t>2045736161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</si>
  <si>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</si>
  <si>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</si>
  <si>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997221873</t>
  </si>
  <si>
    <t>Poplatek za uložení na recyklační skládce (skládkovné) stavebního odpadu zeminy a kamení zatříděného do Katalogu odpadů pod kódem 17 05 04</t>
  </si>
  <si>
    <t>-1597967201</t>
  </si>
  <si>
    <t>https://podminky.urs.cz/item/CS_URS_2024_01/997221873</t>
  </si>
  <si>
    <t>998223011</t>
  </si>
  <si>
    <t>Přesun hmot pro pozemní komunikace s krytem dlážděným</t>
  </si>
  <si>
    <t>1489589145</t>
  </si>
  <si>
    <t>Přesun hmot pro pozemní komunikace s krytem dlážděným dopravní vzdálenost do 200 m jakékoliv délky objektu</t>
  </si>
  <si>
    <t>https://podminky.urs.cz/item/CS_URS_2024_01/998223011</t>
  </si>
  <si>
    <t>kan - Oprava ležaté kanalizace</t>
  </si>
  <si>
    <t>113106021</t>
  </si>
  <si>
    <t>Rozebrání dlažeb při překopech komunikací pro pěší z betonových dlaždic ručně</t>
  </si>
  <si>
    <t>-1755016993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</si>
  <si>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</si>
  <si>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https://podminky.urs.cz/item/CS_URS_2024_01/113106021</t>
  </si>
  <si>
    <t>"odečteno digitálně" 40,5</t>
  </si>
  <si>
    <t>131251102</t>
  </si>
  <si>
    <t>Hloubení jam nezapažených v hornině třídy těžitelnosti I skupiny 3 objem do 50 m3 strojně</t>
  </si>
  <si>
    <t>-866479626</t>
  </si>
  <si>
    <t>Hloubení nezapažených jam a zářezů strojně s urovnáním dna do předepsaného profilu a spádu v hornině třídy těžitelnosti I skupiny 3 přes 20 do 50 m3</t>
  </si>
  <si>
    <t>https://podminky.urs.cz/item/CS_URS_2024_01/131251102</t>
  </si>
  <si>
    <t>"lapol" 16</t>
  </si>
  <si>
    <t>132254104</t>
  </si>
  <si>
    <t>Hloubení rýh zapažených š do 800 mm v hornině třídy těžitelnosti I skupiny 3 objem přes 100 m3 strojně</t>
  </si>
  <si>
    <t>-1943651098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</si>
  <si>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</si>
  <si>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</si>
  <si>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227,4+91,5+43,5+17,1+57,75+143,1</t>
  </si>
  <si>
    <t>139001101</t>
  </si>
  <si>
    <t>Příplatek za ztížení vykopávky v blízkosti podzemního vedení</t>
  </si>
  <si>
    <t>-917609940</t>
  </si>
  <si>
    <t>Příplatek k cenám hloubených vykopávek za ztížení vykopávky v blízkosti podzemního vedení nebo výbušnin pro jakoukoliv třídu horniny</t>
  </si>
  <si>
    <t>https://podminky.urs.cz/item/CS_URS_2024_01/139001101</t>
  </si>
  <si>
    <t>"odhad pro cca 60% vykopávky"  580,35*0,6</t>
  </si>
  <si>
    <t>151811131</t>
  </si>
  <si>
    <t>Osazení pažicího boxu hl výkopu do 4 m š do 1,2 m</t>
  </si>
  <si>
    <t>-2010733036</t>
  </si>
  <si>
    <t>Zřízení pažicích boxů pro pažení a rozepření stěn rýh podzemního vedení hloubka výkopu do 4 m, šířka do 1,2 m</t>
  </si>
  <si>
    <t>https://podminky.urs.cz/item/CS_URS_2024_01/151811131</t>
  </si>
  <si>
    <t>PSC</t>
  </si>
  <si>
    <t xml:space="preserve">Poznámka k souboru cen:_x000D_
1. Množství měrných jednotek pažicích boxů se určuje v m2 celkové zapažené plochy (započítávají se obě strany výkopu). </t>
  </si>
  <si>
    <t>"odečteno digitálně z PD" 189,5*2+76,25*2+36,25*2+17,1*2+38,5*2+95,4*2</t>
  </si>
  <si>
    <t>151811231</t>
  </si>
  <si>
    <t>Odstranění pažicího boxu hl výkopu do 4 m š do 1,2 m</t>
  </si>
  <si>
    <t>-1513198226</t>
  </si>
  <si>
    <t>Odstranění pažicích boxů pro pažení a rozepření stěn rýh podzemního vedení hloubka výkopu do 4 m, šířka do 1,2 m</t>
  </si>
  <si>
    <t>https://podminky.urs.cz/item/CS_URS_2024_01/151811231</t>
  </si>
  <si>
    <t>-268258628</t>
  </si>
  <si>
    <t>22,86+97,14+7</t>
  </si>
  <si>
    <t>-1202376364</t>
  </si>
  <si>
    <t>25,4*5 'Přepočtené koeficientem množství</t>
  </si>
  <si>
    <t>-1300939601</t>
  </si>
  <si>
    <t>127*1,8</t>
  </si>
  <si>
    <t>538675681</t>
  </si>
  <si>
    <t xml:space="preserve">Poznámka k souboru cen:_x000D_
1. Cena je určena i pro: a) zasypání koryt vodotečí a prohlubní v terénu bez předepsaného zhutnění sypaniny, b) uložení výkopku pod vodou do prohlubní ve dně vodotečí nebo nádrží. 2. Cenu nelze použít pro uložení výkopku nebo ornice na trvalé skládky s předepsaným zhutněním; toto uložení výkopku se oceňuje cenami souboru cen 171 . . Uložení sypaniny do násypů. 3. V ceně jsou započteny i náklady na rozprostření sypaniny ve vrstvách s hrubým urovnáním na skládce. 4. V ceně nejsou započteny náklady na získání skládek ani na poplatky za skládku. 5. Množství jednotek uložení výkopku (sypaniny) se určí v m3 uloženého výkopku (sypaniny), v rostlém stavu zpravidla ve výkopišti. </t>
  </si>
  <si>
    <t>-50977299</t>
  </si>
  <si>
    <t>Zásyp sypaninou z jakékoliv horniny ručně s uložením výkopku ve vrstvách se zhutněním jam, šachet, rýh nebo kolem objektů v těchto vykopávkách</t>
  </si>
  <si>
    <t xml:space="preserve">Poznámka k souboru cen:_x000D_
1. Ceny nelze použít pro zásyp rýh pro drenážní trativody pro lesnicko-technické meliorace a zemědělské. Zásyp těchto rýh se oceňuje cenami souboru cen 174 Zásyp rýh pro drény. 2. V cenách je započteno přemístění sypaniny ze vzdálenosti 10 m od kraje výkopu nebo zasypávaného prostoru, měřeno k těžišti skládky. 3. Objem zásypu je rozdíl objemu výkopu a objemu do něho vestavěných konstrukcí nebo uložených vedení i s jejich obklady a podklady. Objem potrubí do DN 180, příp. i s obalem, se od objemu zásypu neodečítá. Pro stanovení objemu zásypu se od objemu výkopu odečítá i objem obsypu potrubí oceňovaný cenami souboru cen 175 Obsyp potrubí, přichází-li v úvahu . 4. Odklizení zbylého výkopku po provedení zásypu zářezů se šikmými stěnami pro podzemní vedení nebo zásypu jam a rýh pro podzemní vedení se oceňuje cenami souboru cen 167 Nakládání výkopku nebo sypaniny a 162 Vodorovné přemístění výkopku. 5. Rozprostření zbylého výkopku podél výkopu a nad výkopem po provedení zásypů zářezů se šikmými stěnami pro podzemní vedení nebo zásypu jam a rýh pro podzemní vedení se oceňuje cenami souborů cen 171 Uložení sypaniny do násypů. </t>
  </si>
  <si>
    <t>580,35-127</t>
  </si>
  <si>
    <t>175151101</t>
  </si>
  <si>
    <t>Obsypání potrubí strojně sypaninou bez prohození, uloženou do 3 m</t>
  </si>
  <si>
    <t>-2082520265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</si>
  <si>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</si>
  <si>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</si>
  <si>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</si>
  <si>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0,4*1,2*(74+31+15+17,5+53)+5,7</t>
  </si>
  <si>
    <t>58331200</t>
  </si>
  <si>
    <t>štěrkopísek netříděný</t>
  </si>
  <si>
    <t>-39777391</t>
  </si>
  <si>
    <t>97,14*1,9</t>
  </si>
  <si>
    <t>175151201</t>
  </si>
  <si>
    <t>Obsypání objektu nad přilehlým původním terénem sypaninou bez prohození, uloženou do 3 m strojně</t>
  </si>
  <si>
    <t>245749314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</si>
  <si>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</si>
  <si>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https://podminky.urs.cz/item/CS_URS_2024_01/175151201</t>
  </si>
  <si>
    <t>181311103</t>
  </si>
  <si>
    <t>Rozprostření ornice tl vrstvy do 200 mm v rovině nebo ve svahu do 1:5 ručně</t>
  </si>
  <si>
    <t>394794496</t>
  </si>
  <si>
    <t>Rozprostření a urovnání ornice v rovině nebo ve svahu sklonu do 1:5 ručně při souvislé ploše, tl. vrstvy do 200 mm</t>
  </si>
  <si>
    <t>https://podminky.urs.cz/item/CS_URS_2024_01/181311103</t>
  </si>
  <si>
    <t>213,5-41</t>
  </si>
  <si>
    <t>10364101</t>
  </si>
  <si>
    <t>zemina pro terénní úpravy - ornice</t>
  </si>
  <si>
    <t>1364034433</t>
  </si>
  <si>
    <t>172,50*0,1*1,7</t>
  </si>
  <si>
    <t>181411141</t>
  </si>
  <si>
    <t>Založení parterového trávníku výsevem pl do 1000 m2 v rovině a ve svahu do 1:5</t>
  </si>
  <si>
    <t>-1825415459</t>
  </si>
  <si>
    <t>Založení trávníku na půdě předem připravené plochy do 1000 m2 výsevem včetně utažení parterového v rovině nebo na svahu do 1:5</t>
  </si>
  <si>
    <t>https://podminky.urs.cz/item/CS_URS_2024_01/181411141</t>
  </si>
  <si>
    <t>00572420</t>
  </si>
  <si>
    <t>osivo směs travní parková okrasná</t>
  </si>
  <si>
    <t>-285682973</t>
  </si>
  <si>
    <t>172,50*0,04</t>
  </si>
  <si>
    <t>212752101</t>
  </si>
  <si>
    <t>Trativod z drenážních trubek korugovaných PE-HD SN 4 perforace 360° včetně lože otevřený výkop DN 100 pro liniové stavby</t>
  </si>
  <si>
    <t>-1828491381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</si>
  <si>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</si>
  <si>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https://podminky.urs.cz/item/CS_URS_2024_01/212752101</t>
  </si>
  <si>
    <t>74+15+31</t>
  </si>
  <si>
    <t>321321115</t>
  </si>
  <si>
    <t>Konstrukce vodních staveb ze ŽB mrazuvzdorného tř. C 25/30</t>
  </si>
  <si>
    <t>1090921911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</si>
  <si>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25/30</t>
  </si>
  <si>
    <t>https://podminky.urs.cz/item/CS_URS_2024_01/321321115</t>
  </si>
  <si>
    <t>"podkladní beton pod lapol" 0,2*1*1*3,14</t>
  </si>
  <si>
    <t>321351010</t>
  </si>
  <si>
    <t>Bednění konstrukcí vodních staveb rovinné - zřízení</t>
  </si>
  <si>
    <t>1422397772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</si>
  <si>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</si>
  <si>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https://podminky.urs.cz/item/CS_URS_2024_01/321351010</t>
  </si>
  <si>
    <t>"podkladní beton pod lapol" 0,2*2*3,14</t>
  </si>
  <si>
    <t>321352010</t>
  </si>
  <si>
    <t>Bednění konstrukcí vodních staveb rovinné - odstranění</t>
  </si>
  <si>
    <t>1150843197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</si>
  <si>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</si>
  <si>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https://podminky.urs.cz/item/CS_URS_2024_01/321352010</t>
  </si>
  <si>
    <t>321368211</t>
  </si>
  <si>
    <t>Výztuž železobetonových konstrukcí vodních staveb ze svařovaných sítí</t>
  </si>
  <si>
    <t>-1396748804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</si>
  <si>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</si>
  <si>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https://podminky.urs.cz/item/CS_URS_2024_01/321368211</t>
  </si>
  <si>
    <t>3,14*1*1*0,005*2</t>
  </si>
  <si>
    <t>359901111</t>
  </si>
  <si>
    <t>Vyčištění stok</t>
  </si>
  <si>
    <t>-1871905094</t>
  </si>
  <si>
    <t>Vyčištění stok jakékoliv výšky</t>
  </si>
  <si>
    <t>https://podminky.urs.cz/item/CS_URS_2024_01/359901111</t>
  </si>
  <si>
    <t>(74+31+15)</t>
  </si>
  <si>
    <t>359901211</t>
  </si>
  <si>
    <t>Monitoring stoky jakékoli výšky na nové kanalizaci</t>
  </si>
  <si>
    <t>-641150279</t>
  </si>
  <si>
    <t>Monitoring stok (kamerový systém) jakékoli výšky nová kanalizace</t>
  </si>
  <si>
    <t>https://podminky.urs.cz/item/CS_URS_2024_01/359901211</t>
  </si>
  <si>
    <t>386121112</t>
  </si>
  <si>
    <t>Montáž odlučovače tuků a olejů železobetonového průtoku 4 l/s</t>
  </si>
  <si>
    <t>552069216</t>
  </si>
  <si>
    <t>Montáž odlučovačů tuků a olejů železobetonových, průtoku 4 l/s</t>
  </si>
  <si>
    <t>https://podminky.urs.cz/item/CS_URS_2024_01/386121112</t>
  </si>
  <si>
    <t>59432149</t>
  </si>
  <si>
    <t>lapák tuků žb, průtok 3L/s, objem jímky 400L, tř.zatížení D400, pachotěsný, zákl./nastav.</t>
  </si>
  <si>
    <t>689008582</t>
  </si>
  <si>
    <t>-1506385452</t>
  </si>
  <si>
    <t>Lože pod potrubí, stoky a drobné objekty v otevřeném výkopu z písku a štěrkopísku do 63 mm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</si>
  <si>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</si>
  <si>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 xml:space="preserve"> 0,1*1,2*(74+31+15+17,5+53)</t>
  </si>
  <si>
    <t>566901132</t>
  </si>
  <si>
    <t>Vyspravení podkladu po překopech inženýrských sítí plochy do 15 m2 štěrkodrtí tl. 150 mm</t>
  </si>
  <si>
    <t>-53712815</t>
  </si>
  <si>
    <t>Vyspravení podkladu po překopech inženýrských sítí plochy do 15 m2 s rozprostřením a zhutněním štěrkodrtí tl. 150 mm</t>
  </si>
  <si>
    <t>https://podminky.urs.cz/item/CS_URS_2024_01/566901132</t>
  </si>
  <si>
    <t>566901142</t>
  </si>
  <si>
    <t>Vyspravení podkladu po překopech inženýrských sítí plochy do 15 m2 kamenivem hrubým drceným tl. 150 mm</t>
  </si>
  <si>
    <t>-836220089</t>
  </si>
  <si>
    <t>Vyspravení podkladu po překopech inženýrských sítí plochy do 15 m2 s rozprostřením a zhutněním kamenivem hrubým drceným tl. 150 mm</t>
  </si>
  <si>
    <t>https://podminky.urs.cz/item/CS_URS_2024_01/566901142</t>
  </si>
  <si>
    <t>596211130</t>
  </si>
  <si>
    <t>Kladení zámkové dlažby komunikací pro pěší ručně tl 60 mm skupiny C pl do 50 m2</t>
  </si>
  <si>
    <t>-1433720638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</si>
  <si>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C, pro plochy do 50 m2</t>
  </si>
  <si>
    <t>https://podminky.urs.cz/item/CS_URS_2024_01/596211130</t>
  </si>
  <si>
    <t>59245270</t>
  </si>
  <si>
    <t>dlažba skladebná betonová 100x100mm tl 60mm barevná</t>
  </si>
  <si>
    <t>2071636223</t>
  </si>
  <si>
    <t>"doplnění stávajících dlaždic" 20</t>
  </si>
  <si>
    <t>830361811</t>
  </si>
  <si>
    <t>Bourání stávajícího kameninového potrubí DN přes 150 do 250</t>
  </si>
  <si>
    <t>-2089487953</t>
  </si>
  <si>
    <t>Bourání stávajícího potrubí z kameninových trub v otevřeném výkopu DN přes 150 do 250</t>
  </si>
  <si>
    <t>https://podminky.urs.cz/item/CS_URS_2024_01/830361811</t>
  </si>
  <si>
    <t>31+15</t>
  </si>
  <si>
    <t>830391811</t>
  </si>
  <si>
    <t>Bourání stávajícího kameninového potrubí DN přes 205 do 400</t>
  </si>
  <si>
    <t>-1780630236</t>
  </si>
  <si>
    <t>Bourání stávajícího potrubí z kameninových trub v otevřeném výkopu DN přes 250 do 400</t>
  </si>
  <si>
    <t>https://podminky.urs.cz/item/CS_URS_2024_01/830391811</t>
  </si>
  <si>
    <t>830391819</t>
  </si>
  <si>
    <t>Příplatek za bourání kameninového potrubí ve štole, v uzavřených kanálech nebo objektech DN do 400</t>
  </si>
  <si>
    <t>219106240</t>
  </si>
  <si>
    <t>Bourání stávajícího potrubí z kameninových trub Příplatek k cenám za práce ve štole, v uzavřených kanálech nebo objektech pro DN do 400</t>
  </si>
  <si>
    <t>https://podminky.urs.cz/item/CS_URS_2024_01/830391819</t>
  </si>
  <si>
    <t>74,00+46</t>
  </si>
  <si>
    <t>871265221</t>
  </si>
  <si>
    <t>Kanalizační potrubí z tvrdého PVC jednovrstvé tuhost třídy SN8 DN 110</t>
  </si>
  <si>
    <t>-1151309952</t>
  </si>
  <si>
    <t>Kanalizační potrubí z tvrdého PVC v otevřeném výkopu ve sklonu do 20 %, hladkého plnostěnného jednovrstvého, tuhost třídy SN 8 DN 110</t>
  </si>
  <si>
    <t>https://podminky.urs.cz/item/CS_URS_2022_01/871265221</t>
  </si>
  <si>
    <t>"odvětrání lapolu" 9,5+3</t>
  </si>
  <si>
    <t>871313121</t>
  </si>
  <si>
    <t>Montáž kanalizačního potrubí hladkého plnostěnného SN 8 z PVC-U DN 160</t>
  </si>
  <si>
    <t>-2077067202</t>
  </si>
  <si>
    <t>Montáž kanalizačního potrubí z tvrdého PVC-U hladkého plnostěnného tuhost SN 8 DN 160</t>
  </si>
  <si>
    <t>https://podminky.urs.cz/item/CS_URS_2024_01/871313121</t>
  </si>
  <si>
    <t>"přípojky" 53</t>
  </si>
  <si>
    <t>28611164</t>
  </si>
  <si>
    <t>trubka kanalizační PVC-U plnostěnná jednovrstvá DN 160x1000mm SN8</t>
  </si>
  <si>
    <t>-1045531300</t>
  </si>
  <si>
    <t>871353121</t>
  </si>
  <si>
    <t>Montáž kanalizačního potrubí hladkého plnostěnného SN 8 z PVC-U DN 200</t>
  </si>
  <si>
    <t>1929853789</t>
  </si>
  <si>
    <t>Montáž kanalizačního potrubí z tvrdého PVC-U hladkého plnostěnného tuhost SN 8 DN 200</t>
  </si>
  <si>
    <t>https://podminky.urs.cz/item/CS_URS_2024_01/871353121</t>
  </si>
  <si>
    <t>odečteno digitálně z podélného profilu</t>
  </si>
  <si>
    <t>28611167</t>
  </si>
  <si>
    <t>trubka kanalizační PVC-U plnostěnná jednovrstvá DN 200x1000mm SN8</t>
  </si>
  <si>
    <t>377596643</t>
  </si>
  <si>
    <t>871373121</t>
  </si>
  <si>
    <t>Montáž kanalizačního potrubí hladkého plnostěnného SN 8 z PVC-U DN 315</t>
  </si>
  <si>
    <t>1886662750</t>
  </si>
  <si>
    <t>Montáž kanalizačního potrubí z tvrdého PVC-U hladkého plnostěnného tuhost SN 8 DN 315</t>
  </si>
  <si>
    <t>https://podminky.urs.cz/item/CS_URS_2024_01/871373121</t>
  </si>
  <si>
    <t>28611155</t>
  </si>
  <si>
    <t>trubka kanalizační PVC-U plnostěnná jednovrstvá DN 315x1000mm SN8</t>
  </si>
  <si>
    <t>1304413587</t>
  </si>
  <si>
    <t>877310320</t>
  </si>
  <si>
    <t>Montáž odboček na kanalizačním potrubí z PP nebo tvrdého PVC trub hladkých plnostěnných DN 150</t>
  </si>
  <si>
    <t>86677104</t>
  </si>
  <si>
    <t>Montáž tvarovek na kanalizačním plastovém potrubí z PP nebo PVC-U hladkého plnostěnného odboček DN 150</t>
  </si>
  <si>
    <t>https://podminky.urs.cz/item/CS_URS_2024_01/877310320</t>
  </si>
  <si>
    <t>3+3</t>
  </si>
  <si>
    <t>28612221</t>
  </si>
  <si>
    <t>odbočka kanalizační plastová PVC KG DN 160x160/45° SN12/16</t>
  </si>
  <si>
    <t>-455483436</t>
  </si>
  <si>
    <t>28612222</t>
  </si>
  <si>
    <t>odbočka kanalizační plastová PVC KG DN 200x160/45° SN12/16</t>
  </si>
  <si>
    <t>-1896465722</t>
  </si>
  <si>
    <t>890211851</t>
  </si>
  <si>
    <t>Bourání šachet z prostého betonu strojně obestavěného prostoru do 1,5 m3</t>
  </si>
  <si>
    <t>1873318376</t>
  </si>
  <si>
    <t>Bourání šachet a jímek strojně velikosti obestavěného prostoru do 1,5 m3 z prostého betonu</t>
  </si>
  <si>
    <t>https://podminky.urs.cz/item/CS_URS_2024_01/890211851</t>
  </si>
  <si>
    <t>"stávající šachty" 6</t>
  </si>
  <si>
    <t>890351811</t>
  </si>
  <si>
    <t>Bourání šachet ze ŽB ručně obestavěného prostoru přes 3 do 5 m3</t>
  </si>
  <si>
    <t>1040965618</t>
  </si>
  <si>
    <t>Bourání šachet a jímek ručně velikosti obestavěného prostoru přes 3 do 5 m3 ze železobetonu</t>
  </si>
  <si>
    <t>https://podminky.urs.cz/item/CS_URS_2024_01/890351811</t>
  </si>
  <si>
    <t>"LAPOL" 8</t>
  </si>
  <si>
    <t>894411121</t>
  </si>
  <si>
    <t>Zřízení šachet kanalizačních z betonových dílců na potrubí DN přes 200 do 300 dno beton tř. C 25/30</t>
  </si>
  <si>
    <t>-1826013947</t>
  </si>
  <si>
    <t>Zřízení šachet kanalizačních z betonových dílců výšky vstupu do 1,50 m s obložením dna betonem tř. C 25/30, na potrubí DN přes 200 do 300</t>
  </si>
  <si>
    <t>https://podminky.urs.cz/item/CS_URS_2024_01/894411121</t>
  </si>
  <si>
    <t>59224023</t>
  </si>
  <si>
    <t>dno betonové šachtové DN 200 betonový žlab i nástupnice 100x63,5x15cm</t>
  </si>
  <si>
    <t>1890155784</t>
  </si>
  <si>
    <t>59224029</t>
  </si>
  <si>
    <t>dno betonové šachtové DN 300 betonový žlab i nástupnice 100x78,5x15cm</t>
  </si>
  <si>
    <t>-342194642</t>
  </si>
  <si>
    <t>59224050</t>
  </si>
  <si>
    <t>skruž pro kanalizační šachty se zabudovanými stupadly 100x25x12cm</t>
  </si>
  <si>
    <t>-1599190656</t>
  </si>
  <si>
    <t>59224051</t>
  </si>
  <si>
    <t>skruž betonová kanalizační se stupadly 100x50x12cm</t>
  </si>
  <si>
    <t>-518354558</t>
  </si>
  <si>
    <t>59224052</t>
  </si>
  <si>
    <t>skruž betonová kanalizační se stupadly 100x100x12cm</t>
  </si>
  <si>
    <t>965408618</t>
  </si>
  <si>
    <t>59224168</t>
  </si>
  <si>
    <t>skruž betonová přechodová 62,5/100x60x12cm stupadla poplastovaná kapsová</t>
  </si>
  <si>
    <t>456847668</t>
  </si>
  <si>
    <t>59224011</t>
  </si>
  <si>
    <t>prstenec šachtový vyrovnávací betonový 625x100x60mm</t>
  </si>
  <si>
    <t>827966883</t>
  </si>
  <si>
    <t>59224012</t>
  </si>
  <si>
    <t>prstenec šachtový vyrovnávací betonový 625x100x80mm</t>
  </si>
  <si>
    <t>-1252797080</t>
  </si>
  <si>
    <t>59224013</t>
  </si>
  <si>
    <t>prstenec šachtový vyrovnávací betonový 625x100x100mm</t>
  </si>
  <si>
    <t>-1500977886</t>
  </si>
  <si>
    <t>899103211</t>
  </si>
  <si>
    <t>Demontáž poklopů litinových nebo ocelových včetně rámů hmotnosti přes 100 do 150 kg</t>
  </si>
  <si>
    <t>-555803205</t>
  </si>
  <si>
    <t>Demontáž poklopů litinových a ocelových včetně rámů, hmotnosti jednotlivě přes 100 do 150 Kg</t>
  </si>
  <si>
    <t>https://podminky.urs.cz/item/CS_URS_2024_01/899103211</t>
  </si>
  <si>
    <t>899311114</t>
  </si>
  <si>
    <t>Osazení poklopů s rámem hmotnosti přes 150 kg</t>
  </si>
  <si>
    <t>1973941487</t>
  </si>
  <si>
    <t>Osazení poklopů s rámem na šachtách tunelové stoky hmotnosti jednotlivě přes 150 kg</t>
  </si>
  <si>
    <t>https://podminky.urs.cz/item/CS_URS_2024_01/899311114</t>
  </si>
  <si>
    <t xml:space="preserve">Poznámka k souboru cen:_x000D_
1. V cenách nejsou započteny náklady na dodání poklopů s rámem; poklopy s rámem se oceňují ve specifikaci. </t>
  </si>
  <si>
    <t>55241031</t>
  </si>
  <si>
    <t>poklop šachtový třída D400, kruhový s ventilací</t>
  </si>
  <si>
    <t>1714254028</t>
  </si>
  <si>
    <t>55241014</t>
  </si>
  <si>
    <t>poklop šachtový třída D400, kruhový rám 785, vstup 600mm, bez ventilace</t>
  </si>
  <si>
    <t>-8677693</t>
  </si>
  <si>
    <t>899722113</t>
  </si>
  <si>
    <t>Krytí potrubí z plastů výstražnou fólií z PVC přes 25 do 34cm</t>
  </si>
  <si>
    <t>-1781111106</t>
  </si>
  <si>
    <t>Krytí potrubí z plastů výstražnou fólií z PVC šířky přes 25 do 34 cm</t>
  </si>
  <si>
    <t>https://podminky.urs.cz/item/CS_URS_2024_01/899722113</t>
  </si>
  <si>
    <t>935114112</t>
  </si>
  <si>
    <t>Mikroštěrbinový odvodňovací betonový žlab 220x260 mm se spádem dna 0,5 % se základem</t>
  </si>
  <si>
    <t>1518863937</t>
  </si>
  <si>
    <t>Štěrbinový odvodňovací betonový žlab se základem z betonu prostého a s obetonováním rozměru 220x260 mm (mikroštěrbinový) se spádem dna 0,5 %</t>
  </si>
  <si>
    <t>https://podminky.urs.cz/item/CS_URS_2024_01/935114112</t>
  </si>
  <si>
    <t>-813517611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</si>
  <si>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</si>
  <si>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998881101</t>
  </si>
  <si>
    <t>Napojení do stávající kanalizace vč. utěsnění</t>
  </si>
  <si>
    <t>-2107316326</t>
  </si>
  <si>
    <t>-216797431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</si>
  <si>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</si>
  <si>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1999137759</t>
  </si>
  <si>
    <t>39,128*14 'Přepočtené koeficientem množství</t>
  </si>
  <si>
    <t>997221862</t>
  </si>
  <si>
    <t>Poplatek za uložení na recyklační skládce (skládkovné) stavebního odpadu z armovaného betonu pod kódem 17 01 01</t>
  </si>
  <si>
    <t>-126901958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</si>
  <si>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</si>
  <si>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</si>
  <si>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998276101</t>
  </si>
  <si>
    <t>Přesun hmot pro trubní vedení z trub z plastických hmot otevřený výkop</t>
  </si>
  <si>
    <t>-771537036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</si>
  <si>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</si>
  <si>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</si>
  <si>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721211421</t>
  </si>
  <si>
    <t>Vpusť podlahová se svislým odtokem DN 50/75/110 mřížka nerez 115x115</t>
  </si>
  <si>
    <t>-2066026770</t>
  </si>
  <si>
    <t>Podlahové vpusti se svislým odtokem DN 50/75/110 mřížka nerez 115x115</t>
  </si>
  <si>
    <t>https://podminky.urs.cz/item/CS_URS_2024_01/721211421</t>
  </si>
  <si>
    <t>721241103</t>
  </si>
  <si>
    <t>Lapač střešních splavenin z litiny DN 150</t>
  </si>
  <si>
    <t>888358170</t>
  </si>
  <si>
    <t>Lapače střešních splavenin litinové DN 150</t>
  </si>
  <si>
    <t>https://podminky.urs.cz/item/CS_URS_2024_01/721241103</t>
  </si>
  <si>
    <t>721273153</t>
  </si>
  <si>
    <t>Hlavice ventilační polypropylen PP DN 110</t>
  </si>
  <si>
    <t>-821796999</t>
  </si>
  <si>
    <t>Ventilační hlavice z polypropylenu (PP) DN 110</t>
  </si>
  <si>
    <t>https://podminky.urs.cz/item/CS_URS_2024_01/721273153</t>
  </si>
  <si>
    <t>998721201</t>
  </si>
  <si>
    <t>Přesun hmot procentní pro vnitřní kanalizaci v objektech v do 6 m</t>
  </si>
  <si>
    <t>1625900717</t>
  </si>
  <si>
    <t>Přesun hmot pro vnitřní kanalizaci stanovený procentní sazbou (%) z ceny vodorovná dopravní vzdálenost do 50 m základní v objektech výšky do 6 m</t>
  </si>
  <si>
    <t>https://podminky.urs.cz/item/CS_URS_2024_01/998721201</t>
  </si>
  <si>
    <t>vrn - Vedlejší a ostatní náklady</t>
  </si>
  <si>
    <t xml:space="preserve"> Hradec Králové, Pražská 72, SOŠ veterinární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</si>
  <si>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</si>
  <si>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</si>
  <si>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</si>
  <si>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</si>
  <si>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</si>
  <si>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</si>
  <si>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</si>
  <si>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</si>
  <si>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</si>
  <si>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</si>
  <si>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</si>
  <si>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</si>
  <si>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</si>
  <si>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-1472103652</t>
  </si>
  <si>
    <t>https://podminky.urs.cz/item/CS_URS_2022_01/012103000</t>
  </si>
  <si>
    <t>012303000</t>
  </si>
  <si>
    <t>Geodetické práce po výstavbě</t>
  </si>
  <si>
    <t>603063506</t>
  </si>
  <si>
    <t>https://podminky.urs.cz/item/CS_URS_2022_01/012303000</t>
  </si>
  <si>
    <t>013254000</t>
  </si>
  <si>
    <t>Dokumentace skutečného provedení stavby</t>
  </si>
  <si>
    <t>1666142311</t>
  </si>
  <si>
    <t>https://podminky.urs.cz/item/CS_URS_2022_01/013254000</t>
  </si>
  <si>
    <t>013294000</t>
  </si>
  <si>
    <t>Ostatní dokumentace</t>
  </si>
  <si>
    <t>1010186489</t>
  </si>
  <si>
    <t>https://podminky.urs.cz/item/CS_URS_2022_01/013294000</t>
  </si>
  <si>
    <t>Poznámka k položce:_x000D_
výrobní nebo realizační dle skut</t>
  </si>
  <si>
    <t>VRN3</t>
  </si>
  <si>
    <t>Zařízení staveniště</t>
  </si>
  <si>
    <t>030001000</t>
  </si>
  <si>
    <t>839047219</t>
  </si>
  <si>
    <t>https://podminky.urs.cz/item/CS_URS_2022_01/030001000</t>
  </si>
  <si>
    <t>VRN4</t>
  </si>
  <si>
    <t>Inženýrská činnost</t>
  </si>
  <si>
    <t>043103000</t>
  </si>
  <si>
    <t>Zkoušky bez rozlišení</t>
  </si>
  <si>
    <t>-1191370770</t>
  </si>
  <si>
    <t>https://podminky.urs.cz/item/CS_URS_2022_01/043103000</t>
  </si>
  <si>
    <t>VRN7</t>
  </si>
  <si>
    <t>Provozní vlivy</t>
  </si>
  <si>
    <t>070001000</t>
  </si>
  <si>
    <t>417336647</t>
  </si>
  <si>
    <t>https://podminky.urs.cz/item/CS_URS_2022_01/070001000</t>
  </si>
  <si>
    <t>VRN9</t>
  </si>
  <si>
    <t>Ostatní náklady</t>
  </si>
  <si>
    <t>091003000</t>
  </si>
  <si>
    <t>Ostatní náklady bez rozlišení</t>
  </si>
  <si>
    <t>-1845418643</t>
  </si>
  <si>
    <t>https://podminky.urs.cz/item/CS_URS_2022_01/091003000</t>
  </si>
  <si>
    <t>Poznámka k položce:_x000D_
fotografická nebo video dokumentace provádění stavby</t>
  </si>
  <si>
    <t>SEZNAM FIGUR</t>
  </si>
  <si>
    <t>Výměra</t>
  </si>
  <si>
    <t xml:space="preserve"> stav</t>
  </si>
  <si>
    <t>Použití figury:</t>
  </si>
  <si>
    <t>a1_1</t>
  </si>
  <si>
    <t>b10</t>
  </si>
  <si>
    <t>"dle skut"  21,5*5,8+11,5*5,2+5,85*6+5,5*6,4</t>
  </si>
  <si>
    <t>b8</t>
  </si>
  <si>
    <t>b10*3</t>
  </si>
  <si>
    <t xml:space="preserve"> stav_wc</t>
  </si>
  <si>
    <t xml:space="preserve"> vstup</t>
  </si>
  <si>
    <t xml:space="preserve"> kom</t>
  </si>
  <si>
    <t xml:space="preserve">svorka odbočovací a spojovací pro pásek 30x4mm, FeZn + zemnící tyč ze svorkou ZT2,0s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</si>
</sst>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22273001" TargetMode="External"/><Relationship Id="rId18" Type="http://schemas.openxmlformats.org/officeDocument/2006/relationships/hyperlink" Target="https://podminky.urs.cz/item/CS_URS_2024_01/612328131" TargetMode="External"/><Relationship Id="rId26" Type="http://schemas.openxmlformats.org/officeDocument/2006/relationships/hyperlink" Target="https://podminky.urs.cz/item/CS_URS_2024_01/952901111" TargetMode="External"/><Relationship Id="rId39" Type="http://schemas.openxmlformats.org/officeDocument/2006/relationships/hyperlink" Target="https://podminky.urs.cz/item/CS_URS_2024_01/985131411" TargetMode="External"/><Relationship Id="rId21" Type="http://schemas.openxmlformats.org/officeDocument/2006/relationships/hyperlink" Target="https://podminky.urs.cz/item/CS_URS_2024_01/632481213" TargetMode="External"/><Relationship Id="rId34" Type="http://schemas.openxmlformats.org/officeDocument/2006/relationships/hyperlink" Target="https://podminky.urs.cz/item/CS_URS_2024_01/974031164" TargetMode="External"/><Relationship Id="rId42" Type="http://schemas.openxmlformats.org/officeDocument/2006/relationships/hyperlink" Target="https://podminky.urs.cz/item/CS_URS_2024_01/997013509" TargetMode="External"/><Relationship Id="rId47" Type="http://schemas.openxmlformats.org/officeDocument/2006/relationships/hyperlink" Target="https://podminky.urs.cz/item/CS_URS_2024_01/711141559" TargetMode="External"/><Relationship Id="rId50" Type="http://schemas.openxmlformats.org/officeDocument/2006/relationships/hyperlink" Target="https://podminky.urs.cz/item/CS_URS_2024_01/741410041" TargetMode="External"/><Relationship Id="rId55" Type="http://schemas.openxmlformats.org/officeDocument/2006/relationships/hyperlink" Target="https://podminky.urs.cz/item/CS_URS_2024_01/766691914" TargetMode="External"/><Relationship Id="rId63" Type="http://schemas.openxmlformats.org/officeDocument/2006/relationships/hyperlink" Target="https://podminky.urs.cz/item/CS_URS_2024_01/771151011" TargetMode="External"/><Relationship Id="rId68" Type="http://schemas.openxmlformats.org/officeDocument/2006/relationships/hyperlink" Target="https://podminky.urs.cz/item/CS_URS_2024_01/776410811" TargetMode="External"/><Relationship Id="rId76" Type="http://schemas.openxmlformats.org/officeDocument/2006/relationships/drawing" Target="../drawings/drawing2.xml"/><Relationship Id="rId7" Type="http://schemas.openxmlformats.org/officeDocument/2006/relationships/hyperlink" Target="https://podminky.urs.cz/item/CS_URS_2024_01/171251201" TargetMode="External"/><Relationship Id="rId71" Type="http://schemas.openxmlformats.org/officeDocument/2006/relationships/hyperlink" Target="https://podminky.urs.cz/item/CS_URS_2024_01/998781101" TargetMode="External"/><Relationship Id="rId2" Type="http://schemas.openxmlformats.org/officeDocument/2006/relationships/hyperlink" Target="https://podminky.urs.cz/item/CS_URS_2024_01/162211311" TargetMode="External"/><Relationship Id="rId16" Type="http://schemas.openxmlformats.org/officeDocument/2006/relationships/hyperlink" Target="https://podminky.urs.cz/item/CS_URS_2024_01/612325131" TargetMode="External"/><Relationship Id="rId29" Type="http://schemas.openxmlformats.org/officeDocument/2006/relationships/hyperlink" Target="https://podminky.urs.cz/item/CS_URS_2024_01/965042141" TargetMode="External"/><Relationship Id="rId11" Type="http://schemas.openxmlformats.org/officeDocument/2006/relationships/hyperlink" Target="https://podminky.urs.cz/item/CS_URS_2024_01/386381111" TargetMode="External"/><Relationship Id="rId24" Type="http://schemas.openxmlformats.org/officeDocument/2006/relationships/hyperlink" Target="https://podminky.urs.cz/item/CS_URS_2024_01/890111812" TargetMode="External"/><Relationship Id="rId32" Type="http://schemas.openxmlformats.org/officeDocument/2006/relationships/hyperlink" Target="https://podminky.urs.cz/item/CS_URS_2024_01/973031151" TargetMode="External"/><Relationship Id="rId37" Type="http://schemas.openxmlformats.org/officeDocument/2006/relationships/hyperlink" Target="https://podminky.urs.cz/item/CS_URS_2024_01/978013191" TargetMode="External"/><Relationship Id="rId40" Type="http://schemas.openxmlformats.org/officeDocument/2006/relationships/hyperlink" Target="https://podminky.urs.cz/item/CS_URS_2024_01/997013111" TargetMode="External"/><Relationship Id="rId45" Type="http://schemas.openxmlformats.org/officeDocument/2006/relationships/hyperlink" Target="https://podminky.urs.cz/item/CS_URS_2024_01/711111001" TargetMode="External"/><Relationship Id="rId53" Type="http://schemas.openxmlformats.org/officeDocument/2006/relationships/hyperlink" Target="https://podminky.urs.cz/item/CS_URS_2024_01/766660021" TargetMode="External"/><Relationship Id="rId58" Type="http://schemas.openxmlformats.org/officeDocument/2006/relationships/hyperlink" Target="https://podminky.urs.cz/item/CS_URS_2024_01/767122111" TargetMode="External"/><Relationship Id="rId66" Type="http://schemas.openxmlformats.org/officeDocument/2006/relationships/hyperlink" Target="https://podminky.urs.cz/item/CS_URS_2024_01/998771101" TargetMode="External"/><Relationship Id="rId74" Type="http://schemas.openxmlformats.org/officeDocument/2006/relationships/hyperlink" Target="https://podminky.urs.cz/item/CS_URS_2024_01/783315101" TargetMode="External"/><Relationship Id="rId5" Type="http://schemas.openxmlformats.org/officeDocument/2006/relationships/hyperlink" Target="https://podminky.urs.cz/item/CS_URS_2024_01/162751119" TargetMode="External"/><Relationship Id="rId15" Type="http://schemas.openxmlformats.org/officeDocument/2006/relationships/hyperlink" Target="https://podminky.urs.cz/item/CS_URS_2024_01/612324111" TargetMode="External"/><Relationship Id="rId23" Type="http://schemas.openxmlformats.org/officeDocument/2006/relationships/hyperlink" Target="https://podminky.urs.cz/item/CS_URS_2024_01/642944121" TargetMode="External"/><Relationship Id="rId28" Type="http://schemas.openxmlformats.org/officeDocument/2006/relationships/hyperlink" Target="https://podminky.urs.cz/item/CS_URS_2024_01/962031132" TargetMode="External"/><Relationship Id="rId36" Type="http://schemas.openxmlformats.org/officeDocument/2006/relationships/hyperlink" Target="https://podminky.urs.cz/item/CS_URS_2024_01/977311112" TargetMode="External"/><Relationship Id="rId49" Type="http://schemas.openxmlformats.org/officeDocument/2006/relationships/hyperlink" Target="https://podminky.urs.cz/item/CS_URS_2024_01/741410021" TargetMode="External"/><Relationship Id="rId57" Type="http://schemas.openxmlformats.org/officeDocument/2006/relationships/hyperlink" Target="https://podminky.urs.cz/item/CS_URS_2024_01/998766111" TargetMode="External"/><Relationship Id="rId61" Type="http://schemas.openxmlformats.org/officeDocument/2006/relationships/hyperlink" Target="https://podminky.urs.cz/item/CS_URS_2024_01/998767103" TargetMode="External"/><Relationship Id="rId10" Type="http://schemas.openxmlformats.org/officeDocument/2006/relationships/hyperlink" Target="https://podminky.urs.cz/item/CS_URS_2024_01/346244351" TargetMode="External"/><Relationship Id="rId19" Type="http://schemas.openxmlformats.org/officeDocument/2006/relationships/hyperlink" Target="https://podminky.urs.cz/item/CS_URS_2024_01/631312141" TargetMode="External"/><Relationship Id="rId31" Type="http://schemas.openxmlformats.org/officeDocument/2006/relationships/hyperlink" Target="https://podminky.urs.cz/item/CS_URS_2024_01/971042261" TargetMode="External"/><Relationship Id="rId44" Type="http://schemas.openxmlformats.org/officeDocument/2006/relationships/hyperlink" Target="https://podminky.urs.cz/item/CS_URS_2024_01/998011001" TargetMode="External"/><Relationship Id="rId52" Type="http://schemas.openxmlformats.org/officeDocument/2006/relationships/hyperlink" Target="https://podminky.urs.cz/item/CS_URS_2024_01/766660001" TargetMode="External"/><Relationship Id="rId60" Type="http://schemas.openxmlformats.org/officeDocument/2006/relationships/hyperlink" Target="https://podminky.urs.cz/item/CS_URS_2024_01/767896110" TargetMode="External"/><Relationship Id="rId65" Type="http://schemas.openxmlformats.org/officeDocument/2006/relationships/hyperlink" Target="https://podminky.urs.cz/item/CS_URS_2024_01/771574417" TargetMode="External"/><Relationship Id="rId73" Type="http://schemas.openxmlformats.org/officeDocument/2006/relationships/hyperlink" Target="https://podminky.urs.cz/item/CS_URS_2024_01/783314201" TargetMode="External"/><Relationship Id="rId4" Type="http://schemas.openxmlformats.org/officeDocument/2006/relationships/hyperlink" Target="https://podminky.urs.cz/item/CS_URS_2024_01/162751117" TargetMode="External"/><Relationship Id="rId9" Type="http://schemas.openxmlformats.org/officeDocument/2006/relationships/hyperlink" Target="https://podminky.urs.cz/item/CS_URS_2024_01/275313511" TargetMode="External"/><Relationship Id="rId14" Type="http://schemas.openxmlformats.org/officeDocument/2006/relationships/hyperlink" Target="https://podminky.urs.cz/item/CS_URS_2024_01/612321121" TargetMode="External"/><Relationship Id="rId22" Type="http://schemas.openxmlformats.org/officeDocument/2006/relationships/hyperlink" Target="https://podminky.urs.cz/item/CS_URS_2024_01/634112113" TargetMode="External"/><Relationship Id="rId27" Type="http://schemas.openxmlformats.org/officeDocument/2006/relationships/hyperlink" Target="https://podminky.urs.cz/item/CS_URS_2024_01/953941210" TargetMode="External"/><Relationship Id="rId30" Type="http://schemas.openxmlformats.org/officeDocument/2006/relationships/hyperlink" Target="https://podminky.urs.cz/item/CS_URS_2024_01/965081213" TargetMode="External"/><Relationship Id="rId35" Type="http://schemas.openxmlformats.org/officeDocument/2006/relationships/hyperlink" Target="https://podminky.urs.cz/item/CS_URS_2024_01/976085211" TargetMode="External"/><Relationship Id="rId43" Type="http://schemas.openxmlformats.org/officeDocument/2006/relationships/hyperlink" Target="https://podminky.urs.cz/item/CS_URS_2024_01/997013631" TargetMode="External"/><Relationship Id="rId48" Type="http://schemas.openxmlformats.org/officeDocument/2006/relationships/hyperlink" Target="https://podminky.urs.cz/item/CS_URS_2024_01/998711101" TargetMode="External"/><Relationship Id="rId56" Type="http://schemas.openxmlformats.org/officeDocument/2006/relationships/hyperlink" Target="https://podminky.urs.cz/item/CS_URS_2024_01/766699612" TargetMode="External"/><Relationship Id="rId64" Type="http://schemas.openxmlformats.org/officeDocument/2006/relationships/hyperlink" Target="https://podminky.urs.cz/item/CS_URS_2024_01/771474114" TargetMode="External"/><Relationship Id="rId69" Type="http://schemas.openxmlformats.org/officeDocument/2006/relationships/hyperlink" Target="https://podminky.urs.cz/item/CS_URS_2024_01/781121011" TargetMode="External"/><Relationship Id="rId8" Type="http://schemas.openxmlformats.org/officeDocument/2006/relationships/hyperlink" Target="https://podminky.urs.cz/item/CS_URS_2024_01/271572211" TargetMode="External"/><Relationship Id="rId51" Type="http://schemas.openxmlformats.org/officeDocument/2006/relationships/hyperlink" Target="https://podminky.urs.cz/item/CS_URS_2024_01/766411811" TargetMode="External"/><Relationship Id="rId72" Type="http://schemas.openxmlformats.org/officeDocument/2006/relationships/hyperlink" Target="https://podminky.urs.cz/item/CS_URS_2024_01/783306811" TargetMode="External"/><Relationship Id="rId3" Type="http://schemas.openxmlformats.org/officeDocument/2006/relationships/hyperlink" Target="https://podminky.urs.cz/item/CS_URS_2024_01/162211319" TargetMode="External"/><Relationship Id="rId12" Type="http://schemas.openxmlformats.org/officeDocument/2006/relationships/hyperlink" Target="https://podminky.urs.cz/item/CS_URS_2024_01/612135101" TargetMode="External"/><Relationship Id="rId17" Type="http://schemas.openxmlformats.org/officeDocument/2006/relationships/hyperlink" Target="https://podminky.urs.cz/item/CS_URS_2024_01/612325302" TargetMode="External"/><Relationship Id="rId25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974031142" TargetMode="External"/><Relationship Id="rId38" Type="http://schemas.openxmlformats.org/officeDocument/2006/relationships/hyperlink" Target="https://podminky.urs.cz/item/CS_URS_2024_01/978059511" TargetMode="External"/><Relationship Id="rId46" Type="http://schemas.openxmlformats.org/officeDocument/2006/relationships/hyperlink" Target="https://podminky.urs.cz/item/CS_URS_2024_01/711131811" TargetMode="External"/><Relationship Id="rId59" Type="http://schemas.openxmlformats.org/officeDocument/2006/relationships/hyperlink" Target="https://podminky.urs.cz/item/CS_URS_2024_01/767641800" TargetMode="External"/><Relationship Id="rId67" Type="http://schemas.openxmlformats.org/officeDocument/2006/relationships/hyperlink" Target="https://podminky.urs.cz/item/CS_URS_2024_01/776201812" TargetMode="External"/><Relationship Id="rId20" Type="http://schemas.openxmlformats.org/officeDocument/2006/relationships/hyperlink" Target="https://podminky.urs.cz/item/CS_URS_2024_01/632451234" TargetMode="External"/><Relationship Id="rId41" Type="http://schemas.openxmlformats.org/officeDocument/2006/relationships/hyperlink" Target="https://podminky.urs.cz/item/CS_URS_2024_01/997013501" TargetMode="External"/><Relationship Id="rId54" Type="http://schemas.openxmlformats.org/officeDocument/2006/relationships/hyperlink" Target="https://podminky.urs.cz/item/CS_URS_2024_01/766660717" TargetMode="External"/><Relationship Id="rId62" Type="http://schemas.openxmlformats.org/officeDocument/2006/relationships/hyperlink" Target="https://podminky.urs.cz/item/CS_URS_2024_01/771121011" TargetMode="External"/><Relationship Id="rId70" Type="http://schemas.openxmlformats.org/officeDocument/2006/relationships/hyperlink" Target="https://podminky.urs.cz/item/CS_URS_2024_01/781474114" TargetMode="External"/><Relationship Id="rId75" Type="http://schemas.openxmlformats.org/officeDocument/2006/relationships/hyperlink" Target="https://podminky.urs.cz/item/CS_URS_2024_01/783317101" TargetMode="External"/><Relationship Id="rId1" Type="http://schemas.openxmlformats.org/officeDocument/2006/relationships/hyperlink" Target="https://podminky.urs.cz/item/CS_URS_2024_01/132212131" TargetMode="External"/><Relationship Id="rId6" Type="http://schemas.openxmlformats.org/officeDocument/2006/relationships/hyperlink" Target="https://podminky.urs.cz/item/CS_URS_2024_01/17120123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19735122" TargetMode="External"/><Relationship Id="rId13" Type="http://schemas.openxmlformats.org/officeDocument/2006/relationships/hyperlink" Target="https://podminky.urs.cz/item/CS_URS_2024_01/965041331" TargetMode="External"/><Relationship Id="rId18" Type="http://schemas.openxmlformats.org/officeDocument/2006/relationships/hyperlink" Target="https://podminky.urs.cz/item/CS_URS_2024_01/997013501" TargetMode="External"/><Relationship Id="rId26" Type="http://schemas.openxmlformats.org/officeDocument/2006/relationships/hyperlink" Target="https://podminky.urs.cz/item/CS_URS_2024_01/763131451" TargetMode="External"/><Relationship Id="rId39" Type="http://schemas.openxmlformats.org/officeDocument/2006/relationships/hyperlink" Target="https://podminky.urs.cz/item/CS_URS_2024_01/784321031" TargetMode="External"/><Relationship Id="rId3" Type="http://schemas.openxmlformats.org/officeDocument/2006/relationships/hyperlink" Target="https://podminky.urs.cz/item/CS_URS_2024_01/342244201" TargetMode="External"/><Relationship Id="rId21" Type="http://schemas.openxmlformats.org/officeDocument/2006/relationships/hyperlink" Target="https://podminky.urs.cz/item/CS_URS_2024_01/998011001" TargetMode="External"/><Relationship Id="rId34" Type="http://schemas.openxmlformats.org/officeDocument/2006/relationships/hyperlink" Target="https://podminky.urs.cz/item/CS_URS_2024_01/998771101" TargetMode="External"/><Relationship Id="rId7" Type="http://schemas.openxmlformats.org/officeDocument/2006/relationships/hyperlink" Target="https://podminky.urs.cz/item/CS_URS_2024_01/634112113" TargetMode="External"/><Relationship Id="rId12" Type="http://schemas.openxmlformats.org/officeDocument/2006/relationships/hyperlink" Target="https://podminky.urs.cz/item/CS_URS_2024_01/962031132" TargetMode="External"/><Relationship Id="rId17" Type="http://schemas.openxmlformats.org/officeDocument/2006/relationships/hyperlink" Target="https://podminky.urs.cz/item/CS_URS_2024_01/997013111" TargetMode="External"/><Relationship Id="rId25" Type="http://schemas.openxmlformats.org/officeDocument/2006/relationships/hyperlink" Target="https://podminky.urs.cz/item/CS_URS_2024_01/998711101" TargetMode="External"/><Relationship Id="rId33" Type="http://schemas.openxmlformats.org/officeDocument/2006/relationships/hyperlink" Target="https://podminky.urs.cz/item/CS_URS_2024_01/771591264" TargetMode="External"/><Relationship Id="rId38" Type="http://schemas.openxmlformats.org/officeDocument/2006/relationships/hyperlink" Target="https://podminky.urs.cz/item/CS_URS_2024_01/998781102" TargetMode="External"/><Relationship Id="rId2" Type="http://schemas.openxmlformats.org/officeDocument/2006/relationships/hyperlink" Target="https://podminky.urs.cz/item/CS_URS_2024_01/319201321" TargetMode="External"/><Relationship Id="rId16" Type="http://schemas.openxmlformats.org/officeDocument/2006/relationships/hyperlink" Target="https://podminky.urs.cz/item/CS_URS_2024_01/985131411" TargetMode="External"/><Relationship Id="rId20" Type="http://schemas.openxmlformats.org/officeDocument/2006/relationships/hyperlink" Target="https://podminky.urs.cz/item/CS_URS_2024_01/997013631" TargetMode="External"/><Relationship Id="rId29" Type="http://schemas.openxmlformats.org/officeDocument/2006/relationships/hyperlink" Target="https://podminky.urs.cz/item/CS_URS_2024_01/771121011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271572211" TargetMode="External"/><Relationship Id="rId6" Type="http://schemas.openxmlformats.org/officeDocument/2006/relationships/hyperlink" Target="https://podminky.urs.cz/item/CS_URS_2024_01/632451456" TargetMode="External"/><Relationship Id="rId11" Type="http://schemas.openxmlformats.org/officeDocument/2006/relationships/hyperlink" Target="https://podminky.urs.cz/item/CS_URS_2024_01/953941210" TargetMode="External"/><Relationship Id="rId24" Type="http://schemas.openxmlformats.org/officeDocument/2006/relationships/hyperlink" Target="https://podminky.urs.cz/item/CS_URS_2024_01/711141559" TargetMode="External"/><Relationship Id="rId32" Type="http://schemas.openxmlformats.org/officeDocument/2006/relationships/hyperlink" Target="https://podminky.urs.cz/item/CS_URS_2024_01/771591112" TargetMode="External"/><Relationship Id="rId37" Type="http://schemas.openxmlformats.org/officeDocument/2006/relationships/hyperlink" Target="https://podminky.urs.cz/item/CS_URS_2024_01/781474112" TargetMode="External"/><Relationship Id="rId40" Type="http://schemas.openxmlformats.org/officeDocument/2006/relationships/hyperlink" Target="https://podminky.urs.cz/item/CS_URS_2024_01/784331001" TargetMode="External"/><Relationship Id="rId5" Type="http://schemas.openxmlformats.org/officeDocument/2006/relationships/hyperlink" Target="https://podminky.urs.cz/item/CS_URS_2024_01/631311125" TargetMode="External"/><Relationship Id="rId15" Type="http://schemas.openxmlformats.org/officeDocument/2006/relationships/hyperlink" Target="https://podminky.urs.cz/item/CS_URS_2024_01/978059541" TargetMode="External"/><Relationship Id="rId23" Type="http://schemas.openxmlformats.org/officeDocument/2006/relationships/hyperlink" Target="https://podminky.urs.cz/item/CS_URS_2024_01/711131811" TargetMode="External"/><Relationship Id="rId28" Type="http://schemas.openxmlformats.org/officeDocument/2006/relationships/hyperlink" Target="https://podminky.urs.cz/item/CS_URS_2024_01/998763301" TargetMode="External"/><Relationship Id="rId36" Type="http://schemas.openxmlformats.org/officeDocument/2006/relationships/hyperlink" Target="https://podminky.urs.cz/item/CS_URS_2024_01/781131112" TargetMode="External"/><Relationship Id="rId10" Type="http://schemas.openxmlformats.org/officeDocument/2006/relationships/hyperlink" Target="https://podminky.urs.cz/item/CS_URS_2024_01/952901111" TargetMode="External"/><Relationship Id="rId19" Type="http://schemas.openxmlformats.org/officeDocument/2006/relationships/hyperlink" Target="https://podminky.urs.cz/item/CS_URS_2024_01/997013509" TargetMode="External"/><Relationship Id="rId31" Type="http://schemas.openxmlformats.org/officeDocument/2006/relationships/hyperlink" Target="https://podminky.urs.cz/item/CS_URS_2024_01/771574416" TargetMode="External"/><Relationship Id="rId4" Type="http://schemas.openxmlformats.org/officeDocument/2006/relationships/hyperlink" Target="https://podminky.urs.cz/item/CS_URS_2024_01/612321121" TargetMode="External"/><Relationship Id="rId9" Type="http://schemas.openxmlformats.org/officeDocument/2006/relationships/hyperlink" Target="https://podminky.urs.cz/item/CS_URS_2024_01/949101111" TargetMode="External"/><Relationship Id="rId14" Type="http://schemas.openxmlformats.org/officeDocument/2006/relationships/hyperlink" Target="https://podminky.urs.cz/item/CS_URS_2024_01/965081213" TargetMode="External"/><Relationship Id="rId22" Type="http://schemas.openxmlformats.org/officeDocument/2006/relationships/hyperlink" Target="https://podminky.urs.cz/item/CS_URS_2024_01/711111001" TargetMode="External"/><Relationship Id="rId27" Type="http://schemas.openxmlformats.org/officeDocument/2006/relationships/hyperlink" Target="https://podminky.urs.cz/item/CS_URS_2024_01/763135101" TargetMode="External"/><Relationship Id="rId30" Type="http://schemas.openxmlformats.org/officeDocument/2006/relationships/hyperlink" Target="https://podminky.urs.cz/item/CS_URS_2024_01/771151011" TargetMode="External"/><Relationship Id="rId35" Type="http://schemas.openxmlformats.org/officeDocument/2006/relationships/hyperlink" Target="https://podminky.urs.cz/item/CS_URS_2024_01/7811210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511112" TargetMode="External"/><Relationship Id="rId13" Type="http://schemas.openxmlformats.org/officeDocument/2006/relationships/hyperlink" Target="https://podminky.urs.cz/item/CS_URS_2024_01/973031151" TargetMode="External"/><Relationship Id="rId18" Type="http://schemas.openxmlformats.org/officeDocument/2006/relationships/hyperlink" Target="https://podminky.urs.cz/item/CS_URS_2024_01/985112131" TargetMode="External"/><Relationship Id="rId26" Type="http://schemas.openxmlformats.org/officeDocument/2006/relationships/hyperlink" Target="https://podminky.urs.cz/item/CS_URS_2024_01/997013631" TargetMode="External"/><Relationship Id="rId39" Type="http://schemas.openxmlformats.org/officeDocument/2006/relationships/hyperlink" Target="https://podminky.urs.cz/item/CS_URS_2024_01/772232811" TargetMode="External"/><Relationship Id="rId3" Type="http://schemas.openxmlformats.org/officeDocument/2006/relationships/hyperlink" Target="https://podminky.urs.cz/item/CS_URS_2024_01/430361821" TargetMode="External"/><Relationship Id="rId21" Type="http://schemas.openxmlformats.org/officeDocument/2006/relationships/hyperlink" Target="https://podminky.urs.cz/item/CS_URS_2024_01/985311311" TargetMode="External"/><Relationship Id="rId34" Type="http://schemas.openxmlformats.org/officeDocument/2006/relationships/hyperlink" Target="https://podminky.urs.cz/item/CS_URS_2024_01/998712101" TargetMode="External"/><Relationship Id="rId42" Type="http://schemas.openxmlformats.org/officeDocument/2006/relationships/hyperlink" Target="https://podminky.urs.cz/item/CS_URS_2024_01/783306811" TargetMode="External"/><Relationship Id="rId7" Type="http://schemas.openxmlformats.org/officeDocument/2006/relationships/hyperlink" Target="https://podminky.urs.cz/item/CS_URS_2024_01/622142001" TargetMode="External"/><Relationship Id="rId12" Type="http://schemas.openxmlformats.org/officeDocument/2006/relationships/hyperlink" Target="https://podminky.urs.cz/item/CS_URS_2024_01/965081213" TargetMode="External"/><Relationship Id="rId17" Type="http://schemas.openxmlformats.org/officeDocument/2006/relationships/hyperlink" Target="https://podminky.urs.cz/item/CS_URS_2024_01/985112111" TargetMode="External"/><Relationship Id="rId25" Type="http://schemas.openxmlformats.org/officeDocument/2006/relationships/hyperlink" Target="https://podminky.urs.cz/item/CS_URS_2024_01/997013509" TargetMode="External"/><Relationship Id="rId33" Type="http://schemas.openxmlformats.org/officeDocument/2006/relationships/hyperlink" Target="https://podminky.urs.cz/item/CS_URS_2024_01/712363365" TargetMode="External"/><Relationship Id="rId38" Type="http://schemas.openxmlformats.org/officeDocument/2006/relationships/hyperlink" Target="https://podminky.urs.cz/item/CS_URS_2024_01/772231423" TargetMode="External"/><Relationship Id="rId46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430321414" TargetMode="External"/><Relationship Id="rId16" Type="http://schemas.openxmlformats.org/officeDocument/2006/relationships/hyperlink" Target="https://podminky.urs.cz/item/CS_URS_2024_01/978059611" TargetMode="External"/><Relationship Id="rId20" Type="http://schemas.openxmlformats.org/officeDocument/2006/relationships/hyperlink" Target="https://podminky.urs.cz/item/CS_URS_2024_01/985311111" TargetMode="External"/><Relationship Id="rId29" Type="http://schemas.openxmlformats.org/officeDocument/2006/relationships/hyperlink" Target="https://podminky.urs.cz/item/CS_URS_2024_01/711161384" TargetMode="External"/><Relationship Id="rId41" Type="http://schemas.openxmlformats.org/officeDocument/2006/relationships/hyperlink" Target="https://podminky.urs.cz/item/CS_URS_2024_01/998772101" TargetMode="External"/><Relationship Id="rId1" Type="http://schemas.openxmlformats.org/officeDocument/2006/relationships/hyperlink" Target="https://podminky.urs.cz/item/CS_URS_2024_01/310238411" TargetMode="External"/><Relationship Id="rId6" Type="http://schemas.openxmlformats.org/officeDocument/2006/relationships/hyperlink" Target="https://podminky.urs.cz/item/CS_URS_2024_01/622131121" TargetMode="External"/><Relationship Id="rId11" Type="http://schemas.openxmlformats.org/officeDocument/2006/relationships/hyperlink" Target="https://podminky.urs.cz/item/CS_URS_2024_01/965043441" TargetMode="External"/><Relationship Id="rId24" Type="http://schemas.openxmlformats.org/officeDocument/2006/relationships/hyperlink" Target="https://podminky.urs.cz/item/CS_URS_2024_01/997013501" TargetMode="External"/><Relationship Id="rId32" Type="http://schemas.openxmlformats.org/officeDocument/2006/relationships/hyperlink" Target="https://podminky.urs.cz/item/CS_URS_2024_01/998711101" TargetMode="External"/><Relationship Id="rId37" Type="http://schemas.openxmlformats.org/officeDocument/2006/relationships/hyperlink" Target="https://podminky.urs.cz/item/CS_URS_2024_01/772231312" TargetMode="External"/><Relationship Id="rId40" Type="http://schemas.openxmlformats.org/officeDocument/2006/relationships/hyperlink" Target="https://podminky.urs.cz/item/CS_URS_2024_01/772521240" TargetMode="External"/><Relationship Id="rId45" Type="http://schemas.openxmlformats.org/officeDocument/2006/relationships/hyperlink" Target="https://podminky.urs.cz/item/CS_URS_2024_01/783317101" TargetMode="External"/><Relationship Id="rId5" Type="http://schemas.openxmlformats.org/officeDocument/2006/relationships/hyperlink" Target="https://podminky.urs.cz/item/CS_URS_2024_01/431351122" TargetMode="External"/><Relationship Id="rId15" Type="http://schemas.openxmlformats.org/officeDocument/2006/relationships/hyperlink" Target="https://podminky.urs.cz/item/CS_URS_2024_01/978057361" TargetMode="External"/><Relationship Id="rId23" Type="http://schemas.openxmlformats.org/officeDocument/2006/relationships/hyperlink" Target="https://podminky.urs.cz/item/CS_URS_2024_01/997013111" TargetMode="External"/><Relationship Id="rId28" Type="http://schemas.openxmlformats.org/officeDocument/2006/relationships/hyperlink" Target="https://podminky.urs.cz/item/CS_URS_2024_01/711131811" TargetMode="External"/><Relationship Id="rId36" Type="http://schemas.openxmlformats.org/officeDocument/2006/relationships/hyperlink" Target="https://podminky.urs.cz/item/CS_URS_2024_01/767531811" TargetMode="External"/><Relationship Id="rId10" Type="http://schemas.openxmlformats.org/officeDocument/2006/relationships/hyperlink" Target="https://podminky.urs.cz/item/CS_URS_2024_01/963053936" TargetMode="External"/><Relationship Id="rId19" Type="http://schemas.openxmlformats.org/officeDocument/2006/relationships/hyperlink" Target="https://podminky.urs.cz/item/CS_URS_2024_01/985131411" TargetMode="External"/><Relationship Id="rId31" Type="http://schemas.openxmlformats.org/officeDocument/2006/relationships/hyperlink" Target="https://podminky.urs.cz/item/CS_URS_2024_01/711471053" TargetMode="External"/><Relationship Id="rId44" Type="http://schemas.openxmlformats.org/officeDocument/2006/relationships/hyperlink" Target="https://podminky.urs.cz/item/CS_URS_2024_01/783315101" TargetMode="External"/><Relationship Id="rId4" Type="http://schemas.openxmlformats.org/officeDocument/2006/relationships/hyperlink" Target="https://podminky.urs.cz/item/CS_URS_2024_01/431351121" TargetMode="External"/><Relationship Id="rId9" Type="http://schemas.openxmlformats.org/officeDocument/2006/relationships/hyperlink" Target="https://podminky.urs.cz/item/CS_URS_2024_01/636311112" TargetMode="External"/><Relationship Id="rId14" Type="http://schemas.openxmlformats.org/officeDocument/2006/relationships/hyperlink" Target="https://podminky.urs.cz/item/CS_URS_2024_01/978035127" TargetMode="External"/><Relationship Id="rId22" Type="http://schemas.openxmlformats.org/officeDocument/2006/relationships/hyperlink" Target="https://podminky.urs.cz/item/CS_URS_2024_01/985323111" TargetMode="External"/><Relationship Id="rId27" Type="http://schemas.openxmlformats.org/officeDocument/2006/relationships/hyperlink" Target="https://podminky.urs.cz/item/CS_URS_2024_01/998011001" TargetMode="External"/><Relationship Id="rId30" Type="http://schemas.openxmlformats.org/officeDocument/2006/relationships/hyperlink" Target="https://podminky.urs.cz/item/CS_URS_2024_01/711491171" TargetMode="External"/><Relationship Id="rId35" Type="http://schemas.openxmlformats.org/officeDocument/2006/relationships/hyperlink" Target="https://podminky.urs.cz/item/CS_URS_2024_01/767531215" TargetMode="External"/><Relationship Id="rId43" Type="http://schemas.openxmlformats.org/officeDocument/2006/relationships/hyperlink" Target="https://podminky.urs.cz/item/CS_URS_2024_01/78331420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75111101" TargetMode="External"/><Relationship Id="rId18" Type="http://schemas.openxmlformats.org/officeDocument/2006/relationships/hyperlink" Target="https://podminky.urs.cz/item/CS_URS_2024_01/572370112" TargetMode="External"/><Relationship Id="rId26" Type="http://schemas.openxmlformats.org/officeDocument/2006/relationships/hyperlink" Target="https://podminky.urs.cz/item/CS_URS_2024_01/721140802" TargetMode="External"/><Relationship Id="rId39" Type="http://schemas.openxmlformats.org/officeDocument/2006/relationships/hyperlink" Target="https://podminky.urs.cz/item/CS_URS_2024_01/721174025" TargetMode="External"/><Relationship Id="rId21" Type="http://schemas.openxmlformats.org/officeDocument/2006/relationships/hyperlink" Target="https://podminky.urs.cz/item/CS_URS_2024_01/979051121" TargetMode="External"/><Relationship Id="rId34" Type="http://schemas.openxmlformats.org/officeDocument/2006/relationships/hyperlink" Target="https://podminky.urs.cz/item/CS_URS_2024_01/721171915" TargetMode="External"/><Relationship Id="rId42" Type="http://schemas.openxmlformats.org/officeDocument/2006/relationships/hyperlink" Target="https://podminky.urs.cz/item/CS_URS_2024_01/721174043" TargetMode="External"/><Relationship Id="rId47" Type="http://schemas.openxmlformats.org/officeDocument/2006/relationships/hyperlink" Target="https://podminky.urs.cz/item/CS_URS_2024_01/721210812" TargetMode="External"/><Relationship Id="rId50" Type="http://schemas.openxmlformats.org/officeDocument/2006/relationships/hyperlink" Target="https://podminky.urs.cz/item/CS_URS_2024_01/721211422" TargetMode="External"/><Relationship Id="rId55" Type="http://schemas.openxmlformats.org/officeDocument/2006/relationships/hyperlink" Target="https://podminky.urs.cz/item/CS_URS_2024_01/725114911" TargetMode="External"/><Relationship Id="rId63" Type="http://schemas.openxmlformats.org/officeDocument/2006/relationships/hyperlink" Target="https://podminky.urs.cz/item/CS_URS_2024_01/725330911" TargetMode="External"/><Relationship Id="rId7" Type="http://schemas.openxmlformats.org/officeDocument/2006/relationships/hyperlink" Target="https://podminky.urs.cz/item/CS_URS_2024_01/151201101" TargetMode="External"/><Relationship Id="rId2" Type="http://schemas.openxmlformats.org/officeDocument/2006/relationships/hyperlink" Target="https://podminky.urs.cz/item/CS_URS_2024_01/113107011" TargetMode="External"/><Relationship Id="rId16" Type="http://schemas.openxmlformats.org/officeDocument/2006/relationships/hyperlink" Target="https://podminky.urs.cz/item/CS_URS_2024_01/566901123" TargetMode="External"/><Relationship Id="rId29" Type="http://schemas.openxmlformats.org/officeDocument/2006/relationships/hyperlink" Target="https://podminky.urs.cz/item/CS_URS_2024_01/721140923" TargetMode="External"/><Relationship Id="rId1" Type="http://schemas.openxmlformats.org/officeDocument/2006/relationships/hyperlink" Target="https://podminky.urs.cz/item/CS_URS_2024_01/113106123" TargetMode="External"/><Relationship Id="rId6" Type="http://schemas.openxmlformats.org/officeDocument/2006/relationships/hyperlink" Target="https://podminky.urs.cz/item/CS_URS_2024_01/132254202" TargetMode="External"/><Relationship Id="rId11" Type="http://schemas.openxmlformats.org/officeDocument/2006/relationships/hyperlink" Target="https://podminky.urs.cz/item/CS_URS_2024_01/171251101" TargetMode="External"/><Relationship Id="rId24" Type="http://schemas.openxmlformats.org/officeDocument/2006/relationships/hyperlink" Target="https://podminky.urs.cz/item/CS_URS_2024_01/721110962" TargetMode="External"/><Relationship Id="rId32" Type="http://schemas.openxmlformats.org/officeDocument/2006/relationships/hyperlink" Target="https://podminky.urs.cz/item/CS_URS_2024_01/721170975" TargetMode="External"/><Relationship Id="rId37" Type="http://schemas.openxmlformats.org/officeDocument/2006/relationships/hyperlink" Target="https://podminky.urs.cz/item/CS_URS_2024_01/721173403" TargetMode="External"/><Relationship Id="rId40" Type="http://schemas.openxmlformats.org/officeDocument/2006/relationships/hyperlink" Target="https://podminky.urs.cz/item/CS_URS_2024_01/721174026" TargetMode="External"/><Relationship Id="rId45" Type="http://schemas.openxmlformats.org/officeDocument/2006/relationships/hyperlink" Target="https://podminky.urs.cz/item/CS_URS_2024_01/721194105" TargetMode="External"/><Relationship Id="rId53" Type="http://schemas.openxmlformats.org/officeDocument/2006/relationships/hyperlink" Target="https://podminky.urs.cz/item/CS_URS_2024_01/721290112" TargetMode="External"/><Relationship Id="rId58" Type="http://schemas.openxmlformats.org/officeDocument/2006/relationships/hyperlink" Target="https://podminky.urs.cz/item/CS_URS_2024_01/725220908" TargetMode="External"/><Relationship Id="rId66" Type="http://schemas.openxmlformats.org/officeDocument/2006/relationships/hyperlink" Target="https://podminky.urs.cz/item/CS_URS_2024_01/725980123" TargetMode="External"/><Relationship Id="rId5" Type="http://schemas.openxmlformats.org/officeDocument/2006/relationships/hyperlink" Target="https://podminky.urs.cz/item/CS_URS_2024_01/132212131" TargetMode="External"/><Relationship Id="rId15" Type="http://schemas.openxmlformats.org/officeDocument/2006/relationships/hyperlink" Target="https://podminky.urs.cz/item/CS_URS_2024_01/452312141" TargetMode="External"/><Relationship Id="rId23" Type="http://schemas.openxmlformats.org/officeDocument/2006/relationships/hyperlink" Target="https://podminky.urs.cz/item/CS_URS_2024_01/721110952" TargetMode="External"/><Relationship Id="rId28" Type="http://schemas.openxmlformats.org/officeDocument/2006/relationships/hyperlink" Target="https://podminky.urs.cz/item/CS_URS_2024_01/721140915" TargetMode="External"/><Relationship Id="rId36" Type="http://schemas.openxmlformats.org/officeDocument/2006/relationships/hyperlink" Target="https://podminky.urs.cz/item/CS_URS_2024_01/721173402" TargetMode="External"/><Relationship Id="rId49" Type="http://schemas.openxmlformats.org/officeDocument/2006/relationships/hyperlink" Target="https://podminky.urs.cz/item/CS_URS_2024_01/721211403" TargetMode="External"/><Relationship Id="rId57" Type="http://schemas.openxmlformats.org/officeDocument/2006/relationships/hyperlink" Target="https://podminky.urs.cz/item/CS_URS_2024_01/725210911" TargetMode="External"/><Relationship Id="rId61" Type="http://schemas.openxmlformats.org/officeDocument/2006/relationships/hyperlink" Target="https://podminky.urs.cz/item/CS_URS_2024_01/725310921" TargetMode="External"/><Relationship Id="rId10" Type="http://schemas.openxmlformats.org/officeDocument/2006/relationships/hyperlink" Target="https://podminky.urs.cz/item/CS_URS_2024_01/167151101" TargetMode="External"/><Relationship Id="rId19" Type="http://schemas.openxmlformats.org/officeDocument/2006/relationships/hyperlink" Target="https://podminky.urs.cz/item/CS_URS_2024_01/971042351" TargetMode="External"/><Relationship Id="rId31" Type="http://schemas.openxmlformats.org/officeDocument/2006/relationships/hyperlink" Target="https://podminky.urs.cz/item/CS_URS_2024_01/721170972" TargetMode="External"/><Relationship Id="rId44" Type="http://schemas.openxmlformats.org/officeDocument/2006/relationships/hyperlink" Target="https://podminky.urs.cz/item/CS_URS_2024_01/721194104" TargetMode="External"/><Relationship Id="rId52" Type="http://schemas.openxmlformats.org/officeDocument/2006/relationships/hyperlink" Target="https://podminky.urs.cz/item/CS_URS_2024_01/721290111" TargetMode="External"/><Relationship Id="rId60" Type="http://schemas.openxmlformats.org/officeDocument/2006/relationships/hyperlink" Target="https://podminky.urs.cz/item/CS_URS_2024_01/725220923" TargetMode="External"/><Relationship Id="rId65" Type="http://schemas.openxmlformats.org/officeDocument/2006/relationships/hyperlink" Target="https://podminky.urs.cz/item/CS_URS_2024_01/725980122" TargetMode="External"/><Relationship Id="rId4" Type="http://schemas.openxmlformats.org/officeDocument/2006/relationships/hyperlink" Target="https://podminky.urs.cz/item/CS_URS_2024_01/113201111" TargetMode="External"/><Relationship Id="rId9" Type="http://schemas.openxmlformats.org/officeDocument/2006/relationships/hyperlink" Target="https://podminky.urs.cz/item/CS_URS_2024_01/162351104" TargetMode="External"/><Relationship Id="rId14" Type="http://schemas.openxmlformats.org/officeDocument/2006/relationships/hyperlink" Target="https://podminky.urs.cz/item/CS_URS_2024_01/451573111" TargetMode="External"/><Relationship Id="rId22" Type="http://schemas.openxmlformats.org/officeDocument/2006/relationships/hyperlink" Target="https://podminky.urs.cz/item/CS_URS_2024_01/721110806" TargetMode="External"/><Relationship Id="rId27" Type="http://schemas.openxmlformats.org/officeDocument/2006/relationships/hyperlink" Target="https://podminky.urs.cz/item/CS_URS_2024_01/721140913" TargetMode="External"/><Relationship Id="rId30" Type="http://schemas.openxmlformats.org/officeDocument/2006/relationships/hyperlink" Target="https://podminky.urs.cz/item/CS_URS_2024_01/721140925" TargetMode="External"/><Relationship Id="rId35" Type="http://schemas.openxmlformats.org/officeDocument/2006/relationships/hyperlink" Target="https://podminky.urs.cz/item/CS_URS_2024_01/721173401" TargetMode="External"/><Relationship Id="rId43" Type="http://schemas.openxmlformats.org/officeDocument/2006/relationships/hyperlink" Target="https://podminky.urs.cz/item/CS_URS_2024_01/721174045" TargetMode="External"/><Relationship Id="rId48" Type="http://schemas.openxmlformats.org/officeDocument/2006/relationships/hyperlink" Target="https://podminky.urs.cz/item/CS_URS_2024_01/721210813" TargetMode="External"/><Relationship Id="rId56" Type="http://schemas.openxmlformats.org/officeDocument/2006/relationships/hyperlink" Target="https://podminky.urs.cz/item/CS_URS_2024_01/725114912" TargetMode="External"/><Relationship Id="rId64" Type="http://schemas.openxmlformats.org/officeDocument/2006/relationships/hyperlink" Target="https://podminky.urs.cz/item/CS_URS_2024_01/725330912" TargetMode="External"/><Relationship Id="rId8" Type="http://schemas.openxmlformats.org/officeDocument/2006/relationships/hyperlink" Target="https://podminky.urs.cz/item/CS_URS_2024_01/151201111" TargetMode="External"/><Relationship Id="rId51" Type="http://schemas.openxmlformats.org/officeDocument/2006/relationships/hyperlink" Target="https://podminky.urs.cz/item/CS_URS_2024_01/721226512" TargetMode="External"/><Relationship Id="rId3" Type="http://schemas.openxmlformats.org/officeDocument/2006/relationships/hyperlink" Target="https://podminky.urs.cz/item/CS_URS_2024_01/113107021" TargetMode="External"/><Relationship Id="rId12" Type="http://schemas.openxmlformats.org/officeDocument/2006/relationships/hyperlink" Target="https://podminky.urs.cz/item/CS_URS_2024_01/174111101" TargetMode="External"/><Relationship Id="rId17" Type="http://schemas.openxmlformats.org/officeDocument/2006/relationships/hyperlink" Target="https://podminky.urs.cz/item/CS_URS_2024_01/566901143" TargetMode="External"/><Relationship Id="rId25" Type="http://schemas.openxmlformats.org/officeDocument/2006/relationships/hyperlink" Target="https://podminky.urs.cz/item/CS_URS_2024_01/721110972" TargetMode="External"/><Relationship Id="rId33" Type="http://schemas.openxmlformats.org/officeDocument/2006/relationships/hyperlink" Target="https://podminky.urs.cz/item/CS_URS_2024_01/721171913" TargetMode="External"/><Relationship Id="rId38" Type="http://schemas.openxmlformats.org/officeDocument/2006/relationships/hyperlink" Target="https://podminky.urs.cz/item/CS_URS_2024_01/721174024" TargetMode="External"/><Relationship Id="rId46" Type="http://schemas.openxmlformats.org/officeDocument/2006/relationships/hyperlink" Target="https://podminky.urs.cz/item/CS_URS_2024_01/721194109" TargetMode="External"/><Relationship Id="rId59" Type="http://schemas.openxmlformats.org/officeDocument/2006/relationships/hyperlink" Target="https://podminky.urs.cz/item/CS_URS_2024_01/725220912" TargetMode="External"/><Relationship Id="rId67" Type="http://schemas.openxmlformats.org/officeDocument/2006/relationships/drawing" Target="../drawings/drawing5.xml"/><Relationship Id="rId20" Type="http://schemas.openxmlformats.org/officeDocument/2006/relationships/hyperlink" Target="https://podminky.urs.cz/item/CS_URS_2024_01/979021112" TargetMode="External"/><Relationship Id="rId41" Type="http://schemas.openxmlformats.org/officeDocument/2006/relationships/hyperlink" Target="https://podminky.urs.cz/item/CS_URS_2024_01/721174042" TargetMode="External"/><Relationship Id="rId54" Type="http://schemas.openxmlformats.org/officeDocument/2006/relationships/hyperlink" Target="https://podminky.urs.cz/item/CS_URS_2024_01/998721101" TargetMode="External"/><Relationship Id="rId62" Type="http://schemas.openxmlformats.org/officeDocument/2006/relationships/hyperlink" Target="https://podminky.urs.cz/item/CS_URS_2024_01/72532082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3190912" TargetMode="External"/><Relationship Id="rId13" Type="http://schemas.openxmlformats.org/officeDocument/2006/relationships/hyperlink" Target="https://podminky.urs.cz/item/CS_URS_2024_01/998727201" TargetMode="External"/><Relationship Id="rId18" Type="http://schemas.openxmlformats.org/officeDocument/2006/relationships/hyperlink" Target="https://podminky.urs.cz/item/CS_URS_2024_01/783614561" TargetMode="External"/><Relationship Id="rId3" Type="http://schemas.openxmlformats.org/officeDocument/2006/relationships/hyperlink" Target="https://podminky.urs.cz/item/CS_URS_2024_01/723150315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podminky.urs.cz/item/CS_URS_2024_01/723190909" TargetMode="External"/><Relationship Id="rId12" Type="http://schemas.openxmlformats.org/officeDocument/2006/relationships/hyperlink" Target="https://podminky.urs.cz/item/CS_URS_2024_01/727111001" TargetMode="External"/><Relationship Id="rId17" Type="http://schemas.openxmlformats.org/officeDocument/2006/relationships/hyperlink" Target="https://podminky.urs.cz/item/CS_URS_2024_01/783614551" TargetMode="External"/><Relationship Id="rId2" Type="http://schemas.openxmlformats.org/officeDocument/2006/relationships/hyperlink" Target="https://podminky.urs.cz/item/CS_URS_2024_01/723111204" TargetMode="External"/><Relationship Id="rId16" Type="http://schemas.openxmlformats.org/officeDocument/2006/relationships/hyperlink" Target="https://podminky.urs.cz/item/CS_URS_2024_01/783317101" TargetMode="External"/><Relationship Id="rId20" Type="http://schemas.openxmlformats.org/officeDocument/2006/relationships/hyperlink" Target="https://podminky.urs.cz/item/CS_URS_2024_01/783617631" TargetMode="External"/><Relationship Id="rId1" Type="http://schemas.openxmlformats.org/officeDocument/2006/relationships/hyperlink" Target="https://podminky.urs.cz/item/CS_URS_2024_01/723111202" TargetMode="External"/><Relationship Id="rId6" Type="http://schemas.openxmlformats.org/officeDocument/2006/relationships/hyperlink" Target="https://podminky.urs.cz/item/CS_URS_2024_01/723190907" TargetMode="External"/><Relationship Id="rId11" Type="http://schemas.openxmlformats.org/officeDocument/2006/relationships/hyperlink" Target="https://podminky.urs.cz/item/CS_URS_2024_01/998723201" TargetMode="External"/><Relationship Id="rId5" Type="http://schemas.openxmlformats.org/officeDocument/2006/relationships/hyperlink" Target="https://podminky.urs.cz/item/CS_URS_2024_01/723190901" TargetMode="External"/><Relationship Id="rId15" Type="http://schemas.openxmlformats.org/officeDocument/2006/relationships/hyperlink" Target="https://podminky.urs.cz/item/CS_URS_2024_01/783314101" TargetMode="External"/><Relationship Id="rId10" Type="http://schemas.openxmlformats.org/officeDocument/2006/relationships/hyperlink" Target="https://podminky.urs.cz/item/CS_URS_2024_01/723219105" TargetMode="External"/><Relationship Id="rId19" Type="http://schemas.openxmlformats.org/officeDocument/2006/relationships/hyperlink" Target="https://podminky.urs.cz/item/CS_URS_2024_01/783617611" TargetMode="External"/><Relationship Id="rId4" Type="http://schemas.openxmlformats.org/officeDocument/2006/relationships/hyperlink" Target="https://podminky.urs.cz/item/CS_URS_2024_01/723150366" TargetMode="External"/><Relationship Id="rId9" Type="http://schemas.openxmlformats.org/officeDocument/2006/relationships/hyperlink" Target="https://podminky.urs.cz/item/CS_URS_2024_01/723212106" TargetMode="External"/><Relationship Id="rId14" Type="http://schemas.openxmlformats.org/officeDocument/2006/relationships/hyperlink" Target="https://podminky.urs.cz/item/CS_URS_2024_01/9987342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564760001" TargetMode="External"/><Relationship Id="rId13" Type="http://schemas.openxmlformats.org/officeDocument/2006/relationships/hyperlink" Target="https://podminky.urs.cz/item/CS_URS_2024_01/997221559" TargetMode="External"/><Relationship Id="rId18" Type="http://schemas.openxmlformats.org/officeDocument/2006/relationships/hyperlink" Target="https://podminky.urs.cz/item/CS_URS_2024_01/998223011" TargetMode="External"/><Relationship Id="rId3" Type="http://schemas.openxmlformats.org/officeDocument/2006/relationships/hyperlink" Target="https://podminky.urs.cz/item/CS_URS_2024_01/113107211" TargetMode="External"/><Relationship Id="rId7" Type="http://schemas.openxmlformats.org/officeDocument/2006/relationships/hyperlink" Target="https://podminky.urs.cz/item/CS_URS_2024_01/564251011" TargetMode="External"/><Relationship Id="rId12" Type="http://schemas.openxmlformats.org/officeDocument/2006/relationships/hyperlink" Target="https://podminky.urs.cz/item/CS_URS_2024_01/997221551" TargetMode="External"/><Relationship Id="rId17" Type="http://schemas.openxmlformats.org/officeDocument/2006/relationships/hyperlink" Target="https://podminky.urs.cz/item/CS_URS_2024_01/997221873" TargetMode="External"/><Relationship Id="rId2" Type="http://schemas.openxmlformats.org/officeDocument/2006/relationships/hyperlink" Target="https://podminky.urs.cz/item/CS_URS_2024_01/113107012" TargetMode="External"/><Relationship Id="rId16" Type="http://schemas.openxmlformats.org/officeDocument/2006/relationships/hyperlink" Target="https://podminky.urs.cz/item/CS_URS_2024_01/997221861" TargetMode="External"/><Relationship Id="rId1" Type="http://schemas.openxmlformats.org/officeDocument/2006/relationships/hyperlink" Target="https://podminky.urs.cz/item/CS_URS_2024_01/113106123" TargetMode="External"/><Relationship Id="rId6" Type="http://schemas.openxmlformats.org/officeDocument/2006/relationships/hyperlink" Target="https://podminky.urs.cz/item/CS_URS_2024_01/564231011" TargetMode="External"/><Relationship Id="rId11" Type="http://schemas.openxmlformats.org/officeDocument/2006/relationships/hyperlink" Target="https://podminky.urs.cz/item/CS_URS_2024_01/979054451" TargetMode="External"/><Relationship Id="rId5" Type="http://schemas.openxmlformats.org/officeDocument/2006/relationships/hyperlink" Target="https://podminky.urs.cz/item/CS_URS_2024_01/181951112" TargetMode="External"/><Relationship Id="rId15" Type="http://schemas.openxmlformats.org/officeDocument/2006/relationships/hyperlink" Target="https://podminky.urs.cz/item/CS_URS_2024_01/997221569" TargetMode="External"/><Relationship Id="rId10" Type="http://schemas.openxmlformats.org/officeDocument/2006/relationships/hyperlink" Target="https://podminky.urs.cz/item/CS_URS_2024_01/916231213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4_01/113202111" TargetMode="External"/><Relationship Id="rId9" Type="http://schemas.openxmlformats.org/officeDocument/2006/relationships/hyperlink" Target="https://podminky.urs.cz/item/CS_URS_2024_01/596211112" TargetMode="External"/><Relationship Id="rId14" Type="http://schemas.openxmlformats.org/officeDocument/2006/relationships/hyperlink" Target="https://podminky.urs.cz/item/CS_URS_2024_01/99722156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75151201" TargetMode="External"/><Relationship Id="rId18" Type="http://schemas.openxmlformats.org/officeDocument/2006/relationships/hyperlink" Target="https://podminky.urs.cz/item/CS_URS_2024_01/321351010" TargetMode="External"/><Relationship Id="rId26" Type="http://schemas.openxmlformats.org/officeDocument/2006/relationships/hyperlink" Target="https://podminky.urs.cz/item/CS_URS_2024_01/566901142" TargetMode="External"/><Relationship Id="rId39" Type="http://schemas.openxmlformats.org/officeDocument/2006/relationships/hyperlink" Target="https://podminky.urs.cz/item/CS_URS_2024_01/899103211" TargetMode="External"/><Relationship Id="rId3" Type="http://schemas.openxmlformats.org/officeDocument/2006/relationships/hyperlink" Target="https://podminky.urs.cz/item/CS_URS_2024_01/132254104" TargetMode="External"/><Relationship Id="rId21" Type="http://schemas.openxmlformats.org/officeDocument/2006/relationships/hyperlink" Target="https://podminky.urs.cz/item/CS_URS_2024_01/359901111" TargetMode="External"/><Relationship Id="rId34" Type="http://schemas.openxmlformats.org/officeDocument/2006/relationships/hyperlink" Target="https://podminky.urs.cz/item/CS_URS_2024_01/871373121" TargetMode="External"/><Relationship Id="rId42" Type="http://schemas.openxmlformats.org/officeDocument/2006/relationships/hyperlink" Target="https://podminky.urs.cz/item/CS_URS_2024_01/935114112" TargetMode="External"/><Relationship Id="rId47" Type="http://schemas.openxmlformats.org/officeDocument/2006/relationships/hyperlink" Target="https://podminky.urs.cz/item/CS_URS_2024_01/998276101" TargetMode="External"/><Relationship Id="rId50" Type="http://schemas.openxmlformats.org/officeDocument/2006/relationships/hyperlink" Target="https://podminky.urs.cz/item/CS_URS_2024_01/721273153" TargetMode="External"/><Relationship Id="rId7" Type="http://schemas.openxmlformats.org/officeDocument/2006/relationships/hyperlink" Target="https://podminky.urs.cz/item/CS_URS_2024_01/162751117" TargetMode="External"/><Relationship Id="rId12" Type="http://schemas.openxmlformats.org/officeDocument/2006/relationships/hyperlink" Target="https://podminky.urs.cz/item/CS_URS_2024_01/175151101" TargetMode="External"/><Relationship Id="rId17" Type="http://schemas.openxmlformats.org/officeDocument/2006/relationships/hyperlink" Target="https://podminky.urs.cz/item/CS_URS_2024_01/321321115" TargetMode="External"/><Relationship Id="rId25" Type="http://schemas.openxmlformats.org/officeDocument/2006/relationships/hyperlink" Target="https://podminky.urs.cz/item/CS_URS_2024_01/566901132" TargetMode="External"/><Relationship Id="rId33" Type="http://schemas.openxmlformats.org/officeDocument/2006/relationships/hyperlink" Target="https://podminky.urs.cz/item/CS_URS_2024_01/871353121" TargetMode="External"/><Relationship Id="rId38" Type="http://schemas.openxmlformats.org/officeDocument/2006/relationships/hyperlink" Target="https://podminky.urs.cz/item/CS_URS_2024_01/894411121" TargetMode="External"/><Relationship Id="rId46" Type="http://schemas.openxmlformats.org/officeDocument/2006/relationships/hyperlink" Target="https://podminky.urs.cz/item/CS_URS_2024_01/997221862" TargetMode="External"/><Relationship Id="rId2" Type="http://schemas.openxmlformats.org/officeDocument/2006/relationships/hyperlink" Target="https://podminky.urs.cz/item/CS_URS_2024_01/131251102" TargetMode="External"/><Relationship Id="rId16" Type="http://schemas.openxmlformats.org/officeDocument/2006/relationships/hyperlink" Target="https://podminky.urs.cz/item/CS_URS_2024_01/212752101" TargetMode="External"/><Relationship Id="rId20" Type="http://schemas.openxmlformats.org/officeDocument/2006/relationships/hyperlink" Target="https://podminky.urs.cz/item/CS_URS_2024_01/321368211" TargetMode="External"/><Relationship Id="rId29" Type="http://schemas.openxmlformats.org/officeDocument/2006/relationships/hyperlink" Target="https://podminky.urs.cz/item/CS_URS_2024_01/830391811" TargetMode="External"/><Relationship Id="rId41" Type="http://schemas.openxmlformats.org/officeDocument/2006/relationships/hyperlink" Target="https://podminky.urs.cz/item/CS_URS_2024_01/899722113" TargetMode="External"/><Relationship Id="rId1" Type="http://schemas.openxmlformats.org/officeDocument/2006/relationships/hyperlink" Target="https://podminky.urs.cz/item/CS_URS_2024_01/113106021" TargetMode="External"/><Relationship Id="rId6" Type="http://schemas.openxmlformats.org/officeDocument/2006/relationships/hyperlink" Target="https://podminky.urs.cz/item/CS_URS_2024_01/151811231" TargetMode="External"/><Relationship Id="rId11" Type="http://schemas.openxmlformats.org/officeDocument/2006/relationships/hyperlink" Target="https://podminky.urs.cz/item/CS_URS_2024_01/174111101" TargetMode="External"/><Relationship Id="rId24" Type="http://schemas.openxmlformats.org/officeDocument/2006/relationships/hyperlink" Target="https://podminky.urs.cz/item/CS_URS_2024_01/451573111" TargetMode="External"/><Relationship Id="rId32" Type="http://schemas.openxmlformats.org/officeDocument/2006/relationships/hyperlink" Target="https://podminky.urs.cz/item/CS_URS_2024_01/871313121" TargetMode="External"/><Relationship Id="rId37" Type="http://schemas.openxmlformats.org/officeDocument/2006/relationships/hyperlink" Target="https://podminky.urs.cz/item/CS_URS_2024_01/890351811" TargetMode="External"/><Relationship Id="rId40" Type="http://schemas.openxmlformats.org/officeDocument/2006/relationships/hyperlink" Target="https://podminky.urs.cz/item/CS_URS_2024_01/899311114" TargetMode="External"/><Relationship Id="rId45" Type="http://schemas.openxmlformats.org/officeDocument/2006/relationships/hyperlink" Target="https://podminky.urs.cz/item/CS_URS_2024_01/997221559" TargetMode="External"/><Relationship Id="rId5" Type="http://schemas.openxmlformats.org/officeDocument/2006/relationships/hyperlink" Target="https://podminky.urs.cz/item/CS_URS_2024_01/151811131" TargetMode="External"/><Relationship Id="rId15" Type="http://schemas.openxmlformats.org/officeDocument/2006/relationships/hyperlink" Target="https://podminky.urs.cz/item/CS_URS_2024_01/181411141" TargetMode="External"/><Relationship Id="rId23" Type="http://schemas.openxmlformats.org/officeDocument/2006/relationships/hyperlink" Target="https://podminky.urs.cz/item/CS_URS_2024_01/386121112" TargetMode="External"/><Relationship Id="rId28" Type="http://schemas.openxmlformats.org/officeDocument/2006/relationships/hyperlink" Target="https://podminky.urs.cz/item/CS_URS_2024_01/830361811" TargetMode="External"/><Relationship Id="rId36" Type="http://schemas.openxmlformats.org/officeDocument/2006/relationships/hyperlink" Target="https://podminky.urs.cz/item/CS_URS_2024_01/890211851" TargetMode="External"/><Relationship Id="rId49" Type="http://schemas.openxmlformats.org/officeDocument/2006/relationships/hyperlink" Target="https://podminky.urs.cz/item/CS_URS_2024_01/721241103" TargetMode="External"/><Relationship Id="rId10" Type="http://schemas.openxmlformats.org/officeDocument/2006/relationships/hyperlink" Target="https://podminky.urs.cz/item/CS_URS_2024_01/171251201" TargetMode="External"/><Relationship Id="rId19" Type="http://schemas.openxmlformats.org/officeDocument/2006/relationships/hyperlink" Target="https://podminky.urs.cz/item/CS_URS_2024_01/321352010" TargetMode="External"/><Relationship Id="rId31" Type="http://schemas.openxmlformats.org/officeDocument/2006/relationships/hyperlink" Target="https://podminky.urs.cz/item/CS_URS_2022_01/871265221" TargetMode="External"/><Relationship Id="rId44" Type="http://schemas.openxmlformats.org/officeDocument/2006/relationships/hyperlink" Target="https://podminky.urs.cz/item/CS_URS_2024_01/997221551" TargetMode="External"/><Relationship Id="rId52" Type="http://schemas.openxmlformats.org/officeDocument/2006/relationships/drawing" Target="../drawings/drawing8.xml"/><Relationship Id="rId4" Type="http://schemas.openxmlformats.org/officeDocument/2006/relationships/hyperlink" Target="https://podminky.urs.cz/item/CS_URS_2024_01/139001101" TargetMode="External"/><Relationship Id="rId9" Type="http://schemas.openxmlformats.org/officeDocument/2006/relationships/hyperlink" Target="https://podminky.urs.cz/item/CS_URS_2024_01/171201231" TargetMode="External"/><Relationship Id="rId14" Type="http://schemas.openxmlformats.org/officeDocument/2006/relationships/hyperlink" Target="https://podminky.urs.cz/item/CS_URS_2024_01/181311103" TargetMode="External"/><Relationship Id="rId22" Type="http://schemas.openxmlformats.org/officeDocument/2006/relationships/hyperlink" Target="https://podminky.urs.cz/item/CS_URS_2024_01/359901211" TargetMode="External"/><Relationship Id="rId27" Type="http://schemas.openxmlformats.org/officeDocument/2006/relationships/hyperlink" Target="https://podminky.urs.cz/item/CS_URS_2024_01/596211130" TargetMode="External"/><Relationship Id="rId30" Type="http://schemas.openxmlformats.org/officeDocument/2006/relationships/hyperlink" Target="https://podminky.urs.cz/item/CS_URS_2024_01/830391819" TargetMode="External"/><Relationship Id="rId35" Type="http://schemas.openxmlformats.org/officeDocument/2006/relationships/hyperlink" Target="https://podminky.urs.cz/item/CS_URS_2024_01/877310320" TargetMode="External"/><Relationship Id="rId43" Type="http://schemas.openxmlformats.org/officeDocument/2006/relationships/hyperlink" Target="https://podminky.urs.cz/item/CS_URS_2024_01/979051121" TargetMode="External"/><Relationship Id="rId48" Type="http://schemas.openxmlformats.org/officeDocument/2006/relationships/hyperlink" Target="https://podminky.urs.cz/item/CS_URS_2024_01/721211421" TargetMode="External"/><Relationship Id="rId8" Type="http://schemas.openxmlformats.org/officeDocument/2006/relationships/hyperlink" Target="https://podminky.urs.cz/item/CS_URS_2024_01/162751119" TargetMode="External"/><Relationship Id="rId51" Type="http://schemas.openxmlformats.org/officeDocument/2006/relationships/hyperlink" Target="https://podminky.urs.cz/item/CS_URS_2024_01/9987212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91003000" TargetMode="External"/><Relationship Id="rId3" Type="http://schemas.openxmlformats.org/officeDocument/2006/relationships/hyperlink" Target="https://podminky.urs.cz/item/CS_URS_2022_01/013254000" TargetMode="External"/><Relationship Id="rId7" Type="http://schemas.openxmlformats.org/officeDocument/2006/relationships/hyperlink" Target="https://podminky.urs.cz/item/CS_URS_2022_01/070001000" TargetMode="External"/><Relationship Id="rId2" Type="http://schemas.openxmlformats.org/officeDocument/2006/relationships/hyperlink" Target="https://podminky.urs.cz/item/CS_URS_2022_01/012303000" TargetMode="External"/><Relationship Id="rId1" Type="http://schemas.openxmlformats.org/officeDocument/2006/relationships/hyperlink" Target="https://podminky.urs.cz/item/CS_URS_2022_01/012103000" TargetMode="External"/><Relationship Id="rId6" Type="http://schemas.openxmlformats.org/officeDocument/2006/relationships/hyperlink" Target="https://podminky.urs.cz/item/CS_URS_2022_01/043103000" TargetMode="External"/><Relationship Id="rId5" Type="http://schemas.openxmlformats.org/officeDocument/2006/relationships/hyperlink" Target="https://podminky.urs.cz/item/CS_URS_2022_01/030001000" TargetMode="External"/><Relationship Id="rId4" Type="http://schemas.openxmlformats.org/officeDocument/2006/relationships/hyperlink" Target="https://podminky.urs.cz/item/CS_URS_2022_01/013294000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workbookViewId="0"/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hidden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256" t="s">
        <v>5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R5" s="20"/>
      <c r="BE5" s="237" t="s">
        <v>15</v>
      </c>
      <c r="BS5" s="17" t="s">
        <v>6</v>
      </c>
    </row>
    <row r="6" spans="1:74" s="1" customFormat="1" ht="36.9" customHeight="1">
      <c r="B6" s="20"/>
      <c r="D6" s="26" t="s">
        <v>16</v>
      </c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R6" s="20"/>
      <c r="BE6" s="238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8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8"/>
      <c r="BS8" s="17" t="s">
        <v>6</v>
      </c>
    </row>
    <row r="9" spans="1:74" s="1" customFormat="1" ht="14.4" customHeight="1">
      <c r="B9" s="20"/>
      <c r="AR9" s="20"/>
      <c r="BE9" s="238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8"/>
      <c r="BS10" s="17" t="s">
        <v>6</v>
      </c>
    </row>
    <row r="11" spans="1:74" s="1" customFormat="1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38"/>
      <c r="BS11" s="17" t="s">
        <v>6</v>
      </c>
    </row>
    <row r="12" spans="1:74" s="1" customFormat="1" ht="6.9" customHeight="1">
      <c r="B12" s="20"/>
      <c r="AR12" s="20"/>
      <c r="BE12" s="238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8"/>
      <c r="BS13" s="17" t="s">
        <v>6</v>
      </c>
    </row>
    <row r="14" spans="1:74" ht="13.2">
      <c r="B14" s="20"/>
      <c r="E14" s="243" t="s">
        <v>29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7" t="s">
        <v>27</v>
      </c>
      <c r="AN14" s="29" t="s">
        <v>29</v>
      </c>
      <c r="AR14" s="20"/>
      <c r="BE14" s="238"/>
      <c r="BS14" s="17" t="s">
        <v>6</v>
      </c>
    </row>
    <row r="15" spans="1:74" s="1" customFormat="1" ht="6.9" customHeight="1">
      <c r="B15" s="20"/>
      <c r="AR15" s="20"/>
      <c r="BE15" s="238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8"/>
      <c r="BS16" s="17" t="s">
        <v>3</v>
      </c>
    </row>
    <row r="17" spans="1:71" s="1" customFormat="1" ht="18.45" customHeight="1">
      <c r="B17" s="20"/>
      <c r="E17" s="25" t="s">
        <v>26</v>
      </c>
      <c r="AK17" s="27" t="s">
        <v>27</v>
      </c>
      <c r="AN17" s="25" t="s">
        <v>1</v>
      </c>
      <c r="AR17" s="20"/>
      <c r="BE17" s="238"/>
      <c r="BS17" s="17" t="s">
        <v>31</v>
      </c>
    </row>
    <row r="18" spans="1:71" s="1" customFormat="1" ht="6.9" customHeight="1">
      <c r="B18" s="20"/>
      <c r="AR18" s="20"/>
      <c r="BE18" s="238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38"/>
      <c r="BS19" s="17" t="s">
        <v>6</v>
      </c>
    </row>
    <row r="20" spans="1:71" s="1" customFormat="1" ht="18.45" customHeight="1">
      <c r="B20" s="20"/>
      <c r="E20" s="25" t="s">
        <v>26</v>
      </c>
      <c r="AK20" s="27" t="s">
        <v>27</v>
      </c>
      <c r="AN20" s="25" t="s">
        <v>1</v>
      </c>
      <c r="AR20" s="20"/>
      <c r="BE20" s="238"/>
      <c r="BS20" s="17" t="s">
        <v>31</v>
      </c>
    </row>
    <row r="21" spans="1:71" s="1" customFormat="1" ht="6.9" customHeight="1">
      <c r="B21" s="20"/>
      <c r="AR21" s="20"/>
      <c r="BE21" s="238"/>
    </row>
    <row r="22" spans="1:71" s="1" customFormat="1" ht="12" customHeight="1">
      <c r="B22" s="20"/>
      <c r="D22" s="27" t="s">
        <v>33</v>
      </c>
      <c r="AR22" s="20"/>
      <c r="BE22" s="238"/>
    </row>
    <row r="23" spans="1:71" s="1" customFormat="1" ht="14.4" customHeight="1">
      <c r="B23" s="20"/>
      <c r="E23" s="245" t="s">
        <v>34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20"/>
      <c r="BE23" s="238"/>
    </row>
    <row r="24" spans="1:71" s="1" customFormat="1" ht="6.9" customHeight="1">
      <c r="B24" s="20"/>
      <c r="AR24" s="20"/>
      <c r="BE24" s="238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8"/>
    </row>
    <row r="26" spans="1:71" s="2" customFormat="1" ht="25.95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6">
        <f>ROUND(AG94,2)</f>
        <v>0</v>
      </c>
      <c r="AL26" s="247"/>
      <c r="AM26" s="247"/>
      <c r="AN26" s="247"/>
      <c r="AO26" s="247"/>
      <c r="AP26" s="32"/>
      <c r="AQ26" s="32"/>
      <c r="AR26" s="33"/>
      <c r="BE26" s="238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8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8" t="s">
        <v>36</v>
      </c>
      <c r="M28" s="248"/>
      <c r="N28" s="248"/>
      <c r="O28" s="248"/>
      <c r="P28" s="248"/>
      <c r="Q28" s="32"/>
      <c r="R28" s="32"/>
      <c r="S28" s="32"/>
      <c r="T28" s="32"/>
      <c r="U28" s="32"/>
      <c r="V28" s="32"/>
      <c r="W28" s="248" t="s">
        <v>37</v>
      </c>
      <c r="X28" s="248"/>
      <c r="Y28" s="248"/>
      <c r="Z28" s="248"/>
      <c r="AA28" s="248"/>
      <c r="AB28" s="248"/>
      <c r="AC28" s="248"/>
      <c r="AD28" s="248"/>
      <c r="AE28" s="248"/>
      <c r="AF28" s="32"/>
      <c r="AG28" s="32"/>
      <c r="AH28" s="32"/>
      <c r="AI28" s="32"/>
      <c r="AJ28" s="32"/>
      <c r="AK28" s="248" t="s">
        <v>38</v>
      </c>
      <c r="AL28" s="248"/>
      <c r="AM28" s="248"/>
      <c r="AN28" s="248"/>
      <c r="AO28" s="248"/>
      <c r="AP28" s="32"/>
      <c r="AQ28" s="32"/>
      <c r="AR28" s="33"/>
      <c r="BE28" s="238"/>
    </row>
    <row r="29" spans="1:71" s="3" customFormat="1" ht="14.4" customHeight="1">
      <c r="B29" s="37"/>
      <c r="D29" s="27" t="s">
        <v>39</v>
      </c>
      <c r="F29" s="27" t="s">
        <v>40</v>
      </c>
      <c r="L29" s="251">
        <v>0.21</v>
      </c>
      <c r="M29" s="250"/>
      <c r="N29" s="250"/>
      <c r="O29" s="250"/>
      <c r="P29" s="250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49">
        <f>ROUND(AV94, 2)</f>
        <v>0</v>
      </c>
      <c r="AL29" s="250"/>
      <c r="AM29" s="250"/>
      <c r="AN29" s="250"/>
      <c r="AO29" s="250"/>
      <c r="AR29" s="37"/>
      <c r="BE29" s="239"/>
    </row>
    <row r="30" spans="1:71" s="3" customFormat="1" ht="14.4" customHeight="1">
      <c r="B30" s="37"/>
      <c r="F30" s="27" t="s">
        <v>41</v>
      </c>
      <c r="L30" s="251">
        <v>0.12</v>
      </c>
      <c r="M30" s="250"/>
      <c r="N30" s="250"/>
      <c r="O30" s="250"/>
      <c r="P30" s="250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49">
        <f>ROUND(AW94, 2)</f>
        <v>0</v>
      </c>
      <c r="AL30" s="250"/>
      <c r="AM30" s="250"/>
      <c r="AN30" s="250"/>
      <c r="AO30" s="250"/>
      <c r="AR30" s="37"/>
      <c r="BE30" s="239"/>
    </row>
    <row r="31" spans="1:71" s="3" customFormat="1" ht="14.4" hidden="1" customHeight="1">
      <c r="B31" s="37"/>
      <c r="F31" s="27" t="s">
        <v>42</v>
      </c>
      <c r="L31" s="251">
        <v>0.21</v>
      </c>
      <c r="M31" s="250"/>
      <c r="N31" s="250"/>
      <c r="O31" s="250"/>
      <c r="P31" s="250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49">
        <v>0</v>
      </c>
      <c r="AL31" s="250"/>
      <c r="AM31" s="250"/>
      <c r="AN31" s="250"/>
      <c r="AO31" s="250"/>
      <c r="AR31" s="37"/>
      <c r="BE31" s="239"/>
    </row>
    <row r="32" spans="1:71" s="3" customFormat="1" ht="14.4" hidden="1" customHeight="1">
      <c r="B32" s="37"/>
      <c r="F32" s="27" t="s">
        <v>43</v>
      </c>
      <c r="L32" s="251">
        <v>0.12</v>
      </c>
      <c r="M32" s="250"/>
      <c r="N32" s="250"/>
      <c r="O32" s="250"/>
      <c r="P32" s="250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49">
        <v>0</v>
      </c>
      <c r="AL32" s="250"/>
      <c r="AM32" s="250"/>
      <c r="AN32" s="250"/>
      <c r="AO32" s="250"/>
      <c r="AR32" s="37"/>
      <c r="BE32" s="239"/>
    </row>
    <row r="33" spans="1:57" s="3" customFormat="1" ht="14.4" hidden="1" customHeight="1">
      <c r="B33" s="37"/>
      <c r="F33" s="27" t="s">
        <v>44</v>
      </c>
      <c r="L33" s="251">
        <v>0</v>
      </c>
      <c r="M33" s="250"/>
      <c r="N33" s="250"/>
      <c r="O33" s="250"/>
      <c r="P33" s="250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49">
        <v>0</v>
      </c>
      <c r="AL33" s="250"/>
      <c r="AM33" s="250"/>
      <c r="AN33" s="250"/>
      <c r="AO33" s="250"/>
      <c r="AR33" s="37"/>
      <c r="BE33" s="239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8"/>
    </row>
    <row r="35" spans="1:57" s="2" customFormat="1" ht="25.95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55" t="s">
        <v>47</v>
      </c>
      <c r="Y35" s="253"/>
      <c r="Z35" s="253"/>
      <c r="AA35" s="253"/>
      <c r="AB35" s="253"/>
      <c r="AC35" s="40"/>
      <c r="AD35" s="40"/>
      <c r="AE35" s="40"/>
      <c r="AF35" s="40"/>
      <c r="AG35" s="40"/>
      <c r="AH35" s="40"/>
      <c r="AI35" s="40"/>
      <c r="AJ35" s="40"/>
      <c r="AK35" s="252">
        <f>SUM(AK26:AK33)</f>
        <v>0</v>
      </c>
      <c r="AL35" s="253"/>
      <c r="AM35" s="253"/>
      <c r="AN35" s="253"/>
      <c r="AO35" s="254"/>
      <c r="AP35" s="38"/>
      <c r="AQ35" s="38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 ht="10.199999999999999">
      <c r="B50" s="20"/>
      <c r="AR50" s="20"/>
    </row>
    <row r="51" spans="1:57" ht="10.199999999999999">
      <c r="B51" s="20"/>
      <c r="AR51" s="20"/>
    </row>
    <row r="52" spans="1:57" ht="10.199999999999999">
      <c r="B52" s="20"/>
      <c r="AR52" s="20"/>
    </row>
    <row r="53" spans="1:57" ht="10.199999999999999">
      <c r="B53" s="20"/>
      <c r="AR53" s="20"/>
    </row>
    <row r="54" spans="1:57" ht="10.199999999999999">
      <c r="B54" s="20"/>
      <c r="AR54" s="20"/>
    </row>
    <row r="55" spans="1:57" ht="10.199999999999999">
      <c r="B55" s="20"/>
      <c r="AR55" s="20"/>
    </row>
    <row r="56" spans="1:57" ht="10.199999999999999">
      <c r="B56" s="20"/>
      <c r="AR56" s="20"/>
    </row>
    <row r="57" spans="1:57" ht="10.199999999999999">
      <c r="B57" s="20"/>
      <c r="AR57" s="20"/>
    </row>
    <row r="58" spans="1:57" ht="10.199999999999999">
      <c r="B58" s="20"/>
      <c r="AR58" s="20"/>
    </row>
    <row r="59" spans="1:57" ht="10.199999999999999">
      <c r="B59" s="20"/>
      <c r="AR59" s="20"/>
    </row>
    <row r="60" spans="1:57" s="2" customFormat="1" ht="13.2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 ht="10.199999999999999">
      <c r="B61" s="20"/>
      <c r="AR61" s="20"/>
    </row>
    <row r="62" spans="1:57" ht="10.199999999999999">
      <c r="B62" s="20"/>
      <c r="AR62" s="20"/>
    </row>
    <row r="63" spans="1:57" ht="10.199999999999999">
      <c r="B63" s="20"/>
      <c r="AR63" s="20"/>
    </row>
    <row r="64" spans="1:57" s="2" customFormat="1" ht="13.2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0.199999999999999">
      <c r="B65" s="20"/>
      <c r="AR65" s="20"/>
    </row>
    <row r="66" spans="1:57" ht="10.199999999999999">
      <c r="B66" s="20"/>
      <c r="AR66" s="20"/>
    </row>
    <row r="67" spans="1:57" ht="10.199999999999999">
      <c r="B67" s="20"/>
      <c r="AR67" s="20"/>
    </row>
    <row r="68" spans="1:57" ht="10.199999999999999">
      <c r="B68" s="20"/>
      <c r="AR68" s="20"/>
    </row>
    <row r="69" spans="1:57" ht="10.199999999999999">
      <c r="B69" s="20"/>
      <c r="AR69" s="20"/>
    </row>
    <row r="70" spans="1:57" ht="10.199999999999999">
      <c r="B70" s="20"/>
      <c r="AR70" s="20"/>
    </row>
    <row r="71" spans="1:57" ht="10.199999999999999">
      <c r="B71" s="20"/>
      <c r="AR71" s="20"/>
    </row>
    <row r="72" spans="1:57" ht="10.199999999999999">
      <c r="B72" s="20"/>
      <c r="AR72" s="20"/>
    </row>
    <row r="73" spans="1:57" ht="10.199999999999999">
      <c r="B73" s="20"/>
      <c r="AR73" s="20"/>
    </row>
    <row r="74" spans="1:57" ht="10.199999999999999">
      <c r="B74" s="20"/>
      <c r="AR74" s="20"/>
    </row>
    <row r="75" spans="1:57" s="2" customFormat="1" ht="13.2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 ht="10.199999999999999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vet_1PP_oprava</v>
      </c>
      <c r="AR84" s="51"/>
    </row>
    <row r="85" spans="1:91" s="5" customFormat="1" ht="36.9" customHeight="1">
      <c r="B85" s="52"/>
      <c r="C85" s="53" t="s">
        <v>16</v>
      </c>
      <c r="L85" s="218" t="str">
        <f>K6</f>
        <v>SOŠ veterinární - Oprava sítí 1PP (vnitřní a vnější kanalizace, SLP, elektro)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R85" s="52"/>
    </row>
    <row r="86" spans="1:91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Hradec Králové, Pražská 68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0" t="str">
        <f>IF(AN8= "","",AN8)</f>
        <v>15. 2. 2024</v>
      </c>
      <c r="AN87" s="220"/>
      <c r="AO87" s="32"/>
      <c r="AP87" s="32"/>
      <c r="AQ87" s="32"/>
      <c r="AR87" s="33"/>
      <c r="BE87" s="32"/>
    </row>
    <row r="88" spans="1:91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6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21" t="str">
        <f>IF(E17="","",E17)</f>
        <v xml:space="preserve"> </v>
      </c>
      <c r="AN89" s="222"/>
      <c r="AO89" s="222"/>
      <c r="AP89" s="222"/>
      <c r="AQ89" s="32"/>
      <c r="AR89" s="33"/>
      <c r="AS89" s="223" t="s">
        <v>55</v>
      </c>
      <c r="AT89" s="22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6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21" t="str">
        <f>IF(E20="","",E20)</f>
        <v xml:space="preserve"> </v>
      </c>
      <c r="AN90" s="222"/>
      <c r="AO90" s="222"/>
      <c r="AP90" s="222"/>
      <c r="AQ90" s="32"/>
      <c r="AR90" s="33"/>
      <c r="AS90" s="225"/>
      <c r="AT90" s="22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5"/>
      <c r="AT91" s="22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7" t="s">
        <v>56</v>
      </c>
      <c r="D92" s="228"/>
      <c r="E92" s="228"/>
      <c r="F92" s="228"/>
      <c r="G92" s="228"/>
      <c r="H92" s="60"/>
      <c r="I92" s="230" t="s">
        <v>57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9" t="s">
        <v>58</v>
      </c>
      <c r="AH92" s="228"/>
      <c r="AI92" s="228"/>
      <c r="AJ92" s="228"/>
      <c r="AK92" s="228"/>
      <c r="AL92" s="228"/>
      <c r="AM92" s="228"/>
      <c r="AN92" s="230" t="s">
        <v>59</v>
      </c>
      <c r="AO92" s="228"/>
      <c r="AP92" s="231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5">
        <f>ROUND(SUM(AG95:AG102),2)</f>
        <v>0</v>
      </c>
      <c r="AH94" s="235"/>
      <c r="AI94" s="235"/>
      <c r="AJ94" s="235"/>
      <c r="AK94" s="235"/>
      <c r="AL94" s="235"/>
      <c r="AM94" s="235"/>
      <c r="AN94" s="236">
        <f t="shared" ref="AN94:AN102" si="0">SUM(AG94,AT94)</f>
        <v>0</v>
      </c>
      <c r="AO94" s="236"/>
      <c r="AP94" s="236"/>
      <c r="AQ94" s="72" t="s">
        <v>1</v>
      </c>
      <c r="AR94" s="68"/>
      <c r="AS94" s="73">
        <f>ROUND(SUM(AS95:AS102),2)</f>
        <v>0</v>
      </c>
      <c r="AT94" s="74">
        <f t="shared" ref="AT94:AT102" si="1">ROUND(SUM(AV94:AW94),2)</f>
        <v>0</v>
      </c>
      <c r="AU94" s="75">
        <f>ROUND(SUM(AU95:AU102),5)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ROUND(SUM(AZ95:AZ102),2)</f>
        <v>0</v>
      </c>
      <c r="BA94" s="74">
        <f>ROUND(SUM(BA95:BA102),2)</f>
        <v>0</v>
      </c>
      <c r="BB94" s="74">
        <f>ROUND(SUM(BB95:BB102),2)</f>
        <v>0</v>
      </c>
      <c r="BC94" s="74">
        <f>ROUND(SUM(BC95:BC102),2)</f>
        <v>0</v>
      </c>
      <c r="BD94" s="76">
        <f>ROUND(SUM(BD95:BD102),2)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4.4" customHeight="1">
      <c r="A95" s="79" t="s">
        <v>79</v>
      </c>
      <c r="B95" s="80"/>
      <c r="C95" s="81"/>
      <c r="D95" s="232" t="s">
        <v>80</v>
      </c>
      <c r="E95" s="232"/>
      <c r="F95" s="232"/>
      <c r="G95" s="232"/>
      <c r="H95" s="232"/>
      <c r="I95" s="82"/>
      <c r="J95" s="232" t="s">
        <v>81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3">
        <f>'stav - Stavební přípomoce '!J30</f>
        <v>0</v>
      </c>
      <c r="AH95" s="234"/>
      <c r="AI95" s="234"/>
      <c r="AJ95" s="234"/>
      <c r="AK95" s="234"/>
      <c r="AL95" s="234"/>
      <c r="AM95" s="234"/>
      <c r="AN95" s="233">
        <f t="shared" si="0"/>
        <v>0</v>
      </c>
      <c r="AO95" s="234"/>
      <c r="AP95" s="234"/>
      <c r="AQ95" s="83" t="s">
        <v>82</v>
      </c>
      <c r="AR95" s="80"/>
      <c r="AS95" s="84">
        <v>0</v>
      </c>
      <c r="AT95" s="85">
        <f t="shared" si="1"/>
        <v>0</v>
      </c>
      <c r="AU95" s="86">
        <f>'stav - Stavební přípomoce '!P134</f>
        <v>0</v>
      </c>
      <c r="AV95" s="85">
        <f>'stav - Stavební přípomoce '!J33</f>
        <v>0</v>
      </c>
      <c r="AW95" s="85">
        <f>'stav - Stavební přípomoce '!J34</f>
        <v>0</v>
      </c>
      <c r="AX95" s="85">
        <f>'stav - Stavební přípomoce '!J35</f>
        <v>0</v>
      </c>
      <c r="AY95" s="85">
        <f>'stav - Stavební přípomoce '!J36</f>
        <v>0</v>
      </c>
      <c r="AZ95" s="85">
        <f>'stav - Stavební přípomoce '!F33</f>
        <v>0</v>
      </c>
      <c r="BA95" s="85">
        <f>'stav - Stavební přípomoce '!F34</f>
        <v>0</v>
      </c>
      <c r="BB95" s="85">
        <f>'stav - Stavební přípomoce '!F35</f>
        <v>0</v>
      </c>
      <c r="BC95" s="85">
        <f>'stav - Stavební přípomoce '!F36</f>
        <v>0</v>
      </c>
      <c r="BD95" s="87">
        <f>'stav - Stavební přípomoce 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24.6" customHeight="1">
      <c r="A96" s="79" t="s">
        <v>79</v>
      </c>
      <c r="B96" s="80"/>
      <c r="C96" s="81"/>
      <c r="D96" s="232" t="s">
        <v>86</v>
      </c>
      <c r="E96" s="232"/>
      <c r="F96" s="232"/>
      <c r="G96" s="232"/>
      <c r="H96" s="232"/>
      <c r="I96" s="82"/>
      <c r="J96" s="232" t="s">
        <v>87</v>
      </c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3">
        <f>'stav_wc - Oprava - staveb...'!J30</f>
        <v>0</v>
      </c>
      <c r="AH96" s="234"/>
      <c r="AI96" s="234"/>
      <c r="AJ96" s="234"/>
      <c r="AK96" s="234"/>
      <c r="AL96" s="234"/>
      <c r="AM96" s="234"/>
      <c r="AN96" s="233">
        <f t="shared" si="0"/>
        <v>0</v>
      </c>
      <c r="AO96" s="234"/>
      <c r="AP96" s="234"/>
      <c r="AQ96" s="83" t="s">
        <v>82</v>
      </c>
      <c r="AR96" s="80"/>
      <c r="AS96" s="84">
        <v>0</v>
      </c>
      <c r="AT96" s="85">
        <f t="shared" si="1"/>
        <v>0</v>
      </c>
      <c r="AU96" s="86">
        <f>'stav_wc - Oprava - staveb...'!P130</f>
        <v>0</v>
      </c>
      <c r="AV96" s="85">
        <f>'stav_wc - Oprava - staveb...'!J33</f>
        <v>0</v>
      </c>
      <c r="AW96" s="85">
        <f>'stav_wc - Oprava - staveb...'!J34</f>
        <v>0</v>
      </c>
      <c r="AX96" s="85">
        <f>'stav_wc - Oprava - staveb...'!J35</f>
        <v>0</v>
      </c>
      <c r="AY96" s="85">
        <f>'stav_wc - Oprava - staveb...'!J36</f>
        <v>0</v>
      </c>
      <c r="AZ96" s="85">
        <f>'stav_wc - Oprava - staveb...'!F33</f>
        <v>0</v>
      </c>
      <c r="BA96" s="85">
        <f>'stav_wc - Oprava - staveb...'!F34</f>
        <v>0</v>
      </c>
      <c r="BB96" s="85">
        <f>'stav_wc - Oprava - staveb...'!F35</f>
        <v>0</v>
      </c>
      <c r="BC96" s="85">
        <f>'stav_wc - Oprava - staveb...'!F36</f>
        <v>0</v>
      </c>
      <c r="BD96" s="87">
        <f>'stav_wc - Oprava - staveb...'!F37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91" s="7" customFormat="1" ht="14.4" customHeight="1">
      <c r="A97" s="79" t="s">
        <v>79</v>
      </c>
      <c r="B97" s="80"/>
      <c r="C97" s="81"/>
      <c r="D97" s="232" t="s">
        <v>89</v>
      </c>
      <c r="E97" s="232"/>
      <c r="F97" s="232"/>
      <c r="G97" s="232"/>
      <c r="H97" s="232"/>
      <c r="I97" s="82"/>
      <c r="J97" s="232" t="s">
        <v>90</v>
      </c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3">
        <f>'vstup - Oprava vstupu do ...'!J30</f>
        <v>0</v>
      </c>
      <c r="AH97" s="234"/>
      <c r="AI97" s="234"/>
      <c r="AJ97" s="234"/>
      <c r="AK97" s="234"/>
      <c r="AL97" s="234"/>
      <c r="AM97" s="234"/>
      <c r="AN97" s="233">
        <f t="shared" si="0"/>
        <v>0</v>
      </c>
      <c r="AO97" s="234"/>
      <c r="AP97" s="234"/>
      <c r="AQ97" s="83" t="s">
        <v>82</v>
      </c>
      <c r="AR97" s="80"/>
      <c r="AS97" s="84">
        <v>0</v>
      </c>
      <c r="AT97" s="85">
        <f t="shared" si="1"/>
        <v>0</v>
      </c>
      <c r="AU97" s="86">
        <f>'vstup - Oprava vstupu do ...'!P130</f>
        <v>0</v>
      </c>
      <c r="AV97" s="85">
        <f>'vstup - Oprava vstupu do ...'!J33</f>
        <v>0</v>
      </c>
      <c r="AW97" s="85">
        <f>'vstup - Oprava vstupu do ...'!J34</f>
        <v>0</v>
      </c>
      <c r="AX97" s="85">
        <f>'vstup - Oprava vstupu do ...'!J35</f>
        <v>0</v>
      </c>
      <c r="AY97" s="85">
        <f>'vstup - Oprava vstupu do ...'!J36</f>
        <v>0</v>
      </c>
      <c r="AZ97" s="85">
        <f>'vstup - Oprava vstupu do ...'!F33</f>
        <v>0</v>
      </c>
      <c r="BA97" s="85">
        <f>'vstup - Oprava vstupu do ...'!F34</f>
        <v>0</v>
      </c>
      <c r="BB97" s="85">
        <f>'vstup - Oprava vstupu do ...'!F35</f>
        <v>0</v>
      </c>
      <c r="BC97" s="85">
        <f>'vstup - Oprava vstupu do ...'!F36</f>
        <v>0</v>
      </c>
      <c r="BD97" s="87">
        <f>'vstup - Oprava vstupu do ...'!F37</f>
        <v>0</v>
      </c>
      <c r="BT97" s="88" t="s">
        <v>83</v>
      </c>
      <c r="BV97" s="88" t="s">
        <v>77</v>
      </c>
      <c r="BW97" s="88" t="s">
        <v>91</v>
      </c>
      <c r="BX97" s="88" t="s">
        <v>4</v>
      </c>
      <c r="CL97" s="88" t="s">
        <v>1</v>
      </c>
      <c r="CM97" s="88" t="s">
        <v>85</v>
      </c>
    </row>
    <row r="98" spans="1:91" s="7" customFormat="1" ht="24.6" customHeight="1">
      <c r="A98" s="79" t="s">
        <v>79</v>
      </c>
      <c r="B98" s="80"/>
      <c r="C98" s="81"/>
      <c r="D98" s="232" t="s">
        <v>92</v>
      </c>
      <c r="E98" s="232"/>
      <c r="F98" s="232"/>
      <c r="G98" s="232"/>
      <c r="H98" s="232"/>
      <c r="I98" s="82"/>
      <c r="J98" s="232" t="s">
        <v>93</v>
      </c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3">
        <f>'zti - Oprava kanalizace v...'!J30</f>
        <v>0</v>
      </c>
      <c r="AH98" s="234"/>
      <c r="AI98" s="234"/>
      <c r="AJ98" s="234"/>
      <c r="AK98" s="234"/>
      <c r="AL98" s="234"/>
      <c r="AM98" s="234"/>
      <c r="AN98" s="233">
        <f t="shared" si="0"/>
        <v>0</v>
      </c>
      <c r="AO98" s="234"/>
      <c r="AP98" s="234"/>
      <c r="AQ98" s="83" t="s">
        <v>82</v>
      </c>
      <c r="AR98" s="80"/>
      <c r="AS98" s="84">
        <v>0</v>
      </c>
      <c r="AT98" s="85">
        <f t="shared" si="1"/>
        <v>0</v>
      </c>
      <c r="AU98" s="86">
        <f>'zti - Oprava kanalizace v...'!P124</f>
        <v>0</v>
      </c>
      <c r="AV98" s="85">
        <f>'zti - Oprava kanalizace v...'!J33</f>
        <v>0</v>
      </c>
      <c r="AW98" s="85">
        <f>'zti - Oprava kanalizace v...'!J34</f>
        <v>0</v>
      </c>
      <c r="AX98" s="85">
        <f>'zti - Oprava kanalizace v...'!J35</f>
        <v>0</v>
      </c>
      <c r="AY98" s="85">
        <f>'zti - Oprava kanalizace v...'!J36</f>
        <v>0</v>
      </c>
      <c r="AZ98" s="85">
        <f>'zti - Oprava kanalizace v...'!F33</f>
        <v>0</v>
      </c>
      <c r="BA98" s="85">
        <f>'zti - Oprava kanalizace v...'!F34</f>
        <v>0</v>
      </c>
      <c r="BB98" s="85">
        <f>'zti - Oprava kanalizace v...'!F35</f>
        <v>0</v>
      </c>
      <c r="BC98" s="85">
        <f>'zti - Oprava kanalizace v...'!F36</f>
        <v>0</v>
      </c>
      <c r="BD98" s="87">
        <f>'zti - Oprava kanalizace v...'!F37</f>
        <v>0</v>
      </c>
      <c r="BT98" s="88" t="s">
        <v>83</v>
      </c>
      <c r="BV98" s="88" t="s">
        <v>77</v>
      </c>
      <c r="BW98" s="88" t="s">
        <v>94</v>
      </c>
      <c r="BX98" s="88" t="s">
        <v>4</v>
      </c>
      <c r="CL98" s="88" t="s">
        <v>1</v>
      </c>
      <c r="CM98" s="88" t="s">
        <v>85</v>
      </c>
    </row>
    <row r="99" spans="1:91" s="7" customFormat="1" ht="24.6" customHeight="1">
      <c r="A99" s="79" t="s">
        <v>79</v>
      </c>
      <c r="B99" s="80"/>
      <c r="C99" s="81"/>
      <c r="D99" s="232" t="s">
        <v>95</v>
      </c>
      <c r="E99" s="232"/>
      <c r="F99" s="232"/>
      <c r="G99" s="232"/>
      <c r="H99" s="232"/>
      <c r="I99" s="82"/>
      <c r="J99" s="232" t="s">
        <v>96</v>
      </c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3">
        <f>'plyn - Doplnění havarijní...'!J30</f>
        <v>0</v>
      </c>
      <c r="AH99" s="234"/>
      <c r="AI99" s="234"/>
      <c r="AJ99" s="234"/>
      <c r="AK99" s="234"/>
      <c r="AL99" s="234"/>
      <c r="AM99" s="234"/>
      <c r="AN99" s="233">
        <f t="shared" si="0"/>
        <v>0</v>
      </c>
      <c r="AO99" s="234"/>
      <c r="AP99" s="234"/>
      <c r="AQ99" s="83" t="s">
        <v>82</v>
      </c>
      <c r="AR99" s="80"/>
      <c r="AS99" s="84">
        <v>0</v>
      </c>
      <c r="AT99" s="85">
        <f t="shared" si="1"/>
        <v>0</v>
      </c>
      <c r="AU99" s="86">
        <f>'plyn - Doplnění havarijní...'!P122</f>
        <v>0</v>
      </c>
      <c r="AV99" s="85">
        <f>'plyn - Doplnění havarijní...'!J33</f>
        <v>0</v>
      </c>
      <c r="AW99" s="85">
        <f>'plyn - Doplnění havarijní...'!J34</f>
        <v>0</v>
      </c>
      <c r="AX99" s="85">
        <f>'plyn - Doplnění havarijní...'!J35</f>
        <v>0</v>
      </c>
      <c r="AY99" s="85">
        <f>'plyn - Doplnění havarijní...'!J36</f>
        <v>0</v>
      </c>
      <c r="AZ99" s="85">
        <f>'plyn - Doplnění havarijní...'!F33</f>
        <v>0</v>
      </c>
      <c r="BA99" s="85">
        <f>'plyn - Doplnění havarijní...'!F34</f>
        <v>0</v>
      </c>
      <c r="BB99" s="85">
        <f>'plyn - Doplnění havarijní...'!F35</f>
        <v>0</v>
      </c>
      <c r="BC99" s="85">
        <f>'plyn - Doplnění havarijní...'!F36</f>
        <v>0</v>
      </c>
      <c r="BD99" s="87">
        <f>'plyn - Doplnění havarijní...'!F37</f>
        <v>0</v>
      </c>
      <c r="BT99" s="88" t="s">
        <v>83</v>
      </c>
      <c r="BV99" s="88" t="s">
        <v>77</v>
      </c>
      <c r="BW99" s="88" t="s">
        <v>97</v>
      </c>
      <c r="BX99" s="88" t="s">
        <v>4</v>
      </c>
      <c r="CL99" s="88" t="s">
        <v>1</v>
      </c>
      <c r="CM99" s="88" t="s">
        <v>85</v>
      </c>
    </row>
    <row r="100" spans="1:91" s="7" customFormat="1" ht="14.4" customHeight="1">
      <c r="A100" s="79" t="s">
        <v>79</v>
      </c>
      <c r="B100" s="80"/>
      <c r="C100" s="81"/>
      <c r="D100" s="232" t="s">
        <v>98</v>
      </c>
      <c r="E100" s="232"/>
      <c r="F100" s="232"/>
      <c r="G100" s="232"/>
      <c r="H100" s="232"/>
      <c r="I100" s="82"/>
      <c r="J100" s="232" t="s">
        <v>99</v>
      </c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3">
        <f>'kom - Oprava zpevněných p...'!J30</f>
        <v>0</v>
      </c>
      <c r="AH100" s="234"/>
      <c r="AI100" s="234"/>
      <c r="AJ100" s="234"/>
      <c r="AK100" s="234"/>
      <c r="AL100" s="234"/>
      <c r="AM100" s="234"/>
      <c r="AN100" s="233">
        <f t="shared" si="0"/>
        <v>0</v>
      </c>
      <c r="AO100" s="234"/>
      <c r="AP100" s="234"/>
      <c r="AQ100" s="83" t="s">
        <v>82</v>
      </c>
      <c r="AR100" s="80"/>
      <c r="AS100" s="84">
        <v>0</v>
      </c>
      <c r="AT100" s="85">
        <f t="shared" si="1"/>
        <v>0</v>
      </c>
      <c r="AU100" s="86">
        <f>'kom - Oprava zpevněných p...'!P122</f>
        <v>0</v>
      </c>
      <c r="AV100" s="85">
        <f>'kom - Oprava zpevněných p...'!J33</f>
        <v>0</v>
      </c>
      <c r="AW100" s="85">
        <f>'kom - Oprava zpevněných p...'!J34</f>
        <v>0</v>
      </c>
      <c r="AX100" s="85">
        <f>'kom - Oprava zpevněných p...'!J35</f>
        <v>0</v>
      </c>
      <c r="AY100" s="85">
        <f>'kom - Oprava zpevněných p...'!J36</f>
        <v>0</v>
      </c>
      <c r="AZ100" s="85">
        <f>'kom - Oprava zpevněných p...'!F33</f>
        <v>0</v>
      </c>
      <c r="BA100" s="85">
        <f>'kom - Oprava zpevněných p...'!F34</f>
        <v>0</v>
      </c>
      <c r="BB100" s="85">
        <f>'kom - Oprava zpevněných p...'!F35</f>
        <v>0</v>
      </c>
      <c r="BC100" s="85">
        <f>'kom - Oprava zpevněných p...'!F36</f>
        <v>0</v>
      </c>
      <c r="BD100" s="87">
        <f>'kom - Oprava zpevněných p...'!F37</f>
        <v>0</v>
      </c>
      <c r="BT100" s="88" t="s">
        <v>83</v>
      </c>
      <c r="BV100" s="88" t="s">
        <v>77</v>
      </c>
      <c r="BW100" s="88" t="s">
        <v>100</v>
      </c>
      <c r="BX100" s="88" t="s">
        <v>4</v>
      </c>
      <c r="CL100" s="88" t="s">
        <v>1</v>
      </c>
      <c r="CM100" s="88" t="s">
        <v>85</v>
      </c>
    </row>
    <row r="101" spans="1:91" s="7" customFormat="1" ht="14.4" customHeight="1">
      <c r="A101" s="79" t="s">
        <v>79</v>
      </c>
      <c r="B101" s="80"/>
      <c r="C101" s="81"/>
      <c r="D101" s="232" t="s">
        <v>101</v>
      </c>
      <c r="E101" s="232"/>
      <c r="F101" s="232"/>
      <c r="G101" s="232"/>
      <c r="H101" s="232"/>
      <c r="I101" s="82"/>
      <c r="J101" s="232" t="s">
        <v>102</v>
      </c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3">
        <f>'kan - Oprava ležaté kanal...'!J30</f>
        <v>0</v>
      </c>
      <c r="AH101" s="234"/>
      <c r="AI101" s="234"/>
      <c r="AJ101" s="234"/>
      <c r="AK101" s="234"/>
      <c r="AL101" s="234"/>
      <c r="AM101" s="234"/>
      <c r="AN101" s="233">
        <f t="shared" si="0"/>
        <v>0</v>
      </c>
      <c r="AO101" s="234"/>
      <c r="AP101" s="234"/>
      <c r="AQ101" s="83" t="s">
        <v>82</v>
      </c>
      <c r="AR101" s="80"/>
      <c r="AS101" s="84">
        <v>0</v>
      </c>
      <c r="AT101" s="85">
        <f t="shared" si="1"/>
        <v>0</v>
      </c>
      <c r="AU101" s="86">
        <f>'kan - Oprava ležaté kanal...'!P128</f>
        <v>0</v>
      </c>
      <c r="AV101" s="85">
        <f>'kan - Oprava ležaté kanal...'!J33</f>
        <v>0</v>
      </c>
      <c r="AW101" s="85">
        <f>'kan - Oprava ležaté kanal...'!J34</f>
        <v>0</v>
      </c>
      <c r="AX101" s="85">
        <f>'kan - Oprava ležaté kanal...'!J35</f>
        <v>0</v>
      </c>
      <c r="AY101" s="85">
        <f>'kan - Oprava ležaté kanal...'!J36</f>
        <v>0</v>
      </c>
      <c r="AZ101" s="85">
        <f>'kan - Oprava ležaté kanal...'!F33</f>
        <v>0</v>
      </c>
      <c r="BA101" s="85">
        <f>'kan - Oprava ležaté kanal...'!F34</f>
        <v>0</v>
      </c>
      <c r="BB101" s="85">
        <f>'kan - Oprava ležaté kanal...'!F35</f>
        <v>0</v>
      </c>
      <c r="BC101" s="85">
        <f>'kan - Oprava ležaté kanal...'!F36</f>
        <v>0</v>
      </c>
      <c r="BD101" s="87">
        <f>'kan - Oprava ležaté kanal...'!F37</f>
        <v>0</v>
      </c>
      <c r="BT101" s="88" t="s">
        <v>83</v>
      </c>
      <c r="BV101" s="88" t="s">
        <v>77</v>
      </c>
      <c r="BW101" s="88" t="s">
        <v>103</v>
      </c>
      <c r="BX101" s="88" t="s">
        <v>4</v>
      </c>
      <c r="CL101" s="88" t="s">
        <v>1</v>
      </c>
      <c r="CM101" s="88" t="s">
        <v>85</v>
      </c>
    </row>
    <row r="102" spans="1:91" s="7" customFormat="1" ht="14.4" customHeight="1">
      <c r="A102" s="79" t="s">
        <v>79</v>
      </c>
      <c r="B102" s="80"/>
      <c r="C102" s="81"/>
      <c r="D102" s="232" t="s">
        <v>104</v>
      </c>
      <c r="E102" s="232"/>
      <c r="F102" s="232"/>
      <c r="G102" s="232"/>
      <c r="H102" s="232"/>
      <c r="I102" s="82"/>
      <c r="J102" s="232" t="s">
        <v>105</v>
      </c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3">
        <f>'vrn - Vedlejší a ostatní ...'!J30</f>
        <v>0</v>
      </c>
      <c r="AH102" s="234"/>
      <c r="AI102" s="234"/>
      <c r="AJ102" s="234"/>
      <c r="AK102" s="234"/>
      <c r="AL102" s="234"/>
      <c r="AM102" s="234"/>
      <c r="AN102" s="233">
        <f t="shared" si="0"/>
        <v>0</v>
      </c>
      <c r="AO102" s="234"/>
      <c r="AP102" s="234"/>
      <c r="AQ102" s="83" t="s">
        <v>82</v>
      </c>
      <c r="AR102" s="80"/>
      <c r="AS102" s="89">
        <v>0</v>
      </c>
      <c r="AT102" s="90">
        <f t="shared" si="1"/>
        <v>0</v>
      </c>
      <c r="AU102" s="91">
        <f>'vrn - Vedlejší a ostatní ...'!P122</f>
        <v>0</v>
      </c>
      <c r="AV102" s="90">
        <f>'vrn - Vedlejší a ostatní ...'!J33</f>
        <v>0</v>
      </c>
      <c r="AW102" s="90">
        <f>'vrn - Vedlejší a ostatní ...'!J34</f>
        <v>0</v>
      </c>
      <c r="AX102" s="90">
        <f>'vrn - Vedlejší a ostatní ...'!J35</f>
        <v>0</v>
      </c>
      <c r="AY102" s="90">
        <f>'vrn - Vedlejší a ostatní ...'!J36</f>
        <v>0</v>
      </c>
      <c r="AZ102" s="90">
        <f>'vrn - Vedlejší a ostatní ...'!F33</f>
        <v>0</v>
      </c>
      <c r="BA102" s="90">
        <f>'vrn - Vedlejší a ostatní ...'!F34</f>
        <v>0</v>
      </c>
      <c r="BB102" s="90">
        <f>'vrn - Vedlejší a ostatní ...'!F35</f>
        <v>0</v>
      </c>
      <c r="BC102" s="90">
        <f>'vrn - Vedlejší a ostatní ...'!F36</f>
        <v>0</v>
      </c>
      <c r="BD102" s="92">
        <f>'vrn - Vedlejší a ostatní ...'!F37</f>
        <v>0</v>
      </c>
      <c r="BT102" s="88" t="s">
        <v>83</v>
      </c>
      <c r="BV102" s="88" t="s">
        <v>77</v>
      </c>
      <c r="BW102" s="88" t="s">
        <v>106</v>
      </c>
      <c r="BX102" s="88" t="s">
        <v>4</v>
      </c>
      <c r="CL102" s="88" t="s">
        <v>1</v>
      </c>
      <c r="CM102" s="88" t="s">
        <v>85</v>
      </c>
    </row>
    <row r="103" spans="1:91" s="2" customFormat="1" ht="30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3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  <row r="104" spans="1:9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3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tav - Stavební přípomoce '!C2" display="/"/>
    <hyperlink ref="A96" location="'stav_wc - Oprava - staveb...'!C2" display="/"/>
    <hyperlink ref="A97" location="'vstup - Oprava vstupu do ...'!C2" display="/"/>
    <hyperlink ref="A98" location="'zti - Oprava kanalizace v...'!C2" display="/"/>
    <hyperlink ref="A99" location="'plyn - Doplnění havarijní...'!C2" display="/"/>
    <hyperlink ref="A100" location="'kom - Oprava zpevněných p...'!C2" display="/"/>
    <hyperlink ref="A101" location="'kan - Oprava ležaté kanal...'!C2" display="/"/>
    <hyperlink ref="A102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8"/>
  <sheetViews>
    <sheetView showGridLines="0" tabSelected="1" topLeftCell="A356" workbookViewId="0">
      <selection activeCell="H362" sqref="H362"/>
    </sheetView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56" s="1" customFormat="1" ht="36.9" customHeight="1">
      <c r="L2" s="256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84</v>
      </c>
      <c r="AZ2" s="93" t="s">
        <v>107</v>
      </c>
      <c r="BA2" s="93" t="s">
        <v>1</v>
      </c>
      <c r="BB2" s="93" t="s">
        <v>1</v>
      </c>
      <c r="BC2" s="93" t="s">
        <v>108</v>
      </c>
      <c r="BD2" s="93" t="s">
        <v>85</v>
      </c>
    </row>
    <row r="3" spans="1:5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109</v>
      </c>
      <c r="BA3" s="93" t="s">
        <v>1</v>
      </c>
      <c r="BB3" s="93" t="s">
        <v>1</v>
      </c>
      <c r="BC3" s="93" t="s">
        <v>110</v>
      </c>
      <c r="BD3" s="93" t="s">
        <v>85</v>
      </c>
    </row>
    <row r="4" spans="1:56" s="1" customFormat="1" ht="24.9" customHeight="1">
      <c r="B4" s="20"/>
      <c r="D4" s="21" t="s">
        <v>111</v>
      </c>
      <c r="L4" s="20"/>
      <c r="M4" s="94" t="s">
        <v>10</v>
      </c>
      <c r="AT4" s="17" t="s">
        <v>3</v>
      </c>
      <c r="AZ4" s="93" t="s">
        <v>112</v>
      </c>
      <c r="BA4" s="93" t="s">
        <v>1</v>
      </c>
      <c r="BB4" s="93" t="s">
        <v>1</v>
      </c>
      <c r="BC4" s="93" t="s">
        <v>113</v>
      </c>
      <c r="BD4" s="93" t="s">
        <v>85</v>
      </c>
    </row>
    <row r="5" spans="1:56" s="1" customFormat="1" ht="6.9" customHeight="1">
      <c r="B5" s="20"/>
      <c r="L5" s="20"/>
      <c r="AZ5" s="93" t="s">
        <v>114</v>
      </c>
      <c r="BA5" s="93" t="s">
        <v>1</v>
      </c>
      <c r="BB5" s="93" t="s">
        <v>1</v>
      </c>
      <c r="BC5" s="93" t="s">
        <v>115</v>
      </c>
      <c r="BD5" s="93" t="s">
        <v>85</v>
      </c>
    </row>
    <row r="6" spans="1:56" s="1" customFormat="1" ht="12" customHeight="1">
      <c r="B6" s="20"/>
      <c r="D6" s="27" t="s">
        <v>16</v>
      </c>
      <c r="L6" s="20"/>
      <c r="AZ6" s="93" t="s">
        <v>116</v>
      </c>
      <c r="BA6" s="93" t="s">
        <v>1</v>
      </c>
      <c r="BB6" s="93" t="s">
        <v>1</v>
      </c>
      <c r="BC6" s="93" t="s">
        <v>117</v>
      </c>
      <c r="BD6" s="93" t="s">
        <v>85</v>
      </c>
    </row>
    <row r="7" spans="1:56" s="1" customFormat="1" ht="27" customHeight="1">
      <c r="B7" s="20"/>
      <c r="E7" s="257" t="str">
        <f>'Rekapitulace stavby'!K6</f>
        <v>SOŠ veterinární - Oprava sítí 1PP (vnitřní a vnější kanalizace, SLP, elektro)</v>
      </c>
      <c r="F7" s="258"/>
      <c r="G7" s="258"/>
      <c r="H7" s="258"/>
      <c r="L7" s="20"/>
      <c r="AZ7" s="93" t="s">
        <v>118</v>
      </c>
      <c r="BA7" s="93" t="s">
        <v>1</v>
      </c>
      <c r="BB7" s="93" t="s">
        <v>1</v>
      </c>
      <c r="BC7" s="93" t="s">
        <v>119</v>
      </c>
      <c r="BD7" s="93" t="s">
        <v>85</v>
      </c>
    </row>
    <row r="8" spans="1:56" s="2" customFormat="1" ht="12" customHeight="1">
      <c r="A8" s="32"/>
      <c r="B8" s="33"/>
      <c r="C8" s="32"/>
      <c r="D8" s="27" t="s">
        <v>120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121</v>
      </c>
      <c r="BA8" s="93" t="s">
        <v>1</v>
      </c>
      <c r="BB8" s="93" t="s">
        <v>1</v>
      </c>
      <c r="BC8" s="93" t="s">
        <v>122</v>
      </c>
      <c r="BD8" s="93" t="s">
        <v>85</v>
      </c>
    </row>
    <row r="9" spans="1:56" s="2" customFormat="1" ht="15.6" customHeight="1">
      <c r="A9" s="32"/>
      <c r="B9" s="33"/>
      <c r="C9" s="32"/>
      <c r="D9" s="32"/>
      <c r="E9" s="218" t="s">
        <v>123</v>
      </c>
      <c r="F9" s="259"/>
      <c r="G9" s="259"/>
      <c r="H9" s="25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3" t="s">
        <v>124</v>
      </c>
      <c r="BA9" s="93" t="s">
        <v>1</v>
      </c>
      <c r="BB9" s="93" t="s">
        <v>1</v>
      </c>
      <c r="BC9" s="93" t="s">
        <v>125</v>
      </c>
      <c r="BD9" s="93" t="s">
        <v>85</v>
      </c>
    </row>
    <row r="10" spans="1:5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3" t="s">
        <v>126</v>
      </c>
      <c r="BA10" s="93" t="s">
        <v>1</v>
      </c>
      <c r="BB10" s="93" t="s">
        <v>1</v>
      </c>
      <c r="BC10" s="93" t="s">
        <v>127</v>
      </c>
      <c r="BD10" s="93" t="s">
        <v>85</v>
      </c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Z11" s="93" t="s">
        <v>128</v>
      </c>
      <c r="BA11" s="93" t="s">
        <v>1</v>
      </c>
      <c r="BB11" s="93" t="s">
        <v>1</v>
      </c>
      <c r="BC11" s="93" t="s">
        <v>129</v>
      </c>
      <c r="BD11" s="93" t="s">
        <v>85</v>
      </c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130</v>
      </c>
      <c r="G12" s="32"/>
      <c r="H12" s="32"/>
      <c r="I12" s="27" t="s">
        <v>22</v>
      </c>
      <c r="J12" s="55" t="str">
        <f>'Rekapitulace stavby'!AN8</f>
        <v>15. 2. 2024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Z12" s="93" t="s">
        <v>131</v>
      </c>
      <c r="BA12" s="93" t="s">
        <v>1</v>
      </c>
      <c r="BB12" s="93" t="s">
        <v>1</v>
      </c>
      <c r="BC12" s="93" t="s">
        <v>132</v>
      </c>
      <c r="BD12" s="93" t="s">
        <v>85</v>
      </c>
    </row>
    <row r="13" spans="1:5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Z13" s="93" t="s">
        <v>133</v>
      </c>
      <c r="BA13" s="93" t="s">
        <v>1</v>
      </c>
      <c r="BB13" s="93" t="s">
        <v>1</v>
      </c>
      <c r="BC13" s="93" t="s">
        <v>134</v>
      </c>
      <c r="BD13" s="93" t="s">
        <v>85</v>
      </c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Z14" s="93" t="s">
        <v>135</v>
      </c>
      <c r="BA14" s="93" t="s">
        <v>1</v>
      </c>
      <c r="BB14" s="93" t="s">
        <v>1</v>
      </c>
      <c r="BC14" s="93" t="s">
        <v>136</v>
      </c>
      <c r="BD14" s="93" t="s">
        <v>85</v>
      </c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Z15" s="93" t="s">
        <v>137</v>
      </c>
      <c r="BA15" s="93" t="s">
        <v>1</v>
      </c>
      <c r="BB15" s="93" t="s">
        <v>1</v>
      </c>
      <c r="BC15" s="93" t="s">
        <v>138</v>
      </c>
      <c r="BD15" s="93" t="s">
        <v>85</v>
      </c>
    </row>
    <row r="16" spans="1:5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Z16" s="93" t="s">
        <v>139</v>
      </c>
      <c r="BA16" s="93" t="s">
        <v>1</v>
      </c>
      <c r="BB16" s="93" t="s">
        <v>1</v>
      </c>
      <c r="BC16" s="93" t="s">
        <v>140</v>
      </c>
      <c r="BD16" s="93" t="s">
        <v>85</v>
      </c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26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26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5"/>
      <c r="B27" s="96"/>
      <c r="C27" s="95"/>
      <c r="D27" s="95"/>
      <c r="E27" s="245" t="s">
        <v>1</v>
      </c>
      <c r="F27" s="245"/>
      <c r="G27" s="245"/>
      <c r="H27" s="245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ROUND(J134,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9" t="s">
        <v>39</v>
      </c>
      <c r="E33" s="27" t="s">
        <v>40</v>
      </c>
      <c r="F33" s="100">
        <f>ROUND((SUM(BE134:BE507)),  2)</f>
        <v>0</v>
      </c>
      <c r="G33" s="32"/>
      <c r="H33" s="32"/>
      <c r="I33" s="101">
        <v>0.21</v>
      </c>
      <c r="J33" s="100">
        <f>ROUND(((SUM(BE134:BE507))*I33),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41</v>
      </c>
      <c r="F34" s="100">
        <f>ROUND((SUM(BF134:BF507)),  2)</f>
        <v>0</v>
      </c>
      <c r="G34" s="32"/>
      <c r="H34" s="32"/>
      <c r="I34" s="101">
        <v>0.12</v>
      </c>
      <c r="J34" s="100">
        <f>ROUND(((SUM(BF134:BF507))*I34),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42</v>
      </c>
      <c r="F35" s="100">
        <f>ROUND((SUM(BG134:BG507)),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43</v>
      </c>
      <c r="F36" s="100">
        <f>ROUND((SUM(BH134:BH507)),  2)</f>
        <v>0</v>
      </c>
      <c r="G36" s="32"/>
      <c r="H36" s="32"/>
      <c r="I36" s="101">
        <v>0.12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44</v>
      </c>
      <c r="F37" s="100">
        <f>ROUND((SUM(BI134:BI507)),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141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7" customHeight="1">
      <c r="A85" s="32"/>
      <c r="B85" s="33"/>
      <c r="C85" s="32"/>
      <c r="D85" s="32"/>
      <c r="E85" s="257" t="str">
        <f>E7</f>
        <v>SOŠ veterinární - Oprava sítí 1PP (vnitřní a vnější kanalizace, SLP, elektro)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8" t="str">
        <f>E9</f>
        <v xml:space="preserve">stav - Stavební přípomoce </v>
      </c>
      <c r="F87" s="259"/>
      <c r="G87" s="259"/>
      <c r="H87" s="25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Hradec Králové, Pražská 68, SOŠ veterinární</v>
      </c>
      <c r="G89" s="32"/>
      <c r="H89" s="32"/>
      <c r="I89" s="27" t="s">
        <v>22</v>
      </c>
      <c r="J89" s="55" t="str">
        <f>IF(J12="","",J12)</f>
        <v>15. 2. 2024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142</v>
      </c>
      <c r="D94" s="102"/>
      <c r="E94" s="102"/>
      <c r="F94" s="102"/>
      <c r="G94" s="102"/>
      <c r="H94" s="102"/>
      <c r="I94" s="102"/>
      <c r="J94" s="111" t="s">
        <v>143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2" t="s">
        <v>144</v>
      </c>
      <c r="D96" s="32"/>
      <c r="E96" s="32"/>
      <c r="F96" s="32"/>
      <c r="G96" s="32"/>
      <c r="H96" s="32"/>
      <c r="I96" s="32"/>
      <c r="J96" s="71">
        <f>J134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145</v>
      </c>
    </row>
    <row r="97" spans="2:12" s="9" customFormat="1" ht="24.9" customHeight="1">
      <c r="B97" s="113"/>
      <c r="D97" s="114" t="s">
        <v>146</v>
      </c>
      <c r="E97" s="115"/>
      <c r="F97" s="115"/>
      <c r="G97" s="115"/>
      <c r="H97" s="115"/>
      <c r="I97" s="115"/>
      <c r="J97" s="116">
        <f>J135</f>
        <v>0</v>
      </c>
      <c r="L97" s="113"/>
    </row>
    <row r="98" spans="2:12" s="10" customFormat="1" ht="19.95" customHeight="1">
      <c r="B98" s="117"/>
      <c r="D98" s="118" t="s">
        <v>147</v>
      </c>
      <c r="E98" s="119"/>
      <c r="F98" s="119"/>
      <c r="G98" s="119"/>
      <c r="H98" s="119"/>
      <c r="I98" s="119"/>
      <c r="J98" s="120">
        <f>J136</f>
        <v>0</v>
      </c>
      <c r="L98" s="117"/>
    </row>
    <row r="99" spans="2:12" s="10" customFormat="1" ht="19.95" customHeight="1">
      <c r="B99" s="117"/>
      <c r="D99" s="118" t="s">
        <v>148</v>
      </c>
      <c r="E99" s="119"/>
      <c r="F99" s="119"/>
      <c r="G99" s="119"/>
      <c r="H99" s="119"/>
      <c r="I99" s="119"/>
      <c r="J99" s="120">
        <f>J162</f>
        <v>0</v>
      </c>
      <c r="L99" s="117"/>
    </row>
    <row r="100" spans="2:12" s="10" customFormat="1" ht="19.95" customHeight="1">
      <c r="B100" s="117"/>
      <c r="D100" s="118" t="s">
        <v>149</v>
      </c>
      <c r="E100" s="119"/>
      <c r="F100" s="119"/>
      <c r="G100" s="119"/>
      <c r="H100" s="119"/>
      <c r="I100" s="119"/>
      <c r="J100" s="120">
        <f>J172</f>
        <v>0</v>
      </c>
      <c r="L100" s="117"/>
    </row>
    <row r="101" spans="2:12" s="10" customFormat="1" ht="19.95" customHeight="1">
      <c r="B101" s="117"/>
      <c r="D101" s="118" t="s">
        <v>150</v>
      </c>
      <c r="E101" s="119"/>
      <c r="F101" s="119"/>
      <c r="G101" s="119"/>
      <c r="H101" s="119"/>
      <c r="I101" s="119"/>
      <c r="J101" s="120">
        <f>J181</f>
        <v>0</v>
      </c>
      <c r="L101" s="117"/>
    </row>
    <row r="102" spans="2:12" s="10" customFormat="1" ht="19.95" customHeight="1">
      <c r="B102" s="117"/>
      <c r="D102" s="118" t="s">
        <v>151</v>
      </c>
      <c r="E102" s="119"/>
      <c r="F102" s="119"/>
      <c r="G102" s="119"/>
      <c r="H102" s="119"/>
      <c r="I102" s="119"/>
      <c r="J102" s="120">
        <f>J235</f>
        <v>0</v>
      </c>
      <c r="L102" s="117"/>
    </row>
    <row r="103" spans="2:12" s="10" customFormat="1" ht="19.95" customHeight="1">
      <c r="B103" s="117"/>
      <c r="D103" s="118" t="s">
        <v>152</v>
      </c>
      <c r="E103" s="119"/>
      <c r="F103" s="119"/>
      <c r="G103" s="119"/>
      <c r="H103" s="119"/>
      <c r="I103" s="119"/>
      <c r="J103" s="120">
        <f>J240</f>
        <v>0</v>
      </c>
      <c r="L103" s="117"/>
    </row>
    <row r="104" spans="2:12" s="10" customFormat="1" ht="19.95" customHeight="1">
      <c r="B104" s="117"/>
      <c r="D104" s="118" t="s">
        <v>153</v>
      </c>
      <c r="E104" s="119"/>
      <c r="F104" s="119"/>
      <c r="G104" s="119"/>
      <c r="H104" s="119"/>
      <c r="I104" s="119"/>
      <c r="J104" s="120">
        <f>J314</f>
        <v>0</v>
      </c>
      <c r="L104" s="117"/>
    </row>
    <row r="105" spans="2:12" s="10" customFormat="1" ht="19.95" customHeight="1">
      <c r="B105" s="117"/>
      <c r="D105" s="118" t="s">
        <v>154</v>
      </c>
      <c r="E105" s="119"/>
      <c r="F105" s="119"/>
      <c r="G105" s="119"/>
      <c r="H105" s="119"/>
      <c r="I105" s="119"/>
      <c r="J105" s="120">
        <f>J328</f>
        <v>0</v>
      </c>
      <c r="L105" s="117"/>
    </row>
    <row r="106" spans="2:12" s="9" customFormat="1" ht="24.9" customHeight="1">
      <c r="B106" s="113"/>
      <c r="D106" s="114" t="s">
        <v>155</v>
      </c>
      <c r="E106" s="115"/>
      <c r="F106" s="115"/>
      <c r="G106" s="115"/>
      <c r="H106" s="115"/>
      <c r="I106" s="115"/>
      <c r="J106" s="116">
        <f>J332</f>
        <v>0</v>
      </c>
      <c r="L106" s="113"/>
    </row>
    <row r="107" spans="2:12" s="10" customFormat="1" ht="19.95" customHeight="1">
      <c r="B107" s="117"/>
      <c r="D107" s="118" t="s">
        <v>156</v>
      </c>
      <c r="E107" s="119"/>
      <c r="F107" s="119"/>
      <c r="G107" s="119"/>
      <c r="H107" s="119"/>
      <c r="I107" s="119"/>
      <c r="J107" s="120">
        <f>J333</f>
        <v>0</v>
      </c>
      <c r="L107" s="117"/>
    </row>
    <row r="108" spans="2:12" s="10" customFormat="1" ht="19.95" customHeight="1">
      <c r="B108" s="117"/>
      <c r="D108" s="118" t="s">
        <v>157</v>
      </c>
      <c r="E108" s="119"/>
      <c r="F108" s="119"/>
      <c r="G108" s="119"/>
      <c r="H108" s="119"/>
      <c r="I108" s="119"/>
      <c r="J108" s="120">
        <f>J360</f>
        <v>0</v>
      </c>
      <c r="L108" s="117"/>
    </row>
    <row r="109" spans="2:12" s="10" customFormat="1" ht="19.95" customHeight="1">
      <c r="B109" s="117"/>
      <c r="D109" s="118" t="s">
        <v>158</v>
      </c>
      <c r="E109" s="119"/>
      <c r="F109" s="119"/>
      <c r="G109" s="119"/>
      <c r="H109" s="119"/>
      <c r="I109" s="119"/>
      <c r="J109" s="120">
        <f>J378</f>
        <v>0</v>
      </c>
      <c r="L109" s="117"/>
    </row>
    <row r="110" spans="2:12" s="10" customFormat="1" ht="19.95" customHeight="1">
      <c r="B110" s="117"/>
      <c r="D110" s="118" t="s">
        <v>159</v>
      </c>
      <c r="E110" s="119"/>
      <c r="F110" s="119"/>
      <c r="G110" s="119"/>
      <c r="H110" s="119"/>
      <c r="I110" s="119"/>
      <c r="J110" s="120">
        <f>J414</f>
        <v>0</v>
      </c>
      <c r="L110" s="117"/>
    </row>
    <row r="111" spans="2:12" s="10" customFormat="1" ht="19.95" customHeight="1">
      <c r="B111" s="117"/>
      <c r="D111" s="118" t="s">
        <v>160</v>
      </c>
      <c r="E111" s="119"/>
      <c r="F111" s="119"/>
      <c r="G111" s="119"/>
      <c r="H111" s="119"/>
      <c r="I111" s="119"/>
      <c r="J111" s="120">
        <f>J441</f>
        <v>0</v>
      </c>
      <c r="L111" s="117"/>
    </row>
    <row r="112" spans="2:12" s="10" customFormat="1" ht="19.95" customHeight="1">
      <c r="B112" s="117"/>
      <c r="D112" s="118" t="s">
        <v>161</v>
      </c>
      <c r="E112" s="119"/>
      <c r="F112" s="119"/>
      <c r="G112" s="119"/>
      <c r="H112" s="119"/>
      <c r="I112" s="119"/>
      <c r="J112" s="120">
        <f>J465</f>
        <v>0</v>
      </c>
      <c r="L112" s="117"/>
    </row>
    <row r="113" spans="1:31" s="10" customFormat="1" ht="19.95" customHeight="1">
      <c r="B113" s="117"/>
      <c r="D113" s="118" t="s">
        <v>162</v>
      </c>
      <c r="E113" s="119"/>
      <c r="F113" s="119"/>
      <c r="G113" s="119"/>
      <c r="H113" s="119"/>
      <c r="I113" s="119"/>
      <c r="J113" s="120">
        <f>J473</f>
        <v>0</v>
      </c>
      <c r="L113" s="117"/>
    </row>
    <row r="114" spans="1:31" s="10" customFormat="1" ht="19.95" customHeight="1">
      <c r="B114" s="117"/>
      <c r="D114" s="118" t="s">
        <v>163</v>
      </c>
      <c r="E114" s="119"/>
      <c r="F114" s="119"/>
      <c r="G114" s="119"/>
      <c r="H114" s="119"/>
      <c r="I114" s="119"/>
      <c r="J114" s="120">
        <f>J489</f>
        <v>0</v>
      </c>
      <c r="L114" s="117"/>
    </row>
    <row r="115" spans="1:31" s="2" customFormat="1" ht="21.7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" customHeight="1">
      <c r="A116" s="32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31" s="2" customFormat="1" ht="6.9" customHeight="1">
      <c r="A120" s="32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4.9" customHeight="1">
      <c r="A121" s="32"/>
      <c r="B121" s="33"/>
      <c r="C121" s="21" t="s">
        <v>164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16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27" customHeight="1">
      <c r="A124" s="32"/>
      <c r="B124" s="33"/>
      <c r="C124" s="32"/>
      <c r="D124" s="32"/>
      <c r="E124" s="257" t="str">
        <f>E7</f>
        <v>SOŠ veterinární - Oprava sítí 1PP (vnitřní a vnější kanalizace, SLP, elektro)</v>
      </c>
      <c r="F124" s="258"/>
      <c r="G124" s="258"/>
      <c r="H124" s="258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120</v>
      </c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6" customHeight="1">
      <c r="A126" s="32"/>
      <c r="B126" s="33"/>
      <c r="C126" s="32"/>
      <c r="D126" s="32"/>
      <c r="E126" s="218" t="str">
        <f>E9</f>
        <v xml:space="preserve">stav - Stavební přípomoce </v>
      </c>
      <c r="F126" s="259"/>
      <c r="G126" s="259"/>
      <c r="H126" s="259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20</v>
      </c>
      <c r="D128" s="32"/>
      <c r="E128" s="32"/>
      <c r="F128" s="25" t="str">
        <f>F12</f>
        <v xml:space="preserve"> Hradec Králové, Pražská 68, SOŠ veterinární</v>
      </c>
      <c r="G128" s="32"/>
      <c r="H128" s="32"/>
      <c r="I128" s="27" t="s">
        <v>22</v>
      </c>
      <c r="J128" s="55" t="str">
        <f>IF(J12="","",J12)</f>
        <v>15. 2. 2024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6" customHeight="1">
      <c r="A130" s="32"/>
      <c r="B130" s="33"/>
      <c r="C130" s="27" t="s">
        <v>24</v>
      </c>
      <c r="D130" s="32"/>
      <c r="E130" s="32"/>
      <c r="F130" s="25" t="str">
        <f>E15</f>
        <v xml:space="preserve"> </v>
      </c>
      <c r="G130" s="32"/>
      <c r="H130" s="32"/>
      <c r="I130" s="27" t="s">
        <v>30</v>
      </c>
      <c r="J130" s="30" t="str">
        <f>E21</f>
        <v xml:space="preserve"> 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6" customHeight="1">
      <c r="A131" s="32"/>
      <c r="B131" s="33"/>
      <c r="C131" s="27" t="s">
        <v>28</v>
      </c>
      <c r="D131" s="32"/>
      <c r="E131" s="32"/>
      <c r="F131" s="25" t="str">
        <f>IF(E18="","",E18)</f>
        <v>Vyplň údaj</v>
      </c>
      <c r="G131" s="32"/>
      <c r="H131" s="32"/>
      <c r="I131" s="27" t="s">
        <v>32</v>
      </c>
      <c r="J131" s="30" t="str">
        <f>E24</f>
        <v xml:space="preserve"> 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21"/>
      <c r="B133" s="122"/>
      <c r="C133" s="123" t="s">
        <v>165</v>
      </c>
      <c r="D133" s="124" t="s">
        <v>60</v>
      </c>
      <c r="E133" s="124" t="s">
        <v>56</v>
      </c>
      <c r="F133" s="124" t="s">
        <v>57</v>
      </c>
      <c r="G133" s="124" t="s">
        <v>166</v>
      </c>
      <c r="H133" s="124" t="s">
        <v>167</v>
      </c>
      <c r="I133" s="124" t="s">
        <v>168</v>
      </c>
      <c r="J133" s="124" t="s">
        <v>143</v>
      </c>
      <c r="K133" s="125" t="s">
        <v>169</v>
      </c>
      <c r="L133" s="126"/>
      <c r="M133" s="62" t="s">
        <v>1</v>
      </c>
      <c r="N133" s="63" t="s">
        <v>39</v>
      </c>
      <c r="O133" s="63" t="s">
        <v>170</v>
      </c>
      <c r="P133" s="63" t="s">
        <v>171</v>
      </c>
      <c r="Q133" s="63" t="s">
        <v>172</v>
      </c>
      <c r="R133" s="63" t="s">
        <v>173</v>
      </c>
      <c r="S133" s="63" t="s">
        <v>174</v>
      </c>
      <c r="T133" s="64" t="s">
        <v>175</v>
      </c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</row>
    <row r="134" spans="1:65" s="2" customFormat="1" ht="22.8" customHeight="1">
      <c r="A134" s="32"/>
      <c r="B134" s="33"/>
      <c r="C134" s="69" t="s">
        <v>176</v>
      </c>
      <c r="D134" s="32"/>
      <c r="E134" s="32"/>
      <c r="F134" s="32"/>
      <c r="G134" s="32"/>
      <c r="H134" s="32"/>
      <c r="I134" s="32"/>
      <c r="J134" s="127">
        <f>BK134</f>
        <v>0</v>
      </c>
      <c r="K134" s="32"/>
      <c r="L134" s="33"/>
      <c r="M134" s="65"/>
      <c r="N134" s="56"/>
      <c r="O134" s="66"/>
      <c r="P134" s="128">
        <f>P135+P332</f>
        <v>0</v>
      </c>
      <c r="Q134" s="66"/>
      <c r="R134" s="128">
        <f>R135+R332</f>
        <v>69.713230609999997</v>
      </c>
      <c r="S134" s="66"/>
      <c r="T134" s="129">
        <f>T135+T332</f>
        <v>40.960593350000011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74</v>
      </c>
      <c r="AU134" s="17" t="s">
        <v>145</v>
      </c>
      <c r="BK134" s="130">
        <f>BK135+BK332</f>
        <v>0</v>
      </c>
    </row>
    <row r="135" spans="1:65" s="12" customFormat="1" ht="25.95" customHeight="1">
      <c r="B135" s="131"/>
      <c r="D135" s="132" t="s">
        <v>74</v>
      </c>
      <c r="E135" s="133" t="s">
        <v>177</v>
      </c>
      <c r="F135" s="133" t="s">
        <v>178</v>
      </c>
      <c r="I135" s="134"/>
      <c r="J135" s="135">
        <f>BK135</f>
        <v>0</v>
      </c>
      <c r="L135" s="131"/>
      <c r="M135" s="136"/>
      <c r="N135" s="137"/>
      <c r="O135" s="137"/>
      <c r="P135" s="138">
        <f>P136+P162+P172+P181+P235+P240+P314+P328</f>
        <v>0</v>
      </c>
      <c r="Q135" s="137"/>
      <c r="R135" s="138">
        <f>R136+R162+R172+R181+R235+R240+R314+R328</f>
        <v>62.610910219999994</v>
      </c>
      <c r="S135" s="137"/>
      <c r="T135" s="139">
        <f>T136+T162+T172+T181+T235+T240+T314+T328</f>
        <v>39.979260000000011</v>
      </c>
      <c r="AR135" s="132" t="s">
        <v>83</v>
      </c>
      <c r="AT135" s="140" t="s">
        <v>74</v>
      </c>
      <c r="AU135" s="140" t="s">
        <v>75</v>
      </c>
      <c r="AY135" s="132" t="s">
        <v>179</v>
      </c>
      <c r="BK135" s="141">
        <f>BK136+BK162+BK172+BK181+BK235+BK240+BK314+BK328</f>
        <v>0</v>
      </c>
    </row>
    <row r="136" spans="1:65" s="12" customFormat="1" ht="22.8" customHeight="1">
      <c r="B136" s="131"/>
      <c r="D136" s="132" t="s">
        <v>74</v>
      </c>
      <c r="E136" s="142" t="s">
        <v>83</v>
      </c>
      <c r="F136" s="142" t="s">
        <v>180</v>
      </c>
      <c r="I136" s="134"/>
      <c r="J136" s="143">
        <f>BK136</f>
        <v>0</v>
      </c>
      <c r="L136" s="131"/>
      <c r="M136" s="136"/>
      <c r="N136" s="137"/>
      <c r="O136" s="137"/>
      <c r="P136" s="138">
        <f>SUM(P137:P161)</f>
        <v>0</v>
      </c>
      <c r="Q136" s="137"/>
      <c r="R136" s="138">
        <f>SUM(R137:R161)</f>
        <v>0</v>
      </c>
      <c r="S136" s="137"/>
      <c r="T136" s="139">
        <f>SUM(T137:T161)</f>
        <v>0</v>
      </c>
      <c r="AR136" s="132" t="s">
        <v>83</v>
      </c>
      <c r="AT136" s="140" t="s">
        <v>74</v>
      </c>
      <c r="AU136" s="140" t="s">
        <v>83</v>
      </c>
      <c r="AY136" s="132" t="s">
        <v>179</v>
      </c>
      <c r="BK136" s="141">
        <f>SUM(BK137:BK161)</f>
        <v>0</v>
      </c>
    </row>
    <row r="137" spans="1:65" s="2" customFormat="1" ht="30" customHeight="1">
      <c r="A137" s="32"/>
      <c r="B137" s="144"/>
      <c r="C137" s="145" t="s">
        <v>83</v>
      </c>
      <c r="D137" s="145" t="s">
        <v>181</v>
      </c>
      <c r="E137" s="146" t="s">
        <v>182</v>
      </c>
      <c r="F137" s="147" t="s">
        <v>183</v>
      </c>
      <c r="G137" s="148" t="s">
        <v>184</v>
      </c>
      <c r="H137" s="149">
        <v>14</v>
      </c>
      <c r="I137" s="150"/>
      <c r="J137" s="151">
        <f>ROUND(I137*H137,2)</f>
        <v>0</v>
      </c>
      <c r="K137" s="147" t="s">
        <v>185</v>
      </c>
      <c r="L137" s="33"/>
      <c r="M137" s="152" t="s">
        <v>1</v>
      </c>
      <c r="N137" s="153" t="s">
        <v>40</v>
      </c>
      <c r="O137" s="58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6" t="s">
        <v>186</v>
      </c>
      <c r="AT137" s="156" t="s">
        <v>181</v>
      </c>
      <c r="AU137" s="156" t="s">
        <v>85</v>
      </c>
      <c r="AY137" s="17" t="s">
        <v>179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7" t="s">
        <v>83</v>
      </c>
      <c r="BK137" s="157">
        <f>ROUND(I137*H137,2)</f>
        <v>0</v>
      </c>
      <c r="BL137" s="17" t="s">
        <v>186</v>
      </c>
      <c r="BM137" s="156" t="s">
        <v>187</v>
      </c>
    </row>
    <row r="138" spans="1:65" s="2" customFormat="1" ht="28.8">
      <c r="A138" s="32"/>
      <c r="B138" s="33"/>
      <c r="C138" s="32"/>
      <c r="D138" s="158" t="s">
        <v>188</v>
      </c>
      <c r="E138" s="32"/>
      <c r="F138" s="159" t="s">
        <v>189</v>
      </c>
      <c r="G138" s="32"/>
      <c r="H138" s="32"/>
      <c r="I138" s="160"/>
      <c r="J138" s="32"/>
      <c r="K138" s="32"/>
      <c r="L138" s="33"/>
      <c r="M138" s="161"/>
      <c r="N138" s="162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188</v>
      </c>
      <c r="AU138" s="17" t="s">
        <v>85</v>
      </c>
    </row>
    <row r="139" spans="1:65" s="2" customFormat="1" ht="10.199999999999999">
      <c r="A139" s="32"/>
      <c r="B139" s="33"/>
      <c r="C139" s="32"/>
      <c r="D139" s="163" t="s">
        <v>190</v>
      </c>
      <c r="E139" s="32"/>
      <c r="F139" s="164" t="s">
        <v>191</v>
      </c>
      <c r="G139" s="32"/>
      <c r="H139" s="32"/>
      <c r="I139" s="160"/>
      <c r="J139" s="32"/>
      <c r="K139" s="32"/>
      <c r="L139" s="33"/>
      <c r="M139" s="161"/>
      <c r="N139" s="162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190</v>
      </c>
      <c r="AU139" s="17" t="s">
        <v>85</v>
      </c>
    </row>
    <row r="140" spans="1:65" s="13" customFormat="1" ht="10.199999999999999">
      <c r="B140" s="165"/>
      <c r="D140" s="158" t="s">
        <v>192</v>
      </c>
      <c r="E140" s="166" t="s">
        <v>133</v>
      </c>
      <c r="F140" s="167" t="s">
        <v>193</v>
      </c>
      <c r="H140" s="168">
        <v>14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192</v>
      </c>
      <c r="AU140" s="166" t="s">
        <v>85</v>
      </c>
      <c r="AV140" s="13" t="s">
        <v>85</v>
      </c>
      <c r="AW140" s="13" t="s">
        <v>31</v>
      </c>
      <c r="AX140" s="13" t="s">
        <v>83</v>
      </c>
      <c r="AY140" s="166" t="s">
        <v>179</v>
      </c>
    </row>
    <row r="141" spans="1:65" s="2" customFormat="1" ht="30" customHeight="1">
      <c r="A141" s="32"/>
      <c r="B141" s="144"/>
      <c r="C141" s="145" t="s">
        <v>85</v>
      </c>
      <c r="D141" s="145" t="s">
        <v>181</v>
      </c>
      <c r="E141" s="146" t="s">
        <v>194</v>
      </c>
      <c r="F141" s="147" t="s">
        <v>195</v>
      </c>
      <c r="G141" s="148" t="s">
        <v>184</v>
      </c>
      <c r="H141" s="149">
        <v>14</v>
      </c>
      <c r="I141" s="150"/>
      <c r="J141" s="151">
        <f>ROUND(I141*H141,2)</f>
        <v>0</v>
      </c>
      <c r="K141" s="147" t="s">
        <v>185</v>
      </c>
      <c r="L141" s="33"/>
      <c r="M141" s="152" t="s">
        <v>1</v>
      </c>
      <c r="N141" s="153" t="s">
        <v>40</v>
      </c>
      <c r="O141" s="58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6" t="s">
        <v>186</v>
      </c>
      <c r="AT141" s="156" t="s">
        <v>181</v>
      </c>
      <c r="AU141" s="156" t="s">
        <v>85</v>
      </c>
      <c r="AY141" s="17" t="s">
        <v>179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7" t="s">
        <v>83</v>
      </c>
      <c r="BK141" s="157">
        <f>ROUND(I141*H141,2)</f>
        <v>0</v>
      </c>
      <c r="BL141" s="17" t="s">
        <v>186</v>
      </c>
      <c r="BM141" s="156" t="s">
        <v>196</v>
      </c>
    </row>
    <row r="142" spans="1:65" s="2" customFormat="1" ht="38.4">
      <c r="A142" s="32"/>
      <c r="B142" s="33"/>
      <c r="C142" s="32"/>
      <c r="D142" s="158" t="s">
        <v>188</v>
      </c>
      <c r="E142" s="32"/>
      <c r="F142" s="159" t="s">
        <v>197</v>
      </c>
      <c r="G142" s="32"/>
      <c r="H142" s="32"/>
      <c r="I142" s="160"/>
      <c r="J142" s="32"/>
      <c r="K142" s="32"/>
      <c r="L142" s="33"/>
      <c r="M142" s="161"/>
      <c r="N142" s="162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188</v>
      </c>
      <c r="AU142" s="17" t="s">
        <v>85</v>
      </c>
    </row>
    <row r="143" spans="1:65" s="2" customFormat="1" ht="10.199999999999999">
      <c r="A143" s="32"/>
      <c r="B143" s="33"/>
      <c r="C143" s="32"/>
      <c r="D143" s="163" t="s">
        <v>190</v>
      </c>
      <c r="E143" s="32"/>
      <c r="F143" s="164" t="s">
        <v>198</v>
      </c>
      <c r="G143" s="32"/>
      <c r="H143" s="32"/>
      <c r="I143" s="160"/>
      <c r="J143" s="32"/>
      <c r="K143" s="32"/>
      <c r="L143" s="33"/>
      <c r="M143" s="161"/>
      <c r="N143" s="162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190</v>
      </c>
      <c r="AU143" s="17" t="s">
        <v>85</v>
      </c>
    </row>
    <row r="144" spans="1:65" s="2" customFormat="1" ht="34.799999999999997" customHeight="1">
      <c r="A144" s="32"/>
      <c r="B144" s="144"/>
      <c r="C144" s="145" t="s">
        <v>199</v>
      </c>
      <c r="D144" s="145" t="s">
        <v>181</v>
      </c>
      <c r="E144" s="146" t="s">
        <v>200</v>
      </c>
      <c r="F144" s="147" t="s">
        <v>201</v>
      </c>
      <c r="G144" s="148" t="s">
        <v>184</v>
      </c>
      <c r="H144" s="149">
        <v>126</v>
      </c>
      <c r="I144" s="150"/>
      <c r="J144" s="151">
        <f>ROUND(I144*H144,2)</f>
        <v>0</v>
      </c>
      <c r="K144" s="147" t="s">
        <v>185</v>
      </c>
      <c r="L144" s="33"/>
      <c r="M144" s="152" t="s">
        <v>1</v>
      </c>
      <c r="N144" s="153" t="s">
        <v>40</v>
      </c>
      <c r="O144" s="58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6" t="s">
        <v>186</v>
      </c>
      <c r="AT144" s="156" t="s">
        <v>181</v>
      </c>
      <c r="AU144" s="156" t="s">
        <v>85</v>
      </c>
      <c r="AY144" s="17" t="s">
        <v>179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7" t="s">
        <v>83</v>
      </c>
      <c r="BK144" s="157">
        <f>ROUND(I144*H144,2)</f>
        <v>0</v>
      </c>
      <c r="BL144" s="17" t="s">
        <v>186</v>
      </c>
      <c r="BM144" s="156" t="s">
        <v>202</v>
      </c>
    </row>
    <row r="145" spans="1:65" s="2" customFormat="1" ht="38.4">
      <c r="A145" s="32"/>
      <c r="B145" s="33"/>
      <c r="C145" s="32"/>
      <c r="D145" s="158" t="s">
        <v>188</v>
      </c>
      <c r="E145" s="32"/>
      <c r="F145" s="159" t="s">
        <v>203</v>
      </c>
      <c r="G145" s="32"/>
      <c r="H145" s="32"/>
      <c r="I145" s="160"/>
      <c r="J145" s="32"/>
      <c r="K145" s="32"/>
      <c r="L145" s="33"/>
      <c r="M145" s="161"/>
      <c r="N145" s="162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188</v>
      </c>
      <c r="AU145" s="17" t="s">
        <v>85</v>
      </c>
    </row>
    <row r="146" spans="1:65" s="2" customFormat="1" ht="10.199999999999999">
      <c r="A146" s="32"/>
      <c r="B146" s="33"/>
      <c r="C146" s="32"/>
      <c r="D146" s="163" t="s">
        <v>190</v>
      </c>
      <c r="E146" s="32"/>
      <c r="F146" s="164" t="s">
        <v>204</v>
      </c>
      <c r="G146" s="32"/>
      <c r="H146" s="32"/>
      <c r="I146" s="160"/>
      <c r="J146" s="32"/>
      <c r="K146" s="32"/>
      <c r="L146" s="33"/>
      <c r="M146" s="161"/>
      <c r="N146" s="162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190</v>
      </c>
      <c r="AU146" s="17" t="s">
        <v>85</v>
      </c>
    </row>
    <row r="147" spans="1:65" s="13" customFormat="1" ht="10.199999999999999">
      <c r="B147" s="165"/>
      <c r="D147" s="158" t="s">
        <v>192</v>
      </c>
      <c r="F147" s="167" t="s">
        <v>205</v>
      </c>
      <c r="H147" s="168">
        <v>126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6" t="s">
        <v>192</v>
      </c>
      <c r="AU147" s="166" t="s">
        <v>85</v>
      </c>
      <c r="AV147" s="13" t="s">
        <v>85</v>
      </c>
      <c r="AW147" s="13" t="s">
        <v>3</v>
      </c>
      <c r="AX147" s="13" t="s">
        <v>83</v>
      </c>
      <c r="AY147" s="166" t="s">
        <v>179</v>
      </c>
    </row>
    <row r="148" spans="1:65" s="2" customFormat="1" ht="34.799999999999997" customHeight="1">
      <c r="A148" s="32"/>
      <c r="B148" s="144"/>
      <c r="C148" s="145" t="s">
        <v>186</v>
      </c>
      <c r="D148" s="145" t="s">
        <v>181</v>
      </c>
      <c r="E148" s="146" t="s">
        <v>206</v>
      </c>
      <c r="F148" s="147" t="s">
        <v>207</v>
      </c>
      <c r="G148" s="148" t="s">
        <v>184</v>
      </c>
      <c r="H148" s="149">
        <v>14</v>
      </c>
      <c r="I148" s="150"/>
      <c r="J148" s="151">
        <f>ROUND(I148*H148,2)</f>
        <v>0</v>
      </c>
      <c r="K148" s="147" t="s">
        <v>185</v>
      </c>
      <c r="L148" s="33"/>
      <c r="M148" s="152" t="s">
        <v>1</v>
      </c>
      <c r="N148" s="153" t="s">
        <v>40</v>
      </c>
      <c r="O148" s="58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6" t="s">
        <v>186</v>
      </c>
      <c r="AT148" s="156" t="s">
        <v>181</v>
      </c>
      <c r="AU148" s="156" t="s">
        <v>85</v>
      </c>
      <c r="AY148" s="17" t="s">
        <v>179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7" t="s">
        <v>83</v>
      </c>
      <c r="BK148" s="157">
        <f>ROUND(I148*H148,2)</f>
        <v>0</v>
      </c>
      <c r="BL148" s="17" t="s">
        <v>186</v>
      </c>
      <c r="BM148" s="156" t="s">
        <v>208</v>
      </c>
    </row>
    <row r="149" spans="1:65" s="2" customFormat="1" ht="38.4">
      <c r="A149" s="32"/>
      <c r="B149" s="33"/>
      <c r="C149" s="32"/>
      <c r="D149" s="158" t="s">
        <v>188</v>
      </c>
      <c r="E149" s="32"/>
      <c r="F149" s="159" t="s">
        <v>209</v>
      </c>
      <c r="G149" s="32"/>
      <c r="H149" s="32"/>
      <c r="I149" s="160"/>
      <c r="J149" s="32"/>
      <c r="K149" s="32"/>
      <c r="L149" s="33"/>
      <c r="M149" s="161"/>
      <c r="N149" s="162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188</v>
      </c>
      <c r="AU149" s="17" t="s">
        <v>85</v>
      </c>
    </row>
    <row r="150" spans="1:65" s="2" customFormat="1" ht="10.199999999999999">
      <c r="A150" s="32"/>
      <c r="B150" s="33"/>
      <c r="C150" s="32"/>
      <c r="D150" s="163" t="s">
        <v>190</v>
      </c>
      <c r="E150" s="32"/>
      <c r="F150" s="164" t="s">
        <v>210</v>
      </c>
      <c r="G150" s="32"/>
      <c r="H150" s="32"/>
      <c r="I150" s="160"/>
      <c r="J150" s="32"/>
      <c r="K150" s="32"/>
      <c r="L150" s="33"/>
      <c r="M150" s="161"/>
      <c r="N150" s="162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190</v>
      </c>
      <c r="AU150" s="17" t="s">
        <v>85</v>
      </c>
    </row>
    <row r="151" spans="1:65" s="2" customFormat="1" ht="34.799999999999997" customHeight="1">
      <c r="A151" s="32"/>
      <c r="B151" s="144"/>
      <c r="C151" s="145" t="s">
        <v>211</v>
      </c>
      <c r="D151" s="145" t="s">
        <v>181</v>
      </c>
      <c r="E151" s="146" t="s">
        <v>212</v>
      </c>
      <c r="F151" s="147" t="s">
        <v>213</v>
      </c>
      <c r="G151" s="148" t="s">
        <v>184</v>
      </c>
      <c r="H151" s="149">
        <v>70</v>
      </c>
      <c r="I151" s="150"/>
      <c r="J151" s="151">
        <f>ROUND(I151*H151,2)</f>
        <v>0</v>
      </c>
      <c r="K151" s="147" t="s">
        <v>185</v>
      </c>
      <c r="L151" s="33"/>
      <c r="M151" s="152" t="s">
        <v>1</v>
      </c>
      <c r="N151" s="153" t="s">
        <v>40</v>
      </c>
      <c r="O151" s="58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6" t="s">
        <v>186</v>
      </c>
      <c r="AT151" s="156" t="s">
        <v>181</v>
      </c>
      <c r="AU151" s="156" t="s">
        <v>85</v>
      </c>
      <c r="AY151" s="17" t="s">
        <v>179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7" t="s">
        <v>83</v>
      </c>
      <c r="BK151" s="157">
        <f>ROUND(I151*H151,2)</f>
        <v>0</v>
      </c>
      <c r="BL151" s="17" t="s">
        <v>186</v>
      </c>
      <c r="BM151" s="156" t="s">
        <v>214</v>
      </c>
    </row>
    <row r="152" spans="1:65" s="2" customFormat="1" ht="48">
      <c r="A152" s="32"/>
      <c r="B152" s="33"/>
      <c r="C152" s="32"/>
      <c r="D152" s="158" t="s">
        <v>188</v>
      </c>
      <c r="E152" s="32"/>
      <c r="F152" s="159" t="s">
        <v>215</v>
      </c>
      <c r="G152" s="32"/>
      <c r="H152" s="32"/>
      <c r="I152" s="160"/>
      <c r="J152" s="32"/>
      <c r="K152" s="32"/>
      <c r="L152" s="33"/>
      <c r="M152" s="161"/>
      <c r="N152" s="162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188</v>
      </c>
      <c r="AU152" s="17" t="s">
        <v>85</v>
      </c>
    </row>
    <row r="153" spans="1:65" s="2" customFormat="1" ht="10.199999999999999">
      <c r="A153" s="32"/>
      <c r="B153" s="33"/>
      <c r="C153" s="32"/>
      <c r="D153" s="163" t="s">
        <v>190</v>
      </c>
      <c r="E153" s="32"/>
      <c r="F153" s="164" t="s">
        <v>216</v>
      </c>
      <c r="G153" s="32"/>
      <c r="H153" s="32"/>
      <c r="I153" s="160"/>
      <c r="J153" s="32"/>
      <c r="K153" s="32"/>
      <c r="L153" s="33"/>
      <c r="M153" s="161"/>
      <c r="N153" s="162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190</v>
      </c>
      <c r="AU153" s="17" t="s">
        <v>85</v>
      </c>
    </row>
    <row r="154" spans="1:65" s="13" customFormat="1" ht="10.199999999999999">
      <c r="B154" s="165"/>
      <c r="D154" s="158" t="s">
        <v>192</v>
      </c>
      <c r="F154" s="167" t="s">
        <v>217</v>
      </c>
      <c r="H154" s="168">
        <v>70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6" t="s">
        <v>192</v>
      </c>
      <c r="AU154" s="166" t="s">
        <v>85</v>
      </c>
      <c r="AV154" s="13" t="s">
        <v>85</v>
      </c>
      <c r="AW154" s="13" t="s">
        <v>3</v>
      </c>
      <c r="AX154" s="13" t="s">
        <v>83</v>
      </c>
      <c r="AY154" s="166" t="s">
        <v>179</v>
      </c>
    </row>
    <row r="155" spans="1:65" s="2" customFormat="1" ht="30" customHeight="1">
      <c r="A155" s="32"/>
      <c r="B155" s="144"/>
      <c r="C155" s="145" t="s">
        <v>218</v>
      </c>
      <c r="D155" s="145" t="s">
        <v>181</v>
      </c>
      <c r="E155" s="146" t="s">
        <v>219</v>
      </c>
      <c r="F155" s="147" t="s">
        <v>220</v>
      </c>
      <c r="G155" s="148" t="s">
        <v>221</v>
      </c>
      <c r="H155" s="149">
        <v>25.2</v>
      </c>
      <c r="I155" s="150"/>
      <c r="J155" s="151">
        <f>ROUND(I155*H155,2)</f>
        <v>0</v>
      </c>
      <c r="K155" s="147" t="s">
        <v>185</v>
      </c>
      <c r="L155" s="33"/>
      <c r="M155" s="152" t="s">
        <v>1</v>
      </c>
      <c r="N155" s="153" t="s">
        <v>40</v>
      </c>
      <c r="O155" s="58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6" t="s">
        <v>186</v>
      </c>
      <c r="AT155" s="156" t="s">
        <v>181</v>
      </c>
      <c r="AU155" s="156" t="s">
        <v>85</v>
      </c>
      <c r="AY155" s="17" t="s">
        <v>179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7" t="s">
        <v>83</v>
      </c>
      <c r="BK155" s="157">
        <f>ROUND(I155*H155,2)</f>
        <v>0</v>
      </c>
      <c r="BL155" s="17" t="s">
        <v>186</v>
      </c>
      <c r="BM155" s="156" t="s">
        <v>222</v>
      </c>
    </row>
    <row r="156" spans="1:65" s="2" customFormat="1" ht="28.8">
      <c r="A156" s="32"/>
      <c r="B156" s="33"/>
      <c r="C156" s="32"/>
      <c r="D156" s="158" t="s">
        <v>188</v>
      </c>
      <c r="E156" s="32"/>
      <c r="F156" s="159" t="s">
        <v>223</v>
      </c>
      <c r="G156" s="32"/>
      <c r="H156" s="32"/>
      <c r="I156" s="160"/>
      <c r="J156" s="32"/>
      <c r="K156" s="32"/>
      <c r="L156" s="33"/>
      <c r="M156" s="161"/>
      <c r="N156" s="162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188</v>
      </c>
      <c r="AU156" s="17" t="s">
        <v>85</v>
      </c>
    </row>
    <row r="157" spans="1:65" s="2" customFormat="1" ht="10.199999999999999">
      <c r="A157" s="32"/>
      <c r="B157" s="33"/>
      <c r="C157" s="32"/>
      <c r="D157" s="163" t="s">
        <v>190</v>
      </c>
      <c r="E157" s="32"/>
      <c r="F157" s="164" t="s">
        <v>224</v>
      </c>
      <c r="G157" s="32"/>
      <c r="H157" s="32"/>
      <c r="I157" s="160"/>
      <c r="J157" s="32"/>
      <c r="K157" s="32"/>
      <c r="L157" s="33"/>
      <c r="M157" s="161"/>
      <c r="N157" s="162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190</v>
      </c>
      <c r="AU157" s="17" t="s">
        <v>85</v>
      </c>
    </row>
    <row r="158" spans="1:65" s="13" customFormat="1" ht="10.199999999999999">
      <c r="B158" s="165"/>
      <c r="D158" s="158" t="s">
        <v>192</v>
      </c>
      <c r="E158" s="166" t="s">
        <v>1</v>
      </c>
      <c r="F158" s="167" t="s">
        <v>225</v>
      </c>
      <c r="H158" s="168">
        <v>25.2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6" t="s">
        <v>192</v>
      </c>
      <c r="AU158" s="166" t="s">
        <v>85</v>
      </c>
      <c r="AV158" s="13" t="s">
        <v>85</v>
      </c>
      <c r="AW158" s="13" t="s">
        <v>31</v>
      </c>
      <c r="AX158" s="13" t="s">
        <v>83</v>
      </c>
      <c r="AY158" s="166" t="s">
        <v>179</v>
      </c>
    </row>
    <row r="159" spans="1:65" s="2" customFormat="1" ht="14.4" customHeight="1">
      <c r="A159" s="32"/>
      <c r="B159" s="144"/>
      <c r="C159" s="145" t="s">
        <v>226</v>
      </c>
      <c r="D159" s="145" t="s">
        <v>181</v>
      </c>
      <c r="E159" s="146" t="s">
        <v>227</v>
      </c>
      <c r="F159" s="147" t="s">
        <v>228</v>
      </c>
      <c r="G159" s="148" t="s">
        <v>184</v>
      </c>
      <c r="H159" s="149">
        <v>14</v>
      </c>
      <c r="I159" s="150"/>
      <c r="J159" s="151">
        <f>ROUND(I159*H159,2)</f>
        <v>0</v>
      </c>
      <c r="K159" s="147" t="s">
        <v>185</v>
      </c>
      <c r="L159" s="33"/>
      <c r="M159" s="152" t="s">
        <v>1</v>
      </c>
      <c r="N159" s="153" t="s">
        <v>40</v>
      </c>
      <c r="O159" s="58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6" t="s">
        <v>186</v>
      </c>
      <c r="AT159" s="156" t="s">
        <v>181</v>
      </c>
      <c r="AU159" s="156" t="s">
        <v>85</v>
      </c>
      <c r="AY159" s="17" t="s">
        <v>179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7" t="s">
        <v>83</v>
      </c>
      <c r="BK159" s="157">
        <f>ROUND(I159*H159,2)</f>
        <v>0</v>
      </c>
      <c r="BL159" s="17" t="s">
        <v>186</v>
      </c>
      <c r="BM159" s="156" t="s">
        <v>229</v>
      </c>
    </row>
    <row r="160" spans="1:65" s="2" customFormat="1" ht="19.2">
      <c r="A160" s="32"/>
      <c r="B160" s="33"/>
      <c r="C160" s="32"/>
      <c r="D160" s="158" t="s">
        <v>188</v>
      </c>
      <c r="E160" s="32"/>
      <c r="F160" s="159" t="s">
        <v>230</v>
      </c>
      <c r="G160" s="32"/>
      <c r="H160" s="32"/>
      <c r="I160" s="160"/>
      <c r="J160" s="32"/>
      <c r="K160" s="32"/>
      <c r="L160" s="33"/>
      <c r="M160" s="161"/>
      <c r="N160" s="162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188</v>
      </c>
      <c r="AU160" s="17" t="s">
        <v>85</v>
      </c>
    </row>
    <row r="161" spans="1:65" s="2" customFormat="1" ht="10.199999999999999">
      <c r="A161" s="32"/>
      <c r="B161" s="33"/>
      <c r="C161" s="32"/>
      <c r="D161" s="163" t="s">
        <v>190</v>
      </c>
      <c r="E161" s="32"/>
      <c r="F161" s="164" t="s">
        <v>231</v>
      </c>
      <c r="G161" s="32"/>
      <c r="H161" s="32"/>
      <c r="I161" s="160"/>
      <c r="J161" s="32"/>
      <c r="K161" s="32"/>
      <c r="L161" s="33"/>
      <c r="M161" s="161"/>
      <c r="N161" s="162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190</v>
      </c>
      <c r="AU161" s="17" t="s">
        <v>85</v>
      </c>
    </row>
    <row r="162" spans="1:65" s="12" customFormat="1" ht="22.8" customHeight="1">
      <c r="B162" s="131"/>
      <c r="D162" s="132" t="s">
        <v>74</v>
      </c>
      <c r="E162" s="142" t="s">
        <v>85</v>
      </c>
      <c r="F162" s="142" t="s">
        <v>232</v>
      </c>
      <c r="I162" s="134"/>
      <c r="J162" s="143">
        <f>BK162</f>
        <v>0</v>
      </c>
      <c r="L162" s="131"/>
      <c r="M162" s="136"/>
      <c r="N162" s="137"/>
      <c r="O162" s="137"/>
      <c r="P162" s="138">
        <f>SUM(P163:P171)</f>
        <v>0</v>
      </c>
      <c r="Q162" s="137"/>
      <c r="R162" s="138">
        <f>SUM(R163:R171)</f>
        <v>28.21702032</v>
      </c>
      <c r="S162" s="137"/>
      <c r="T162" s="139">
        <f>SUM(T163:T171)</f>
        <v>0</v>
      </c>
      <c r="AR162" s="132" t="s">
        <v>83</v>
      </c>
      <c r="AT162" s="140" t="s">
        <v>74</v>
      </c>
      <c r="AU162" s="140" t="s">
        <v>83</v>
      </c>
      <c r="AY162" s="132" t="s">
        <v>179</v>
      </c>
      <c r="BK162" s="141">
        <f>SUM(BK163:BK171)</f>
        <v>0</v>
      </c>
    </row>
    <row r="163" spans="1:65" s="2" customFormat="1" ht="22.2" customHeight="1">
      <c r="A163" s="32"/>
      <c r="B163" s="144"/>
      <c r="C163" s="145" t="s">
        <v>233</v>
      </c>
      <c r="D163" s="145" t="s">
        <v>181</v>
      </c>
      <c r="E163" s="146" t="s">
        <v>234</v>
      </c>
      <c r="F163" s="147" t="s">
        <v>235</v>
      </c>
      <c r="G163" s="148" t="s">
        <v>184</v>
      </c>
      <c r="H163" s="149">
        <v>14</v>
      </c>
      <c r="I163" s="150"/>
      <c r="J163" s="151">
        <f>ROUND(I163*H163,2)</f>
        <v>0</v>
      </c>
      <c r="K163" s="147" t="s">
        <v>185</v>
      </c>
      <c r="L163" s="33"/>
      <c r="M163" s="152" t="s">
        <v>1</v>
      </c>
      <c r="N163" s="153" t="s">
        <v>40</v>
      </c>
      <c r="O163" s="58"/>
      <c r="P163" s="154">
        <f>O163*H163</f>
        <v>0</v>
      </c>
      <c r="Q163" s="154">
        <v>1.98</v>
      </c>
      <c r="R163" s="154">
        <f>Q163*H163</f>
        <v>27.72</v>
      </c>
      <c r="S163" s="154">
        <v>0</v>
      </c>
      <c r="T163" s="155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6" t="s">
        <v>186</v>
      </c>
      <c r="AT163" s="156" t="s">
        <v>181</v>
      </c>
      <c r="AU163" s="156" t="s">
        <v>85</v>
      </c>
      <c r="AY163" s="17" t="s">
        <v>179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7" t="s">
        <v>83</v>
      </c>
      <c r="BK163" s="157">
        <f>ROUND(I163*H163,2)</f>
        <v>0</v>
      </c>
      <c r="BL163" s="17" t="s">
        <v>186</v>
      </c>
      <c r="BM163" s="156" t="s">
        <v>236</v>
      </c>
    </row>
    <row r="164" spans="1:65" s="2" customFormat="1" ht="19.2">
      <c r="A164" s="32"/>
      <c r="B164" s="33"/>
      <c r="C164" s="32"/>
      <c r="D164" s="158" t="s">
        <v>188</v>
      </c>
      <c r="E164" s="32"/>
      <c r="F164" s="159" t="s">
        <v>237</v>
      </c>
      <c r="G164" s="32"/>
      <c r="H164" s="32"/>
      <c r="I164" s="160"/>
      <c r="J164" s="32"/>
      <c r="K164" s="32"/>
      <c r="L164" s="33"/>
      <c r="M164" s="161"/>
      <c r="N164" s="162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188</v>
      </c>
      <c r="AU164" s="17" t="s">
        <v>85</v>
      </c>
    </row>
    <row r="165" spans="1:65" s="2" customFormat="1" ht="10.199999999999999">
      <c r="A165" s="32"/>
      <c r="B165" s="33"/>
      <c r="C165" s="32"/>
      <c r="D165" s="163" t="s">
        <v>190</v>
      </c>
      <c r="E165" s="32"/>
      <c r="F165" s="164" t="s">
        <v>238</v>
      </c>
      <c r="G165" s="32"/>
      <c r="H165" s="32"/>
      <c r="I165" s="160"/>
      <c r="J165" s="32"/>
      <c r="K165" s="32"/>
      <c r="L165" s="33"/>
      <c r="M165" s="161"/>
      <c r="N165" s="162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190</v>
      </c>
      <c r="AU165" s="17" t="s">
        <v>85</v>
      </c>
    </row>
    <row r="166" spans="1:65" s="13" customFormat="1" ht="10.199999999999999">
      <c r="B166" s="165"/>
      <c r="D166" s="158" t="s">
        <v>192</v>
      </c>
      <c r="E166" s="166" t="s">
        <v>1</v>
      </c>
      <c r="F166" s="167" t="s">
        <v>133</v>
      </c>
      <c r="H166" s="168">
        <v>14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6" t="s">
        <v>192</v>
      </c>
      <c r="AU166" s="166" t="s">
        <v>85</v>
      </c>
      <c r="AV166" s="13" t="s">
        <v>85</v>
      </c>
      <c r="AW166" s="13" t="s">
        <v>31</v>
      </c>
      <c r="AX166" s="13" t="s">
        <v>83</v>
      </c>
      <c r="AY166" s="166" t="s">
        <v>179</v>
      </c>
    </row>
    <row r="167" spans="1:65" s="2" customFormat="1" ht="14.4" customHeight="1">
      <c r="A167" s="32"/>
      <c r="B167" s="144"/>
      <c r="C167" s="145" t="s">
        <v>239</v>
      </c>
      <c r="D167" s="145" t="s">
        <v>181</v>
      </c>
      <c r="E167" s="146" t="s">
        <v>240</v>
      </c>
      <c r="F167" s="147" t="s">
        <v>241</v>
      </c>
      <c r="G167" s="148" t="s">
        <v>184</v>
      </c>
      <c r="H167" s="149">
        <v>0.216</v>
      </c>
      <c r="I167" s="150"/>
      <c r="J167" s="151">
        <f>ROUND(I167*H167,2)</f>
        <v>0</v>
      </c>
      <c r="K167" s="147" t="s">
        <v>185</v>
      </c>
      <c r="L167" s="33"/>
      <c r="M167" s="152" t="s">
        <v>1</v>
      </c>
      <c r="N167" s="153" t="s">
        <v>40</v>
      </c>
      <c r="O167" s="58"/>
      <c r="P167" s="154">
        <f>O167*H167</f>
        <v>0</v>
      </c>
      <c r="Q167" s="154">
        <v>2.3010199999999998</v>
      </c>
      <c r="R167" s="154">
        <f>Q167*H167</f>
        <v>0.49702031999999996</v>
      </c>
      <c r="S167" s="154">
        <v>0</v>
      </c>
      <c r="T167" s="155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6" t="s">
        <v>186</v>
      </c>
      <c r="AT167" s="156" t="s">
        <v>181</v>
      </c>
      <c r="AU167" s="156" t="s">
        <v>85</v>
      </c>
      <c r="AY167" s="17" t="s">
        <v>179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7" t="s">
        <v>83</v>
      </c>
      <c r="BK167" s="157">
        <f>ROUND(I167*H167,2)</f>
        <v>0</v>
      </c>
      <c r="BL167" s="17" t="s">
        <v>186</v>
      </c>
      <c r="BM167" s="156" t="s">
        <v>242</v>
      </c>
    </row>
    <row r="168" spans="1:65" s="2" customFormat="1" ht="19.2">
      <c r="A168" s="32"/>
      <c r="B168" s="33"/>
      <c r="C168" s="32"/>
      <c r="D168" s="158" t="s">
        <v>188</v>
      </c>
      <c r="E168" s="32"/>
      <c r="F168" s="159" t="s">
        <v>243</v>
      </c>
      <c r="G168" s="32"/>
      <c r="H168" s="32"/>
      <c r="I168" s="160"/>
      <c r="J168" s="32"/>
      <c r="K168" s="32"/>
      <c r="L168" s="33"/>
      <c r="M168" s="161"/>
      <c r="N168" s="162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188</v>
      </c>
      <c r="AU168" s="17" t="s">
        <v>85</v>
      </c>
    </row>
    <row r="169" spans="1:65" s="2" customFormat="1" ht="10.199999999999999">
      <c r="A169" s="32"/>
      <c r="B169" s="33"/>
      <c r="C169" s="32"/>
      <c r="D169" s="163" t="s">
        <v>190</v>
      </c>
      <c r="E169" s="32"/>
      <c r="F169" s="164" t="s">
        <v>244</v>
      </c>
      <c r="G169" s="32"/>
      <c r="H169" s="32"/>
      <c r="I169" s="160"/>
      <c r="J169" s="32"/>
      <c r="K169" s="32"/>
      <c r="L169" s="33"/>
      <c r="M169" s="161"/>
      <c r="N169" s="162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190</v>
      </c>
      <c r="AU169" s="17" t="s">
        <v>85</v>
      </c>
    </row>
    <row r="170" spans="1:65" s="2" customFormat="1" ht="19.2">
      <c r="A170" s="32"/>
      <c r="B170" s="33"/>
      <c r="C170" s="32"/>
      <c r="D170" s="158" t="s">
        <v>245</v>
      </c>
      <c r="E170" s="32"/>
      <c r="F170" s="173" t="s">
        <v>246</v>
      </c>
      <c r="G170" s="32"/>
      <c r="H170" s="32"/>
      <c r="I170" s="160"/>
      <c r="J170" s="32"/>
      <c r="K170" s="32"/>
      <c r="L170" s="33"/>
      <c r="M170" s="161"/>
      <c r="N170" s="162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245</v>
      </c>
      <c r="AU170" s="17" t="s">
        <v>85</v>
      </c>
    </row>
    <row r="171" spans="1:65" s="13" customFormat="1" ht="10.199999999999999">
      <c r="B171" s="165"/>
      <c r="D171" s="158" t="s">
        <v>192</v>
      </c>
      <c r="E171" s="166" t="s">
        <v>1</v>
      </c>
      <c r="F171" s="167" t="s">
        <v>247</v>
      </c>
      <c r="H171" s="168">
        <v>0.216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6" t="s">
        <v>192</v>
      </c>
      <c r="AU171" s="166" t="s">
        <v>85</v>
      </c>
      <c r="AV171" s="13" t="s">
        <v>85</v>
      </c>
      <c r="AW171" s="13" t="s">
        <v>31</v>
      </c>
      <c r="AX171" s="13" t="s">
        <v>83</v>
      </c>
      <c r="AY171" s="166" t="s">
        <v>179</v>
      </c>
    </row>
    <row r="172" spans="1:65" s="12" customFormat="1" ht="22.8" customHeight="1">
      <c r="B172" s="131"/>
      <c r="D172" s="132" t="s">
        <v>74</v>
      </c>
      <c r="E172" s="142" t="s">
        <v>199</v>
      </c>
      <c r="F172" s="142" t="s">
        <v>248</v>
      </c>
      <c r="I172" s="134"/>
      <c r="J172" s="143">
        <f>BK172</f>
        <v>0</v>
      </c>
      <c r="L172" s="131"/>
      <c r="M172" s="136"/>
      <c r="N172" s="137"/>
      <c r="O172" s="137"/>
      <c r="P172" s="138">
        <f>SUM(P173:P180)</f>
        <v>0</v>
      </c>
      <c r="Q172" s="137"/>
      <c r="R172" s="138">
        <f>SUM(R173:R180)</f>
        <v>6.365265</v>
      </c>
      <c r="S172" s="137"/>
      <c r="T172" s="139">
        <f>SUM(T173:T180)</f>
        <v>0</v>
      </c>
      <c r="AR172" s="132" t="s">
        <v>83</v>
      </c>
      <c r="AT172" s="140" t="s">
        <v>74</v>
      </c>
      <c r="AU172" s="140" t="s">
        <v>83</v>
      </c>
      <c r="AY172" s="132" t="s">
        <v>179</v>
      </c>
      <c r="BK172" s="141">
        <f>SUM(BK173:BK180)</f>
        <v>0</v>
      </c>
    </row>
    <row r="173" spans="1:65" s="2" customFormat="1" ht="30" customHeight="1">
      <c r="A173" s="32"/>
      <c r="B173" s="144"/>
      <c r="C173" s="145" t="s">
        <v>249</v>
      </c>
      <c r="D173" s="145" t="s">
        <v>181</v>
      </c>
      <c r="E173" s="146" t="s">
        <v>250</v>
      </c>
      <c r="F173" s="147" t="s">
        <v>251</v>
      </c>
      <c r="G173" s="148" t="s">
        <v>252</v>
      </c>
      <c r="H173" s="149">
        <v>2.1</v>
      </c>
      <c r="I173" s="150"/>
      <c r="J173" s="151">
        <f>ROUND(I173*H173,2)</f>
        <v>0</v>
      </c>
      <c r="K173" s="147" t="s">
        <v>185</v>
      </c>
      <c r="L173" s="33"/>
      <c r="M173" s="152" t="s">
        <v>1</v>
      </c>
      <c r="N173" s="153" t="s">
        <v>40</v>
      </c>
      <c r="O173" s="58"/>
      <c r="P173" s="154">
        <f>O173*H173</f>
        <v>0</v>
      </c>
      <c r="Q173" s="154">
        <v>0.11584999999999999</v>
      </c>
      <c r="R173" s="154">
        <f>Q173*H173</f>
        <v>0.243285</v>
      </c>
      <c r="S173" s="154">
        <v>0</v>
      </c>
      <c r="T173" s="155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6" t="s">
        <v>186</v>
      </c>
      <c r="AT173" s="156" t="s">
        <v>181</v>
      </c>
      <c r="AU173" s="156" t="s">
        <v>85</v>
      </c>
      <c r="AY173" s="17" t="s">
        <v>179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7" t="s">
        <v>83</v>
      </c>
      <c r="BK173" s="157">
        <f>ROUND(I173*H173,2)</f>
        <v>0</v>
      </c>
      <c r="BL173" s="17" t="s">
        <v>186</v>
      </c>
      <c r="BM173" s="156" t="s">
        <v>253</v>
      </c>
    </row>
    <row r="174" spans="1:65" s="2" customFormat="1" ht="19.2">
      <c r="A174" s="32"/>
      <c r="B174" s="33"/>
      <c r="C174" s="32"/>
      <c r="D174" s="158" t="s">
        <v>188</v>
      </c>
      <c r="E174" s="32"/>
      <c r="F174" s="159" t="s">
        <v>254</v>
      </c>
      <c r="G174" s="32"/>
      <c r="H174" s="32"/>
      <c r="I174" s="160"/>
      <c r="J174" s="32"/>
      <c r="K174" s="32"/>
      <c r="L174" s="33"/>
      <c r="M174" s="161"/>
      <c r="N174" s="162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188</v>
      </c>
      <c r="AU174" s="17" t="s">
        <v>85</v>
      </c>
    </row>
    <row r="175" spans="1:65" s="2" customFormat="1" ht="10.199999999999999">
      <c r="A175" s="32"/>
      <c r="B175" s="33"/>
      <c r="C175" s="32"/>
      <c r="D175" s="163" t="s">
        <v>190</v>
      </c>
      <c r="E175" s="32"/>
      <c r="F175" s="164" t="s">
        <v>255</v>
      </c>
      <c r="G175" s="32"/>
      <c r="H175" s="32"/>
      <c r="I175" s="160"/>
      <c r="J175" s="32"/>
      <c r="K175" s="32"/>
      <c r="L175" s="33"/>
      <c r="M175" s="161"/>
      <c r="N175" s="162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190</v>
      </c>
      <c r="AU175" s="17" t="s">
        <v>85</v>
      </c>
    </row>
    <row r="176" spans="1:65" s="13" customFormat="1" ht="10.199999999999999">
      <c r="B176" s="165"/>
      <c r="D176" s="158" t="s">
        <v>192</v>
      </c>
      <c r="E176" s="166" t="s">
        <v>1</v>
      </c>
      <c r="F176" s="167" t="s">
        <v>121</v>
      </c>
      <c r="H176" s="168">
        <v>2.1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6" t="s">
        <v>192</v>
      </c>
      <c r="AU176" s="166" t="s">
        <v>85</v>
      </c>
      <c r="AV176" s="13" t="s">
        <v>85</v>
      </c>
      <c r="AW176" s="13" t="s">
        <v>31</v>
      </c>
      <c r="AX176" s="13" t="s">
        <v>83</v>
      </c>
      <c r="AY176" s="166" t="s">
        <v>179</v>
      </c>
    </row>
    <row r="177" spans="1:65" s="2" customFormat="1" ht="14.4" customHeight="1">
      <c r="A177" s="32"/>
      <c r="B177" s="144"/>
      <c r="C177" s="145" t="s">
        <v>256</v>
      </c>
      <c r="D177" s="145" t="s">
        <v>181</v>
      </c>
      <c r="E177" s="146" t="s">
        <v>257</v>
      </c>
      <c r="F177" s="147" t="s">
        <v>258</v>
      </c>
      <c r="G177" s="148" t="s">
        <v>259</v>
      </c>
      <c r="H177" s="149">
        <v>6</v>
      </c>
      <c r="I177" s="150"/>
      <c r="J177" s="151">
        <f>ROUND(I177*H177,2)</f>
        <v>0</v>
      </c>
      <c r="K177" s="147" t="s">
        <v>185</v>
      </c>
      <c r="L177" s="33"/>
      <c r="M177" s="152" t="s">
        <v>1</v>
      </c>
      <c r="N177" s="153" t="s">
        <v>40</v>
      </c>
      <c r="O177" s="58"/>
      <c r="P177" s="154">
        <f>O177*H177</f>
        <v>0</v>
      </c>
      <c r="Q177" s="154">
        <v>1.02033</v>
      </c>
      <c r="R177" s="154">
        <f>Q177*H177</f>
        <v>6.1219799999999998</v>
      </c>
      <c r="S177" s="154">
        <v>0</v>
      </c>
      <c r="T177" s="155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6" t="s">
        <v>186</v>
      </c>
      <c r="AT177" s="156" t="s">
        <v>181</v>
      </c>
      <c r="AU177" s="156" t="s">
        <v>85</v>
      </c>
      <c r="AY177" s="17" t="s">
        <v>179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7" t="s">
        <v>83</v>
      </c>
      <c r="BK177" s="157">
        <f>ROUND(I177*H177,2)</f>
        <v>0</v>
      </c>
      <c r="BL177" s="17" t="s">
        <v>186</v>
      </c>
      <c r="BM177" s="156" t="s">
        <v>260</v>
      </c>
    </row>
    <row r="178" spans="1:65" s="2" customFormat="1" ht="48">
      <c r="A178" s="32"/>
      <c r="B178" s="33"/>
      <c r="C178" s="32"/>
      <c r="D178" s="158" t="s">
        <v>188</v>
      </c>
      <c r="E178" s="32"/>
      <c r="F178" s="159" t="s">
        <v>261</v>
      </c>
      <c r="G178" s="32"/>
      <c r="H178" s="32"/>
      <c r="I178" s="160"/>
      <c r="J178" s="32"/>
      <c r="K178" s="32"/>
      <c r="L178" s="33"/>
      <c r="M178" s="161"/>
      <c r="N178" s="162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188</v>
      </c>
      <c r="AU178" s="17" t="s">
        <v>85</v>
      </c>
    </row>
    <row r="179" spans="1:65" s="2" customFormat="1" ht="10.199999999999999">
      <c r="A179" s="32"/>
      <c r="B179" s="33"/>
      <c r="C179" s="32"/>
      <c r="D179" s="163" t="s">
        <v>190</v>
      </c>
      <c r="E179" s="32"/>
      <c r="F179" s="164" t="s">
        <v>262</v>
      </c>
      <c r="G179" s="32"/>
      <c r="H179" s="32"/>
      <c r="I179" s="160"/>
      <c r="J179" s="32"/>
      <c r="K179" s="32"/>
      <c r="L179" s="33"/>
      <c r="M179" s="161"/>
      <c r="N179" s="162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190</v>
      </c>
      <c r="AU179" s="17" t="s">
        <v>85</v>
      </c>
    </row>
    <row r="180" spans="1:65" s="2" customFormat="1" ht="19.2">
      <c r="A180" s="32"/>
      <c r="B180" s="33"/>
      <c r="C180" s="32"/>
      <c r="D180" s="158" t="s">
        <v>245</v>
      </c>
      <c r="E180" s="32"/>
      <c r="F180" s="173" t="s">
        <v>263</v>
      </c>
      <c r="G180" s="32"/>
      <c r="H180" s="32"/>
      <c r="I180" s="160"/>
      <c r="J180" s="32"/>
      <c r="K180" s="32"/>
      <c r="L180" s="33"/>
      <c r="M180" s="161"/>
      <c r="N180" s="162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245</v>
      </c>
      <c r="AU180" s="17" t="s">
        <v>85</v>
      </c>
    </row>
    <row r="181" spans="1:65" s="12" customFormat="1" ht="22.8" customHeight="1">
      <c r="B181" s="131"/>
      <c r="D181" s="132" t="s">
        <v>74</v>
      </c>
      <c r="E181" s="142" t="s">
        <v>218</v>
      </c>
      <c r="F181" s="142" t="s">
        <v>264</v>
      </c>
      <c r="I181" s="134"/>
      <c r="J181" s="143">
        <f>BK181</f>
        <v>0</v>
      </c>
      <c r="L181" s="131"/>
      <c r="M181" s="136"/>
      <c r="N181" s="137"/>
      <c r="O181" s="137"/>
      <c r="P181" s="138">
        <f>SUM(P182:P234)</f>
        <v>0</v>
      </c>
      <c r="Q181" s="137"/>
      <c r="R181" s="138">
        <f>SUM(R182:R234)</f>
        <v>27.734522499999994</v>
      </c>
      <c r="S181" s="137"/>
      <c r="T181" s="139">
        <f>SUM(T182:T234)</f>
        <v>0</v>
      </c>
      <c r="AR181" s="132" t="s">
        <v>83</v>
      </c>
      <c r="AT181" s="140" t="s">
        <v>74</v>
      </c>
      <c r="AU181" s="140" t="s">
        <v>83</v>
      </c>
      <c r="AY181" s="132" t="s">
        <v>179</v>
      </c>
      <c r="BK181" s="141">
        <f>SUM(BK182:BK234)</f>
        <v>0</v>
      </c>
    </row>
    <row r="182" spans="1:65" s="2" customFormat="1" ht="19.8" customHeight="1">
      <c r="A182" s="32"/>
      <c r="B182" s="144"/>
      <c r="C182" s="145" t="s">
        <v>8</v>
      </c>
      <c r="D182" s="145" t="s">
        <v>181</v>
      </c>
      <c r="E182" s="146" t="s">
        <v>265</v>
      </c>
      <c r="F182" s="147" t="s">
        <v>266</v>
      </c>
      <c r="G182" s="148" t="s">
        <v>252</v>
      </c>
      <c r="H182" s="149">
        <v>1.2050000000000001</v>
      </c>
      <c r="I182" s="150"/>
      <c r="J182" s="151">
        <f>ROUND(I182*H182,2)</f>
        <v>0</v>
      </c>
      <c r="K182" s="147" t="s">
        <v>185</v>
      </c>
      <c r="L182" s="33"/>
      <c r="M182" s="152" t="s">
        <v>1</v>
      </c>
      <c r="N182" s="153" t="s">
        <v>40</v>
      </c>
      <c r="O182" s="58"/>
      <c r="P182" s="154">
        <f>O182*H182</f>
        <v>0</v>
      </c>
      <c r="Q182" s="154">
        <v>5.6000000000000001E-2</v>
      </c>
      <c r="R182" s="154">
        <f>Q182*H182</f>
        <v>6.7480000000000012E-2</v>
      </c>
      <c r="S182" s="154">
        <v>0</v>
      </c>
      <c r="T182" s="155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6" t="s">
        <v>186</v>
      </c>
      <c r="AT182" s="156" t="s">
        <v>181</v>
      </c>
      <c r="AU182" s="156" t="s">
        <v>85</v>
      </c>
      <c r="AY182" s="17" t="s">
        <v>179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7" t="s">
        <v>83</v>
      </c>
      <c r="BK182" s="157">
        <f>ROUND(I182*H182,2)</f>
        <v>0</v>
      </c>
      <c r="BL182" s="17" t="s">
        <v>186</v>
      </c>
      <c r="BM182" s="156" t="s">
        <v>267</v>
      </c>
    </row>
    <row r="183" spans="1:65" s="2" customFormat="1" ht="10.199999999999999">
      <c r="A183" s="32"/>
      <c r="B183" s="33"/>
      <c r="C183" s="32"/>
      <c r="D183" s="158" t="s">
        <v>188</v>
      </c>
      <c r="E183" s="32"/>
      <c r="F183" s="159" t="s">
        <v>268</v>
      </c>
      <c r="G183" s="32"/>
      <c r="H183" s="32"/>
      <c r="I183" s="160"/>
      <c r="J183" s="32"/>
      <c r="K183" s="32"/>
      <c r="L183" s="33"/>
      <c r="M183" s="161"/>
      <c r="N183" s="162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188</v>
      </c>
      <c r="AU183" s="17" t="s">
        <v>85</v>
      </c>
    </row>
    <row r="184" spans="1:65" s="2" customFormat="1" ht="10.199999999999999">
      <c r="A184" s="32"/>
      <c r="B184" s="33"/>
      <c r="C184" s="32"/>
      <c r="D184" s="163" t="s">
        <v>190</v>
      </c>
      <c r="E184" s="32"/>
      <c r="F184" s="164" t="s">
        <v>269</v>
      </c>
      <c r="G184" s="32"/>
      <c r="H184" s="32"/>
      <c r="I184" s="160"/>
      <c r="J184" s="32"/>
      <c r="K184" s="32"/>
      <c r="L184" s="33"/>
      <c r="M184" s="161"/>
      <c r="N184" s="162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190</v>
      </c>
      <c r="AU184" s="17" t="s">
        <v>85</v>
      </c>
    </row>
    <row r="185" spans="1:65" s="13" customFormat="1" ht="10.199999999999999">
      <c r="B185" s="165"/>
      <c r="D185" s="158" t="s">
        <v>192</v>
      </c>
      <c r="E185" s="166" t="s">
        <v>1</v>
      </c>
      <c r="F185" s="167" t="s">
        <v>270</v>
      </c>
      <c r="H185" s="168">
        <v>1.2050000000000001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6" t="s">
        <v>192</v>
      </c>
      <c r="AU185" s="166" t="s">
        <v>85</v>
      </c>
      <c r="AV185" s="13" t="s">
        <v>85</v>
      </c>
      <c r="AW185" s="13" t="s">
        <v>31</v>
      </c>
      <c r="AX185" s="13" t="s">
        <v>83</v>
      </c>
      <c r="AY185" s="166" t="s">
        <v>179</v>
      </c>
    </row>
    <row r="186" spans="1:65" s="2" customFormat="1" ht="22.2" customHeight="1">
      <c r="A186" s="32"/>
      <c r="B186" s="144"/>
      <c r="C186" s="145" t="s">
        <v>271</v>
      </c>
      <c r="D186" s="145" t="s">
        <v>181</v>
      </c>
      <c r="E186" s="146" t="s">
        <v>272</v>
      </c>
      <c r="F186" s="147" t="s">
        <v>273</v>
      </c>
      <c r="G186" s="148" t="s">
        <v>252</v>
      </c>
      <c r="H186" s="149">
        <v>21.9</v>
      </c>
      <c r="I186" s="150"/>
      <c r="J186" s="151">
        <f>ROUND(I186*H186,2)</f>
        <v>0</v>
      </c>
      <c r="K186" s="147" t="s">
        <v>185</v>
      </c>
      <c r="L186" s="33"/>
      <c r="M186" s="152" t="s">
        <v>1</v>
      </c>
      <c r="N186" s="153" t="s">
        <v>40</v>
      </c>
      <c r="O186" s="58"/>
      <c r="P186" s="154">
        <f>O186*H186</f>
        <v>0</v>
      </c>
      <c r="Q186" s="154">
        <v>2.6900000000000001E-3</v>
      </c>
      <c r="R186" s="154">
        <f>Q186*H186</f>
        <v>5.8910999999999998E-2</v>
      </c>
      <c r="S186" s="154">
        <v>0</v>
      </c>
      <c r="T186" s="155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6" t="s">
        <v>186</v>
      </c>
      <c r="AT186" s="156" t="s">
        <v>181</v>
      </c>
      <c r="AU186" s="156" t="s">
        <v>85</v>
      </c>
      <c r="AY186" s="17" t="s">
        <v>179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7" t="s">
        <v>83</v>
      </c>
      <c r="BK186" s="157">
        <f>ROUND(I186*H186,2)</f>
        <v>0</v>
      </c>
      <c r="BL186" s="17" t="s">
        <v>186</v>
      </c>
      <c r="BM186" s="156" t="s">
        <v>274</v>
      </c>
    </row>
    <row r="187" spans="1:65" s="2" customFormat="1" ht="38.4">
      <c r="A187" s="32"/>
      <c r="B187" s="33"/>
      <c r="C187" s="32"/>
      <c r="D187" s="158" t="s">
        <v>188</v>
      </c>
      <c r="E187" s="32"/>
      <c r="F187" s="159" t="s">
        <v>275</v>
      </c>
      <c r="G187" s="32"/>
      <c r="H187" s="32"/>
      <c r="I187" s="160"/>
      <c r="J187" s="32"/>
      <c r="K187" s="32"/>
      <c r="L187" s="33"/>
      <c r="M187" s="161"/>
      <c r="N187" s="162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188</v>
      </c>
      <c r="AU187" s="17" t="s">
        <v>85</v>
      </c>
    </row>
    <row r="188" spans="1:65" s="2" customFormat="1" ht="10.199999999999999">
      <c r="A188" s="32"/>
      <c r="B188" s="33"/>
      <c r="C188" s="32"/>
      <c r="D188" s="163" t="s">
        <v>190</v>
      </c>
      <c r="E188" s="32"/>
      <c r="F188" s="164" t="s">
        <v>276</v>
      </c>
      <c r="G188" s="32"/>
      <c r="H188" s="32"/>
      <c r="I188" s="160"/>
      <c r="J188" s="32"/>
      <c r="K188" s="32"/>
      <c r="L188" s="33"/>
      <c r="M188" s="161"/>
      <c r="N188" s="162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190</v>
      </c>
      <c r="AU188" s="17" t="s">
        <v>85</v>
      </c>
    </row>
    <row r="189" spans="1:65" s="13" customFormat="1" ht="10.199999999999999">
      <c r="B189" s="165"/>
      <c r="D189" s="158" t="s">
        <v>192</v>
      </c>
      <c r="E189" s="166" t="s">
        <v>135</v>
      </c>
      <c r="F189" s="167" t="s">
        <v>277</v>
      </c>
      <c r="H189" s="168">
        <v>21.9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6" t="s">
        <v>192</v>
      </c>
      <c r="AU189" s="166" t="s">
        <v>85</v>
      </c>
      <c r="AV189" s="13" t="s">
        <v>85</v>
      </c>
      <c r="AW189" s="13" t="s">
        <v>31</v>
      </c>
      <c r="AX189" s="13" t="s">
        <v>83</v>
      </c>
      <c r="AY189" s="166" t="s">
        <v>179</v>
      </c>
    </row>
    <row r="190" spans="1:65" s="2" customFormat="1" ht="14.4" customHeight="1">
      <c r="A190" s="32"/>
      <c r="B190" s="144"/>
      <c r="C190" s="174" t="s">
        <v>134</v>
      </c>
      <c r="D190" s="174" t="s">
        <v>278</v>
      </c>
      <c r="E190" s="175" t="s">
        <v>279</v>
      </c>
      <c r="F190" s="176" t="s">
        <v>280</v>
      </c>
      <c r="G190" s="177" t="s">
        <v>252</v>
      </c>
      <c r="H190" s="178">
        <v>27.375</v>
      </c>
      <c r="I190" s="179"/>
      <c r="J190" s="180">
        <f>ROUND(I190*H190,2)</f>
        <v>0</v>
      </c>
      <c r="K190" s="176" t="s">
        <v>185</v>
      </c>
      <c r="L190" s="181"/>
      <c r="M190" s="182" t="s">
        <v>1</v>
      </c>
      <c r="N190" s="183" t="s">
        <v>40</v>
      </c>
      <c r="O190" s="58"/>
      <c r="P190" s="154">
        <f>O190*H190</f>
        <v>0</v>
      </c>
      <c r="Q190" s="154">
        <v>1.35E-2</v>
      </c>
      <c r="R190" s="154">
        <f>Q190*H190</f>
        <v>0.36956250000000002</v>
      </c>
      <c r="S190" s="154">
        <v>0</v>
      </c>
      <c r="T190" s="155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6" t="s">
        <v>233</v>
      </c>
      <c r="AT190" s="156" t="s">
        <v>278</v>
      </c>
      <c r="AU190" s="156" t="s">
        <v>85</v>
      </c>
      <c r="AY190" s="17" t="s">
        <v>179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7" t="s">
        <v>83</v>
      </c>
      <c r="BK190" s="157">
        <f>ROUND(I190*H190,2)</f>
        <v>0</v>
      </c>
      <c r="BL190" s="17" t="s">
        <v>186</v>
      </c>
      <c r="BM190" s="156" t="s">
        <v>281</v>
      </c>
    </row>
    <row r="191" spans="1:65" s="2" customFormat="1" ht="10.199999999999999">
      <c r="A191" s="32"/>
      <c r="B191" s="33"/>
      <c r="C191" s="32"/>
      <c r="D191" s="158" t="s">
        <v>188</v>
      </c>
      <c r="E191" s="32"/>
      <c r="F191" s="159" t="s">
        <v>280</v>
      </c>
      <c r="G191" s="32"/>
      <c r="H191" s="32"/>
      <c r="I191" s="160"/>
      <c r="J191" s="32"/>
      <c r="K191" s="32"/>
      <c r="L191" s="33"/>
      <c r="M191" s="161"/>
      <c r="N191" s="162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188</v>
      </c>
      <c r="AU191" s="17" t="s">
        <v>85</v>
      </c>
    </row>
    <row r="192" spans="1:65" s="13" customFormat="1" ht="10.199999999999999">
      <c r="B192" s="165"/>
      <c r="D192" s="158" t="s">
        <v>192</v>
      </c>
      <c r="E192" s="166" t="s">
        <v>1</v>
      </c>
      <c r="F192" s="167" t="s">
        <v>282</v>
      </c>
      <c r="H192" s="168">
        <v>27.375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6" t="s">
        <v>192</v>
      </c>
      <c r="AU192" s="166" t="s">
        <v>85</v>
      </c>
      <c r="AV192" s="13" t="s">
        <v>85</v>
      </c>
      <c r="AW192" s="13" t="s">
        <v>31</v>
      </c>
      <c r="AX192" s="13" t="s">
        <v>83</v>
      </c>
      <c r="AY192" s="166" t="s">
        <v>179</v>
      </c>
    </row>
    <row r="193" spans="1:65" s="2" customFormat="1" ht="22.2" customHeight="1">
      <c r="A193" s="32"/>
      <c r="B193" s="144"/>
      <c r="C193" s="145" t="s">
        <v>283</v>
      </c>
      <c r="D193" s="145" t="s">
        <v>181</v>
      </c>
      <c r="E193" s="146" t="s">
        <v>284</v>
      </c>
      <c r="F193" s="147" t="s">
        <v>285</v>
      </c>
      <c r="G193" s="148" t="s">
        <v>252</v>
      </c>
      <c r="H193" s="149">
        <v>2.1</v>
      </c>
      <c r="I193" s="150"/>
      <c r="J193" s="151">
        <f>ROUND(I193*H193,2)</f>
        <v>0</v>
      </c>
      <c r="K193" s="147" t="s">
        <v>185</v>
      </c>
      <c r="L193" s="33"/>
      <c r="M193" s="152" t="s">
        <v>1</v>
      </c>
      <c r="N193" s="153" t="s">
        <v>40</v>
      </c>
      <c r="O193" s="58"/>
      <c r="P193" s="154">
        <f>O193*H193</f>
        <v>0</v>
      </c>
      <c r="Q193" s="154">
        <v>1.54E-2</v>
      </c>
      <c r="R193" s="154">
        <f>Q193*H193</f>
        <v>3.2340000000000001E-2</v>
      </c>
      <c r="S193" s="154">
        <v>0</v>
      </c>
      <c r="T193" s="155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6" t="s">
        <v>186</v>
      </c>
      <c r="AT193" s="156" t="s">
        <v>181</v>
      </c>
      <c r="AU193" s="156" t="s">
        <v>85</v>
      </c>
      <c r="AY193" s="17" t="s">
        <v>179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7" t="s">
        <v>83</v>
      </c>
      <c r="BK193" s="157">
        <f>ROUND(I193*H193,2)</f>
        <v>0</v>
      </c>
      <c r="BL193" s="17" t="s">
        <v>186</v>
      </c>
      <c r="BM193" s="156" t="s">
        <v>286</v>
      </c>
    </row>
    <row r="194" spans="1:65" s="2" customFormat="1" ht="19.2">
      <c r="A194" s="32"/>
      <c r="B194" s="33"/>
      <c r="C194" s="32"/>
      <c r="D194" s="158" t="s">
        <v>188</v>
      </c>
      <c r="E194" s="32"/>
      <c r="F194" s="159" t="s">
        <v>287</v>
      </c>
      <c r="G194" s="32"/>
      <c r="H194" s="32"/>
      <c r="I194" s="160"/>
      <c r="J194" s="32"/>
      <c r="K194" s="32"/>
      <c r="L194" s="33"/>
      <c r="M194" s="161"/>
      <c r="N194" s="162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188</v>
      </c>
      <c r="AU194" s="17" t="s">
        <v>85</v>
      </c>
    </row>
    <row r="195" spans="1:65" s="2" customFormat="1" ht="10.199999999999999">
      <c r="A195" s="32"/>
      <c r="B195" s="33"/>
      <c r="C195" s="32"/>
      <c r="D195" s="163" t="s">
        <v>190</v>
      </c>
      <c r="E195" s="32"/>
      <c r="F195" s="164" t="s">
        <v>288</v>
      </c>
      <c r="G195" s="32"/>
      <c r="H195" s="32"/>
      <c r="I195" s="160"/>
      <c r="J195" s="32"/>
      <c r="K195" s="32"/>
      <c r="L195" s="33"/>
      <c r="M195" s="161"/>
      <c r="N195" s="162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190</v>
      </c>
      <c r="AU195" s="17" t="s">
        <v>85</v>
      </c>
    </row>
    <row r="196" spans="1:65" s="13" customFormat="1" ht="10.199999999999999">
      <c r="B196" s="165"/>
      <c r="D196" s="158" t="s">
        <v>192</v>
      </c>
      <c r="E196" s="166" t="s">
        <v>1</v>
      </c>
      <c r="F196" s="167" t="s">
        <v>121</v>
      </c>
      <c r="H196" s="168">
        <v>2.1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6" t="s">
        <v>192</v>
      </c>
      <c r="AU196" s="166" t="s">
        <v>85</v>
      </c>
      <c r="AV196" s="13" t="s">
        <v>85</v>
      </c>
      <c r="AW196" s="13" t="s">
        <v>31</v>
      </c>
      <c r="AX196" s="13" t="s">
        <v>83</v>
      </c>
      <c r="AY196" s="166" t="s">
        <v>179</v>
      </c>
    </row>
    <row r="197" spans="1:65" s="2" customFormat="1" ht="19.8" customHeight="1">
      <c r="A197" s="32"/>
      <c r="B197" s="144"/>
      <c r="C197" s="145" t="s">
        <v>289</v>
      </c>
      <c r="D197" s="145" t="s">
        <v>181</v>
      </c>
      <c r="E197" s="146" t="s">
        <v>290</v>
      </c>
      <c r="F197" s="147" t="s">
        <v>291</v>
      </c>
      <c r="G197" s="148" t="s">
        <v>252</v>
      </c>
      <c r="H197" s="149">
        <v>8</v>
      </c>
      <c r="I197" s="150"/>
      <c r="J197" s="151">
        <f>ROUND(I197*H197,2)</f>
        <v>0</v>
      </c>
      <c r="K197" s="147" t="s">
        <v>185</v>
      </c>
      <c r="L197" s="33"/>
      <c r="M197" s="152" t="s">
        <v>1</v>
      </c>
      <c r="N197" s="153" t="s">
        <v>40</v>
      </c>
      <c r="O197" s="58"/>
      <c r="P197" s="154">
        <f>O197*H197</f>
        <v>0</v>
      </c>
      <c r="Q197" s="154">
        <v>1.2E-2</v>
      </c>
      <c r="R197" s="154">
        <f>Q197*H197</f>
        <v>9.6000000000000002E-2</v>
      </c>
      <c r="S197" s="154">
        <v>0</v>
      </c>
      <c r="T197" s="155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6" t="s">
        <v>186</v>
      </c>
      <c r="AT197" s="156" t="s">
        <v>181</v>
      </c>
      <c r="AU197" s="156" t="s">
        <v>85</v>
      </c>
      <c r="AY197" s="17" t="s">
        <v>179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7" t="s">
        <v>83</v>
      </c>
      <c r="BK197" s="157">
        <f>ROUND(I197*H197,2)</f>
        <v>0</v>
      </c>
      <c r="BL197" s="17" t="s">
        <v>186</v>
      </c>
      <c r="BM197" s="156" t="s">
        <v>292</v>
      </c>
    </row>
    <row r="198" spans="1:65" s="2" customFormat="1" ht="19.2">
      <c r="A198" s="32"/>
      <c r="B198" s="33"/>
      <c r="C198" s="32"/>
      <c r="D198" s="158" t="s">
        <v>188</v>
      </c>
      <c r="E198" s="32"/>
      <c r="F198" s="159" t="s">
        <v>293</v>
      </c>
      <c r="G198" s="32"/>
      <c r="H198" s="32"/>
      <c r="I198" s="160"/>
      <c r="J198" s="32"/>
      <c r="K198" s="32"/>
      <c r="L198" s="33"/>
      <c r="M198" s="161"/>
      <c r="N198" s="162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188</v>
      </c>
      <c r="AU198" s="17" t="s">
        <v>85</v>
      </c>
    </row>
    <row r="199" spans="1:65" s="2" customFormat="1" ht="10.199999999999999">
      <c r="A199" s="32"/>
      <c r="B199" s="33"/>
      <c r="C199" s="32"/>
      <c r="D199" s="163" t="s">
        <v>190</v>
      </c>
      <c r="E199" s="32"/>
      <c r="F199" s="164" t="s">
        <v>294</v>
      </c>
      <c r="G199" s="32"/>
      <c r="H199" s="32"/>
      <c r="I199" s="160"/>
      <c r="J199" s="32"/>
      <c r="K199" s="32"/>
      <c r="L199" s="33"/>
      <c r="M199" s="161"/>
      <c r="N199" s="162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190</v>
      </c>
      <c r="AU199" s="17" t="s">
        <v>85</v>
      </c>
    </row>
    <row r="200" spans="1:65" s="13" customFormat="1" ht="10.199999999999999">
      <c r="B200" s="165"/>
      <c r="D200" s="158" t="s">
        <v>192</v>
      </c>
      <c r="E200" s="166" t="s">
        <v>1</v>
      </c>
      <c r="F200" s="167" t="s">
        <v>295</v>
      </c>
      <c r="H200" s="168">
        <v>8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192</v>
      </c>
      <c r="AU200" s="166" t="s">
        <v>85</v>
      </c>
      <c r="AV200" s="13" t="s">
        <v>85</v>
      </c>
      <c r="AW200" s="13" t="s">
        <v>31</v>
      </c>
      <c r="AX200" s="13" t="s">
        <v>83</v>
      </c>
      <c r="AY200" s="166" t="s">
        <v>179</v>
      </c>
    </row>
    <row r="201" spans="1:65" s="2" customFormat="1" ht="19.8" customHeight="1">
      <c r="A201" s="32"/>
      <c r="B201" s="144"/>
      <c r="C201" s="145" t="s">
        <v>296</v>
      </c>
      <c r="D201" s="145" t="s">
        <v>181</v>
      </c>
      <c r="E201" s="146" t="s">
        <v>297</v>
      </c>
      <c r="F201" s="147" t="s">
        <v>298</v>
      </c>
      <c r="G201" s="148" t="s">
        <v>252</v>
      </c>
      <c r="H201" s="149">
        <v>8</v>
      </c>
      <c r="I201" s="150"/>
      <c r="J201" s="151">
        <f>ROUND(I201*H201,2)</f>
        <v>0</v>
      </c>
      <c r="K201" s="147" t="s">
        <v>185</v>
      </c>
      <c r="L201" s="33"/>
      <c r="M201" s="152" t="s">
        <v>1</v>
      </c>
      <c r="N201" s="153" t="s">
        <v>40</v>
      </c>
      <c r="O201" s="58"/>
      <c r="P201" s="154">
        <f>O201*H201</f>
        <v>0</v>
      </c>
      <c r="Q201" s="154">
        <v>1.6199999999999999E-2</v>
      </c>
      <c r="R201" s="154">
        <f>Q201*H201</f>
        <v>0.12959999999999999</v>
      </c>
      <c r="S201" s="154">
        <v>0</v>
      </c>
      <c r="T201" s="155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6" t="s">
        <v>186</v>
      </c>
      <c r="AT201" s="156" t="s">
        <v>181</v>
      </c>
      <c r="AU201" s="156" t="s">
        <v>85</v>
      </c>
      <c r="AY201" s="17" t="s">
        <v>179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7" t="s">
        <v>83</v>
      </c>
      <c r="BK201" s="157">
        <f>ROUND(I201*H201,2)</f>
        <v>0</v>
      </c>
      <c r="BL201" s="17" t="s">
        <v>186</v>
      </c>
      <c r="BM201" s="156" t="s">
        <v>299</v>
      </c>
    </row>
    <row r="202" spans="1:65" s="2" customFormat="1" ht="19.2">
      <c r="A202" s="32"/>
      <c r="B202" s="33"/>
      <c r="C202" s="32"/>
      <c r="D202" s="158" t="s">
        <v>188</v>
      </c>
      <c r="E202" s="32"/>
      <c r="F202" s="159" t="s">
        <v>300</v>
      </c>
      <c r="G202" s="32"/>
      <c r="H202" s="32"/>
      <c r="I202" s="160"/>
      <c r="J202" s="32"/>
      <c r="K202" s="32"/>
      <c r="L202" s="33"/>
      <c r="M202" s="161"/>
      <c r="N202" s="162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188</v>
      </c>
      <c r="AU202" s="17" t="s">
        <v>85</v>
      </c>
    </row>
    <row r="203" spans="1:65" s="2" customFormat="1" ht="10.199999999999999">
      <c r="A203" s="32"/>
      <c r="B203" s="33"/>
      <c r="C203" s="32"/>
      <c r="D203" s="163" t="s">
        <v>190</v>
      </c>
      <c r="E203" s="32"/>
      <c r="F203" s="164" t="s">
        <v>301</v>
      </c>
      <c r="G203" s="32"/>
      <c r="H203" s="32"/>
      <c r="I203" s="160"/>
      <c r="J203" s="32"/>
      <c r="K203" s="32"/>
      <c r="L203" s="33"/>
      <c r="M203" s="161"/>
      <c r="N203" s="162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190</v>
      </c>
      <c r="AU203" s="17" t="s">
        <v>85</v>
      </c>
    </row>
    <row r="204" spans="1:65" s="2" customFormat="1" ht="19.8" customHeight="1">
      <c r="A204" s="32"/>
      <c r="B204" s="144"/>
      <c r="C204" s="145" t="s">
        <v>302</v>
      </c>
      <c r="D204" s="145" t="s">
        <v>181</v>
      </c>
      <c r="E204" s="146" t="s">
        <v>303</v>
      </c>
      <c r="F204" s="147" t="s">
        <v>304</v>
      </c>
      <c r="G204" s="148" t="s">
        <v>252</v>
      </c>
      <c r="H204" s="149">
        <v>15.6</v>
      </c>
      <c r="I204" s="150"/>
      <c r="J204" s="151">
        <f>ROUND(I204*H204,2)</f>
        <v>0</v>
      </c>
      <c r="K204" s="147" t="s">
        <v>185</v>
      </c>
      <c r="L204" s="33"/>
      <c r="M204" s="152" t="s">
        <v>1</v>
      </c>
      <c r="N204" s="153" t="s">
        <v>40</v>
      </c>
      <c r="O204" s="58"/>
      <c r="P204" s="154">
        <f>O204*H204</f>
        <v>0</v>
      </c>
      <c r="Q204" s="154">
        <v>3.3579999999999999E-2</v>
      </c>
      <c r="R204" s="154">
        <f>Q204*H204</f>
        <v>0.52384799999999998</v>
      </c>
      <c r="S204" s="154">
        <v>0</v>
      </c>
      <c r="T204" s="155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6" t="s">
        <v>186</v>
      </c>
      <c r="AT204" s="156" t="s">
        <v>181</v>
      </c>
      <c r="AU204" s="156" t="s">
        <v>85</v>
      </c>
      <c r="AY204" s="17" t="s">
        <v>179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7" t="s">
        <v>83</v>
      </c>
      <c r="BK204" s="157">
        <f>ROUND(I204*H204,2)</f>
        <v>0</v>
      </c>
      <c r="BL204" s="17" t="s">
        <v>186</v>
      </c>
      <c r="BM204" s="156" t="s">
        <v>305</v>
      </c>
    </row>
    <row r="205" spans="1:65" s="2" customFormat="1" ht="10.199999999999999">
      <c r="A205" s="32"/>
      <c r="B205" s="33"/>
      <c r="C205" s="32"/>
      <c r="D205" s="158" t="s">
        <v>188</v>
      </c>
      <c r="E205" s="32"/>
      <c r="F205" s="159" t="s">
        <v>306</v>
      </c>
      <c r="G205" s="32"/>
      <c r="H205" s="32"/>
      <c r="I205" s="160"/>
      <c r="J205" s="32"/>
      <c r="K205" s="32"/>
      <c r="L205" s="33"/>
      <c r="M205" s="161"/>
      <c r="N205" s="162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188</v>
      </c>
      <c r="AU205" s="17" t="s">
        <v>85</v>
      </c>
    </row>
    <row r="206" spans="1:65" s="2" customFormat="1" ht="10.199999999999999">
      <c r="A206" s="32"/>
      <c r="B206" s="33"/>
      <c r="C206" s="32"/>
      <c r="D206" s="163" t="s">
        <v>190</v>
      </c>
      <c r="E206" s="32"/>
      <c r="F206" s="164" t="s">
        <v>307</v>
      </c>
      <c r="G206" s="32"/>
      <c r="H206" s="32"/>
      <c r="I206" s="160"/>
      <c r="J206" s="32"/>
      <c r="K206" s="32"/>
      <c r="L206" s="33"/>
      <c r="M206" s="161"/>
      <c r="N206" s="162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190</v>
      </c>
      <c r="AU206" s="17" t="s">
        <v>85</v>
      </c>
    </row>
    <row r="207" spans="1:65" s="13" customFormat="1" ht="10.199999999999999">
      <c r="B207" s="165"/>
      <c r="D207" s="158" t="s">
        <v>192</v>
      </c>
      <c r="E207" s="166" t="s">
        <v>1</v>
      </c>
      <c r="F207" s="167" t="s">
        <v>308</v>
      </c>
      <c r="H207" s="168">
        <v>15.6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6" t="s">
        <v>192</v>
      </c>
      <c r="AU207" s="166" t="s">
        <v>85</v>
      </c>
      <c r="AV207" s="13" t="s">
        <v>85</v>
      </c>
      <c r="AW207" s="13" t="s">
        <v>31</v>
      </c>
      <c r="AX207" s="13" t="s">
        <v>83</v>
      </c>
      <c r="AY207" s="166" t="s">
        <v>179</v>
      </c>
    </row>
    <row r="208" spans="1:65" s="2" customFormat="1" ht="14.4" customHeight="1">
      <c r="A208" s="32"/>
      <c r="B208" s="144"/>
      <c r="C208" s="145" t="s">
        <v>309</v>
      </c>
      <c r="D208" s="145" t="s">
        <v>181</v>
      </c>
      <c r="E208" s="146" t="s">
        <v>310</v>
      </c>
      <c r="F208" s="147" t="s">
        <v>311</v>
      </c>
      <c r="G208" s="148" t="s">
        <v>252</v>
      </c>
      <c r="H208" s="149">
        <v>8</v>
      </c>
      <c r="I208" s="150"/>
      <c r="J208" s="151">
        <f>ROUND(I208*H208,2)</f>
        <v>0</v>
      </c>
      <c r="K208" s="147" t="s">
        <v>185</v>
      </c>
      <c r="L208" s="33"/>
      <c r="M208" s="152" t="s">
        <v>1</v>
      </c>
      <c r="N208" s="153" t="s">
        <v>40</v>
      </c>
      <c r="O208" s="58"/>
      <c r="P208" s="154">
        <f>O208*H208</f>
        <v>0</v>
      </c>
      <c r="Q208" s="154">
        <v>4.0000000000000001E-3</v>
      </c>
      <c r="R208" s="154">
        <f>Q208*H208</f>
        <v>3.2000000000000001E-2</v>
      </c>
      <c r="S208" s="154">
        <v>0</v>
      </c>
      <c r="T208" s="155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6" t="s">
        <v>186</v>
      </c>
      <c r="AT208" s="156" t="s">
        <v>181</v>
      </c>
      <c r="AU208" s="156" t="s">
        <v>85</v>
      </c>
      <c r="AY208" s="17" t="s">
        <v>179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7" t="s">
        <v>83</v>
      </c>
      <c r="BK208" s="157">
        <f>ROUND(I208*H208,2)</f>
        <v>0</v>
      </c>
      <c r="BL208" s="17" t="s">
        <v>186</v>
      </c>
      <c r="BM208" s="156" t="s">
        <v>312</v>
      </c>
    </row>
    <row r="209" spans="1:65" s="2" customFormat="1" ht="19.2">
      <c r="A209" s="32"/>
      <c r="B209" s="33"/>
      <c r="C209" s="32"/>
      <c r="D209" s="158" t="s">
        <v>188</v>
      </c>
      <c r="E209" s="32"/>
      <c r="F209" s="159" t="s">
        <v>313</v>
      </c>
      <c r="G209" s="32"/>
      <c r="H209" s="32"/>
      <c r="I209" s="160"/>
      <c r="J209" s="32"/>
      <c r="K209" s="32"/>
      <c r="L209" s="33"/>
      <c r="M209" s="161"/>
      <c r="N209" s="162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188</v>
      </c>
      <c r="AU209" s="17" t="s">
        <v>85</v>
      </c>
    </row>
    <row r="210" spans="1:65" s="2" customFormat="1" ht="10.199999999999999">
      <c r="A210" s="32"/>
      <c r="B210" s="33"/>
      <c r="C210" s="32"/>
      <c r="D210" s="163" t="s">
        <v>190</v>
      </c>
      <c r="E210" s="32"/>
      <c r="F210" s="164" t="s">
        <v>314</v>
      </c>
      <c r="G210" s="32"/>
      <c r="H210" s="32"/>
      <c r="I210" s="160"/>
      <c r="J210" s="32"/>
      <c r="K210" s="32"/>
      <c r="L210" s="33"/>
      <c r="M210" s="161"/>
      <c r="N210" s="162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190</v>
      </c>
      <c r="AU210" s="17" t="s">
        <v>85</v>
      </c>
    </row>
    <row r="211" spans="1:65" s="2" customFormat="1" ht="22.2" customHeight="1">
      <c r="A211" s="32"/>
      <c r="B211" s="144"/>
      <c r="C211" s="145" t="s">
        <v>315</v>
      </c>
      <c r="D211" s="145" t="s">
        <v>181</v>
      </c>
      <c r="E211" s="146" t="s">
        <v>316</v>
      </c>
      <c r="F211" s="147" t="s">
        <v>317</v>
      </c>
      <c r="G211" s="148" t="s">
        <v>184</v>
      </c>
      <c r="H211" s="149">
        <v>3.8</v>
      </c>
      <c r="I211" s="150"/>
      <c r="J211" s="151">
        <f>ROUND(I211*H211,2)</f>
        <v>0</v>
      </c>
      <c r="K211" s="147" t="s">
        <v>185</v>
      </c>
      <c r="L211" s="33"/>
      <c r="M211" s="152" t="s">
        <v>1</v>
      </c>
      <c r="N211" s="153" t="s">
        <v>40</v>
      </c>
      <c r="O211" s="58"/>
      <c r="P211" s="154">
        <f>O211*H211</f>
        <v>0</v>
      </c>
      <c r="Q211" s="154">
        <v>2.3010199999999998</v>
      </c>
      <c r="R211" s="154">
        <f>Q211*H211</f>
        <v>8.7438759999999984</v>
      </c>
      <c r="S211" s="154">
        <v>0</v>
      </c>
      <c r="T211" s="155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6" t="s">
        <v>186</v>
      </c>
      <c r="AT211" s="156" t="s">
        <v>181</v>
      </c>
      <c r="AU211" s="156" t="s">
        <v>85</v>
      </c>
      <c r="AY211" s="17" t="s">
        <v>179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7" t="s">
        <v>83</v>
      </c>
      <c r="BK211" s="157">
        <f>ROUND(I211*H211,2)</f>
        <v>0</v>
      </c>
      <c r="BL211" s="17" t="s">
        <v>186</v>
      </c>
      <c r="BM211" s="156" t="s">
        <v>318</v>
      </c>
    </row>
    <row r="212" spans="1:65" s="2" customFormat="1" ht="19.2">
      <c r="A212" s="32"/>
      <c r="B212" s="33"/>
      <c r="C212" s="32"/>
      <c r="D212" s="158" t="s">
        <v>188</v>
      </c>
      <c r="E212" s="32"/>
      <c r="F212" s="159" t="s">
        <v>319</v>
      </c>
      <c r="G212" s="32"/>
      <c r="H212" s="32"/>
      <c r="I212" s="160"/>
      <c r="J212" s="32"/>
      <c r="K212" s="32"/>
      <c r="L212" s="33"/>
      <c r="M212" s="161"/>
      <c r="N212" s="162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188</v>
      </c>
      <c r="AU212" s="17" t="s">
        <v>85</v>
      </c>
    </row>
    <row r="213" spans="1:65" s="2" customFormat="1" ht="10.199999999999999">
      <c r="A213" s="32"/>
      <c r="B213" s="33"/>
      <c r="C213" s="32"/>
      <c r="D213" s="163" t="s">
        <v>190</v>
      </c>
      <c r="E213" s="32"/>
      <c r="F213" s="164" t="s">
        <v>320</v>
      </c>
      <c r="G213" s="32"/>
      <c r="H213" s="32"/>
      <c r="I213" s="160"/>
      <c r="J213" s="32"/>
      <c r="K213" s="32"/>
      <c r="L213" s="33"/>
      <c r="M213" s="161"/>
      <c r="N213" s="162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190</v>
      </c>
      <c r="AU213" s="17" t="s">
        <v>85</v>
      </c>
    </row>
    <row r="214" spans="1:65" s="13" customFormat="1" ht="10.199999999999999">
      <c r="B214" s="165"/>
      <c r="D214" s="158" t="s">
        <v>192</v>
      </c>
      <c r="E214" s="166" t="s">
        <v>1</v>
      </c>
      <c r="F214" s="167" t="s">
        <v>109</v>
      </c>
      <c r="H214" s="168">
        <v>3.8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6" t="s">
        <v>192</v>
      </c>
      <c r="AU214" s="166" t="s">
        <v>85</v>
      </c>
      <c r="AV214" s="13" t="s">
        <v>85</v>
      </c>
      <c r="AW214" s="13" t="s">
        <v>31</v>
      </c>
      <c r="AX214" s="13" t="s">
        <v>83</v>
      </c>
      <c r="AY214" s="166" t="s">
        <v>179</v>
      </c>
    </row>
    <row r="215" spans="1:65" s="2" customFormat="1" ht="22.2" customHeight="1">
      <c r="A215" s="32"/>
      <c r="B215" s="144"/>
      <c r="C215" s="145" t="s">
        <v>7</v>
      </c>
      <c r="D215" s="145" t="s">
        <v>181</v>
      </c>
      <c r="E215" s="146" t="s">
        <v>321</v>
      </c>
      <c r="F215" s="147" t="s">
        <v>322</v>
      </c>
      <c r="G215" s="148" t="s">
        <v>252</v>
      </c>
      <c r="H215" s="149">
        <v>157.69999999999999</v>
      </c>
      <c r="I215" s="150"/>
      <c r="J215" s="151">
        <f>ROUND(I215*H215,2)</f>
        <v>0</v>
      </c>
      <c r="K215" s="147" t="s">
        <v>185</v>
      </c>
      <c r="L215" s="33"/>
      <c r="M215" s="152" t="s">
        <v>1</v>
      </c>
      <c r="N215" s="153" t="s">
        <v>40</v>
      </c>
      <c r="O215" s="58"/>
      <c r="P215" s="154">
        <f>O215*H215</f>
        <v>0</v>
      </c>
      <c r="Q215" s="154">
        <v>0.11</v>
      </c>
      <c r="R215" s="154">
        <f>Q215*H215</f>
        <v>17.346999999999998</v>
      </c>
      <c r="S215" s="154">
        <v>0</v>
      </c>
      <c r="T215" s="155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6" t="s">
        <v>186</v>
      </c>
      <c r="AT215" s="156" t="s">
        <v>181</v>
      </c>
      <c r="AU215" s="156" t="s">
        <v>85</v>
      </c>
      <c r="AY215" s="17" t="s">
        <v>179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7" t="s">
        <v>83</v>
      </c>
      <c r="BK215" s="157">
        <f>ROUND(I215*H215,2)</f>
        <v>0</v>
      </c>
      <c r="BL215" s="17" t="s">
        <v>186</v>
      </c>
      <c r="BM215" s="156" t="s">
        <v>323</v>
      </c>
    </row>
    <row r="216" spans="1:65" s="2" customFormat="1" ht="10.199999999999999">
      <c r="A216" s="32"/>
      <c r="B216" s="33"/>
      <c r="C216" s="32"/>
      <c r="D216" s="158" t="s">
        <v>188</v>
      </c>
      <c r="E216" s="32"/>
      <c r="F216" s="159" t="s">
        <v>324</v>
      </c>
      <c r="G216" s="32"/>
      <c r="H216" s="32"/>
      <c r="I216" s="160"/>
      <c r="J216" s="32"/>
      <c r="K216" s="32"/>
      <c r="L216" s="33"/>
      <c r="M216" s="161"/>
      <c r="N216" s="162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188</v>
      </c>
      <c r="AU216" s="17" t="s">
        <v>85</v>
      </c>
    </row>
    <row r="217" spans="1:65" s="2" customFormat="1" ht="10.199999999999999">
      <c r="A217" s="32"/>
      <c r="B217" s="33"/>
      <c r="C217" s="32"/>
      <c r="D217" s="163" t="s">
        <v>190</v>
      </c>
      <c r="E217" s="32"/>
      <c r="F217" s="164" t="s">
        <v>325</v>
      </c>
      <c r="G217" s="32"/>
      <c r="H217" s="32"/>
      <c r="I217" s="160"/>
      <c r="J217" s="32"/>
      <c r="K217" s="32"/>
      <c r="L217" s="33"/>
      <c r="M217" s="161"/>
      <c r="N217" s="162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190</v>
      </c>
      <c r="AU217" s="17" t="s">
        <v>85</v>
      </c>
    </row>
    <row r="218" spans="1:65" s="13" customFormat="1" ht="10.199999999999999">
      <c r="B218" s="165"/>
      <c r="D218" s="158" t="s">
        <v>192</v>
      </c>
      <c r="E218" s="166" t="s">
        <v>1</v>
      </c>
      <c r="F218" s="167" t="s">
        <v>326</v>
      </c>
      <c r="H218" s="168">
        <v>157.69999999999999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6" t="s">
        <v>192</v>
      </c>
      <c r="AU218" s="166" t="s">
        <v>85</v>
      </c>
      <c r="AV218" s="13" t="s">
        <v>85</v>
      </c>
      <c r="AW218" s="13" t="s">
        <v>31</v>
      </c>
      <c r="AX218" s="13" t="s">
        <v>83</v>
      </c>
      <c r="AY218" s="166" t="s">
        <v>179</v>
      </c>
    </row>
    <row r="219" spans="1:65" s="2" customFormat="1" ht="14.4" customHeight="1">
      <c r="A219" s="32"/>
      <c r="B219" s="144"/>
      <c r="C219" s="145" t="s">
        <v>327</v>
      </c>
      <c r="D219" s="145" t="s">
        <v>181</v>
      </c>
      <c r="E219" s="146" t="s">
        <v>328</v>
      </c>
      <c r="F219" s="147" t="s">
        <v>329</v>
      </c>
      <c r="G219" s="148" t="s">
        <v>252</v>
      </c>
      <c r="H219" s="149">
        <v>157.69999999999999</v>
      </c>
      <c r="I219" s="150"/>
      <c r="J219" s="151">
        <f>ROUND(I219*H219,2)</f>
        <v>0</v>
      </c>
      <c r="K219" s="147" t="s">
        <v>185</v>
      </c>
      <c r="L219" s="33"/>
      <c r="M219" s="152" t="s">
        <v>1</v>
      </c>
      <c r="N219" s="153" t="s">
        <v>40</v>
      </c>
      <c r="O219" s="58"/>
      <c r="P219" s="154">
        <f>O219*H219</f>
        <v>0</v>
      </c>
      <c r="Q219" s="154">
        <v>1.2999999999999999E-4</v>
      </c>
      <c r="R219" s="154">
        <f>Q219*H219</f>
        <v>2.0500999999999998E-2</v>
      </c>
      <c r="S219" s="154">
        <v>0</v>
      </c>
      <c r="T219" s="155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6" t="s">
        <v>186</v>
      </c>
      <c r="AT219" s="156" t="s">
        <v>181</v>
      </c>
      <c r="AU219" s="156" t="s">
        <v>85</v>
      </c>
      <c r="AY219" s="17" t="s">
        <v>179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7" t="s">
        <v>83</v>
      </c>
      <c r="BK219" s="157">
        <f>ROUND(I219*H219,2)</f>
        <v>0</v>
      </c>
      <c r="BL219" s="17" t="s">
        <v>186</v>
      </c>
      <c r="BM219" s="156" t="s">
        <v>330</v>
      </c>
    </row>
    <row r="220" spans="1:65" s="2" customFormat="1" ht="19.2">
      <c r="A220" s="32"/>
      <c r="B220" s="33"/>
      <c r="C220" s="32"/>
      <c r="D220" s="158" t="s">
        <v>188</v>
      </c>
      <c r="E220" s="32"/>
      <c r="F220" s="159" t="s">
        <v>331</v>
      </c>
      <c r="G220" s="32"/>
      <c r="H220" s="32"/>
      <c r="I220" s="160"/>
      <c r="J220" s="32"/>
      <c r="K220" s="32"/>
      <c r="L220" s="33"/>
      <c r="M220" s="161"/>
      <c r="N220" s="162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188</v>
      </c>
      <c r="AU220" s="17" t="s">
        <v>85</v>
      </c>
    </row>
    <row r="221" spans="1:65" s="2" customFormat="1" ht="10.199999999999999">
      <c r="A221" s="32"/>
      <c r="B221" s="33"/>
      <c r="C221" s="32"/>
      <c r="D221" s="163" t="s">
        <v>190</v>
      </c>
      <c r="E221" s="32"/>
      <c r="F221" s="164" t="s">
        <v>332</v>
      </c>
      <c r="G221" s="32"/>
      <c r="H221" s="32"/>
      <c r="I221" s="160"/>
      <c r="J221" s="32"/>
      <c r="K221" s="32"/>
      <c r="L221" s="33"/>
      <c r="M221" s="161"/>
      <c r="N221" s="162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190</v>
      </c>
      <c r="AU221" s="17" t="s">
        <v>85</v>
      </c>
    </row>
    <row r="222" spans="1:65" s="2" customFormat="1" ht="19.2">
      <c r="A222" s="32"/>
      <c r="B222" s="33"/>
      <c r="C222" s="32"/>
      <c r="D222" s="158" t="s">
        <v>245</v>
      </c>
      <c r="E222" s="32"/>
      <c r="F222" s="173" t="s">
        <v>333</v>
      </c>
      <c r="G222" s="32"/>
      <c r="H222" s="32"/>
      <c r="I222" s="160"/>
      <c r="J222" s="32"/>
      <c r="K222" s="32"/>
      <c r="L222" s="33"/>
      <c r="M222" s="161"/>
      <c r="N222" s="162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245</v>
      </c>
      <c r="AU222" s="17" t="s">
        <v>85</v>
      </c>
    </row>
    <row r="223" spans="1:65" s="13" customFormat="1" ht="10.199999999999999">
      <c r="B223" s="165"/>
      <c r="D223" s="158" t="s">
        <v>192</v>
      </c>
      <c r="E223" s="166" t="s">
        <v>1</v>
      </c>
      <c r="F223" s="167" t="s">
        <v>112</v>
      </c>
      <c r="H223" s="168">
        <v>157.69999999999999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6" t="s">
        <v>192</v>
      </c>
      <c r="AU223" s="166" t="s">
        <v>85</v>
      </c>
      <c r="AV223" s="13" t="s">
        <v>85</v>
      </c>
      <c r="AW223" s="13" t="s">
        <v>31</v>
      </c>
      <c r="AX223" s="13" t="s">
        <v>83</v>
      </c>
      <c r="AY223" s="166" t="s">
        <v>179</v>
      </c>
    </row>
    <row r="224" spans="1:65" s="2" customFormat="1" ht="30" customHeight="1">
      <c r="A224" s="32"/>
      <c r="B224" s="144"/>
      <c r="C224" s="145" t="s">
        <v>334</v>
      </c>
      <c r="D224" s="145" t="s">
        <v>181</v>
      </c>
      <c r="E224" s="146" t="s">
        <v>335</v>
      </c>
      <c r="F224" s="147" t="s">
        <v>336</v>
      </c>
      <c r="G224" s="148" t="s">
        <v>337</v>
      </c>
      <c r="H224" s="149">
        <v>157.69999999999999</v>
      </c>
      <c r="I224" s="150"/>
      <c r="J224" s="151">
        <f>ROUND(I224*H224,2)</f>
        <v>0</v>
      </c>
      <c r="K224" s="147" t="s">
        <v>185</v>
      </c>
      <c r="L224" s="33"/>
      <c r="M224" s="152" t="s">
        <v>1</v>
      </c>
      <c r="N224" s="153" t="s">
        <v>40</v>
      </c>
      <c r="O224" s="58"/>
      <c r="P224" s="154">
        <f>O224*H224</f>
        <v>0</v>
      </c>
      <c r="Q224" s="154">
        <v>2.0000000000000002E-5</v>
      </c>
      <c r="R224" s="154">
        <f>Q224*H224</f>
        <v>3.1540000000000001E-3</v>
      </c>
      <c r="S224" s="154">
        <v>0</v>
      </c>
      <c r="T224" s="155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6" t="s">
        <v>186</v>
      </c>
      <c r="AT224" s="156" t="s">
        <v>181</v>
      </c>
      <c r="AU224" s="156" t="s">
        <v>85</v>
      </c>
      <c r="AY224" s="17" t="s">
        <v>179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7" t="s">
        <v>83</v>
      </c>
      <c r="BK224" s="157">
        <f>ROUND(I224*H224,2)</f>
        <v>0</v>
      </c>
      <c r="BL224" s="17" t="s">
        <v>186</v>
      </c>
      <c r="BM224" s="156" t="s">
        <v>338</v>
      </c>
    </row>
    <row r="225" spans="1:65" s="2" customFormat="1" ht="19.2">
      <c r="A225" s="32"/>
      <c r="B225" s="33"/>
      <c r="C225" s="32"/>
      <c r="D225" s="158" t="s">
        <v>188</v>
      </c>
      <c r="E225" s="32"/>
      <c r="F225" s="159" t="s">
        <v>339</v>
      </c>
      <c r="G225" s="32"/>
      <c r="H225" s="32"/>
      <c r="I225" s="160"/>
      <c r="J225" s="32"/>
      <c r="K225" s="32"/>
      <c r="L225" s="33"/>
      <c r="M225" s="161"/>
      <c r="N225" s="162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188</v>
      </c>
      <c r="AU225" s="17" t="s">
        <v>85</v>
      </c>
    </row>
    <row r="226" spans="1:65" s="2" customFormat="1" ht="10.199999999999999">
      <c r="A226" s="32"/>
      <c r="B226" s="33"/>
      <c r="C226" s="32"/>
      <c r="D226" s="163" t="s">
        <v>190</v>
      </c>
      <c r="E226" s="32"/>
      <c r="F226" s="164" t="s">
        <v>340</v>
      </c>
      <c r="G226" s="32"/>
      <c r="H226" s="32"/>
      <c r="I226" s="160"/>
      <c r="J226" s="32"/>
      <c r="K226" s="32"/>
      <c r="L226" s="33"/>
      <c r="M226" s="161"/>
      <c r="N226" s="162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190</v>
      </c>
      <c r="AU226" s="17" t="s">
        <v>85</v>
      </c>
    </row>
    <row r="227" spans="1:65" s="13" customFormat="1" ht="10.199999999999999">
      <c r="B227" s="165"/>
      <c r="D227" s="158" t="s">
        <v>192</v>
      </c>
      <c r="E227" s="166" t="s">
        <v>1</v>
      </c>
      <c r="F227" s="167" t="s">
        <v>112</v>
      </c>
      <c r="H227" s="168">
        <v>157.69999999999999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6" t="s">
        <v>192</v>
      </c>
      <c r="AU227" s="166" t="s">
        <v>85</v>
      </c>
      <c r="AV227" s="13" t="s">
        <v>85</v>
      </c>
      <c r="AW227" s="13" t="s">
        <v>31</v>
      </c>
      <c r="AX227" s="13" t="s">
        <v>83</v>
      </c>
      <c r="AY227" s="166" t="s">
        <v>179</v>
      </c>
    </row>
    <row r="228" spans="1:65" s="2" customFormat="1" ht="19.8" customHeight="1">
      <c r="A228" s="32"/>
      <c r="B228" s="144"/>
      <c r="C228" s="145" t="s">
        <v>341</v>
      </c>
      <c r="D228" s="145" t="s">
        <v>181</v>
      </c>
      <c r="E228" s="146" t="s">
        <v>342</v>
      </c>
      <c r="F228" s="147" t="s">
        <v>343</v>
      </c>
      <c r="G228" s="148" t="s">
        <v>259</v>
      </c>
      <c r="H228" s="149">
        <v>5</v>
      </c>
      <c r="I228" s="150"/>
      <c r="J228" s="151">
        <f>ROUND(I228*H228,2)</f>
        <v>0</v>
      </c>
      <c r="K228" s="147" t="s">
        <v>185</v>
      </c>
      <c r="L228" s="33"/>
      <c r="M228" s="152" t="s">
        <v>1</v>
      </c>
      <c r="N228" s="153" t="s">
        <v>40</v>
      </c>
      <c r="O228" s="58"/>
      <c r="P228" s="154">
        <f>O228*H228</f>
        <v>0</v>
      </c>
      <c r="Q228" s="154">
        <v>4.684E-2</v>
      </c>
      <c r="R228" s="154">
        <f>Q228*H228</f>
        <v>0.23419999999999999</v>
      </c>
      <c r="S228" s="154">
        <v>0</v>
      </c>
      <c r="T228" s="155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6" t="s">
        <v>186</v>
      </c>
      <c r="AT228" s="156" t="s">
        <v>181</v>
      </c>
      <c r="AU228" s="156" t="s">
        <v>85</v>
      </c>
      <c r="AY228" s="17" t="s">
        <v>179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7" t="s">
        <v>83</v>
      </c>
      <c r="BK228" s="157">
        <f>ROUND(I228*H228,2)</f>
        <v>0</v>
      </c>
      <c r="BL228" s="17" t="s">
        <v>186</v>
      </c>
      <c r="BM228" s="156" t="s">
        <v>344</v>
      </c>
    </row>
    <row r="229" spans="1:65" s="2" customFormat="1" ht="19.2">
      <c r="A229" s="32"/>
      <c r="B229" s="33"/>
      <c r="C229" s="32"/>
      <c r="D229" s="158" t="s">
        <v>188</v>
      </c>
      <c r="E229" s="32"/>
      <c r="F229" s="159" t="s">
        <v>345</v>
      </c>
      <c r="G229" s="32"/>
      <c r="H229" s="32"/>
      <c r="I229" s="160"/>
      <c r="J229" s="32"/>
      <c r="K229" s="32"/>
      <c r="L229" s="33"/>
      <c r="M229" s="161"/>
      <c r="N229" s="162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188</v>
      </c>
      <c r="AU229" s="17" t="s">
        <v>85</v>
      </c>
    </row>
    <row r="230" spans="1:65" s="2" customFormat="1" ht="10.199999999999999">
      <c r="A230" s="32"/>
      <c r="B230" s="33"/>
      <c r="C230" s="32"/>
      <c r="D230" s="163" t="s">
        <v>190</v>
      </c>
      <c r="E230" s="32"/>
      <c r="F230" s="164" t="s">
        <v>346</v>
      </c>
      <c r="G230" s="32"/>
      <c r="H230" s="32"/>
      <c r="I230" s="160"/>
      <c r="J230" s="32"/>
      <c r="K230" s="32"/>
      <c r="L230" s="33"/>
      <c r="M230" s="161"/>
      <c r="N230" s="162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190</v>
      </c>
      <c r="AU230" s="17" t="s">
        <v>85</v>
      </c>
    </row>
    <row r="231" spans="1:65" s="2" customFormat="1" ht="30" customHeight="1">
      <c r="A231" s="32"/>
      <c r="B231" s="144"/>
      <c r="C231" s="174" t="s">
        <v>347</v>
      </c>
      <c r="D231" s="174" t="s">
        <v>278</v>
      </c>
      <c r="E231" s="175" t="s">
        <v>348</v>
      </c>
      <c r="F231" s="176" t="s">
        <v>349</v>
      </c>
      <c r="G231" s="177" t="s">
        <v>259</v>
      </c>
      <c r="H231" s="178">
        <v>4</v>
      </c>
      <c r="I231" s="179"/>
      <c r="J231" s="180">
        <f>ROUND(I231*H231,2)</f>
        <v>0</v>
      </c>
      <c r="K231" s="176" t="s">
        <v>185</v>
      </c>
      <c r="L231" s="181"/>
      <c r="M231" s="182" t="s">
        <v>1</v>
      </c>
      <c r="N231" s="183" t="s">
        <v>40</v>
      </c>
      <c r="O231" s="58"/>
      <c r="P231" s="154">
        <f>O231*H231</f>
        <v>0</v>
      </c>
      <c r="Q231" s="154">
        <v>1.521E-2</v>
      </c>
      <c r="R231" s="154">
        <f>Q231*H231</f>
        <v>6.0839999999999998E-2</v>
      </c>
      <c r="S231" s="154">
        <v>0</v>
      </c>
      <c r="T231" s="155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6" t="s">
        <v>233</v>
      </c>
      <c r="AT231" s="156" t="s">
        <v>278</v>
      </c>
      <c r="AU231" s="156" t="s">
        <v>85</v>
      </c>
      <c r="AY231" s="17" t="s">
        <v>179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7" t="s">
        <v>83</v>
      </c>
      <c r="BK231" s="157">
        <f>ROUND(I231*H231,2)</f>
        <v>0</v>
      </c>
      <c r="BL231" s="17" t="s">
        <v>186</v>
      </c>
      <c r="BM231" s="156" t="s">
        <v>350</v>
      </c>
    </row>
    <row r="232" spans="1:65" s="2" customFormat="1" ht="19.2">
      <c r="A232" s="32"/>
      <c r="B232" s="33"/>
      <c r="C232" s="32"/>
      <c r="D232" s="158" t="s">
        <v>188</v>
      </c>
      <c r="E232" s="32"/>
      <c r="F232" s="159" t="s">
        <v>349</v>
      </c>
      <c r="G232" s="32"/>
      <c r="H232" s="32"/>
      <c r="I232" s="160"/>
      <c r="J232" s="32"/>
      <c r="K232" s="32"/>
      <c r="L232" s="33"/>
      <c r="M232" s="161"/>
      <c r="N232" s="162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188</v>
      </c>
      <c r="AU232" s="17" t="s">
        <v>85</v>
      </c>
    </row>
    <row r="233" spans="1:65" s="2" customFormat="1" ht="30" customHeight="1">
      <c r="A233" s="32"/>
      <c r="B233" s="144"/>
      <c r="C233" s="174" t="s">
        <v>351</v>
      </c>
      <c r="D233" s="174" t="s">
        <v>278</v>
      </c>
      <c r="E233" s="175" t="s">
        <v>352</v>
      </c>
      <c r="F233" s="176" t="s">
        <v>353</v>
      </c>
      <c r="G233" s="177" t="s">
        <v>259</v>
      </c>
      <c r="H233" s="178">
        <v>1</v>
      </c>
      <c r="I233" s="179"/>
      <c r="J233" s="180">
        <f>ROUND(I233*H233,2)</f>
        <v>0</v>
      </c>
      <c r="K233" s="176" t="s">
        <v>185</v>
      </c>
      <c r="L233" s="181"/>
      <c r="M233" s="182" t="s">
        <v>1</v>
      </c>
      <c r="N233" s="183" t="s">
        <v>40</v>
      </c>
      <c r="O233" s="58"/>
      <c r="P233" s="154">
        <f>O233*H233</f>
        <v>0</v>
      </c>
      <c r="Q233" s="154">
        <v>1.521E-2</v>
      </c>
      <c r="R233" s="154">
        <f>Q233*H233</f>
        <v>1.521E-2</v>
      </c>
      <c r="S233" s="154">
        <v>0</v>
      </c>
      <c r="T233" s="155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6" t="s">
        <v>233</v>
      </c>
      <c r="AT233" s="156" t="s">
        <v>278</v>
      </c>
      <c r="AU233" s="156" t="s">
        <v>85</v>
      </c>
      <c r="AY233" s="17" t="s">
        <v>179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7" t="s">
        <v>83</v>
      </c>
      <c r="BK233" s="157">
        <f>ROUND(I233*H233,2)</f>
        <v>0</v>
      </c>
      <c r="BL233" s="17" t="s">
        <v>186</v>
      </c>
      <c r="BM233" s="156" t="s">
        <v>354</v>
      </c>
    </row>
    <row r="234" spans="1:65" s="2" customFormat="1" ht="19.2">
      <c r="A234" s="32"/>
      <c r="B234" s="33"/>
      <c r="C234" s="32"/>
      <c r="D234" s="158" t="s">
        <v>188</v>
      </c>
      <c r="E234" s="32"/>
      <c r="F234" s="159" t="s">
        <v>353</v>
      </c>
      <c r="G234" s="32"/>
      <c r="H234" s="32"/>
      <c r="I234" s="160"/>
      <c r="J234" s="32"/>
      <c r="K234" s="32"/>
      <c r="L234" s="33"/>
      <c r="M234" s="161"/>
      <c r="N234" s="162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188</v>
      </c>
      <c r="AU234" s="17" t="s">
        <v>85</v>
      </c>
    </row>
    <row r="235" spans="1:65" s="12" customFormat="1" ht="22.8" customHeight="1">
      <c r="B235" s="131"/>
      <c r="D235" s="132" t="s">
        <v>74</v>
      </c>
      <c r="E235" s="142" t="s">
        <v>233</v>
      </c>
      <c r="F235" s="142" t="s">
        <v>355</v>
      </c>
      <c r="I235" s="134"/>
      <c r="J235" s="143">
        <f>BK235</f>
        <v>0</v>
      </c>
      <c r="L235" s="131"/>
      <c r="M235" s="136"/>
      <c r="N235" s="137"/>
      <c r="O235" s="137"/>
      <c r="P235" s="138">
        <f>SUM(P236:P239)</f>
        <v>0</v>
      </c>
      <c r="Q235" s="137"/>
      <c r="R235" s="138">
        <f>SUM(R236:R239)</f>
        <v>0</v>
      </c>
      <c r="S235" s="137"/>
      <c r="T235" s="139">
        <f>SUM(T236:T239)</f>
        <v>4.9280400000000002</v>
      </c>
      <c r="AR235" s="132" t="s">
        <v>83</v>
      </c>
      <c r="AT235" s="140" t="s">
        <v>74</v>
      </c>
      <c r="AU235" s="140" t="s">
        <v>83</v>
      </c>
      <c r="AY235" s="132" t="s">
        <v>179</v>
      </c>
      <c r="BK235" s="141">
        <f>SUM(BK236:BK239)</f>
        <v>0</v>
      </c>
    </row>
    <row r="236" spans="1:65" s="2" customFormat="1" ht="22.2" customHeight="1">
      <c r="A236" s="32"/>
      <c r="B236" s="144"/>
      <c r="C236" s="145" t="s">
        <v>356</v>
      </c>
      <c r="D236" s="145" t="s">
        <v>181</v>
      </c>
      <c r="E236" s="146" t="s">
        <v>357</v>
      </c>
      <c r="F236" s="147" t="s">
        <v>358</v>
      </c>
      <c r="G236" s="148" t="s">
        <v>184</v>
      </c>
      <c r="H236" s="149">
        <v>3.1589999999999998</v>
      </c>
      <c r="I236" s="150"/>
      <c r="J236" s="151">
        <f>ROUND(I236*H236,2)</f>
        <v>0</v>
      </c>
      <c r="K236" s="147" t="s">
        <v>185</v>
      </c>
      <c r="L236" s="33"/>
      <c r="M236" s="152" t="s">
        <v>1</v>
      </c>
      <c r="N236" s="153" t="s">
        <v>40</v>
      </c>
      <c r="O236" s="58"/>
      <c r="P236" s="154">
        <f>O236*H236</f>
        <v>0</v>
      </c>
      <c r="Q236" s="154">
        <v>0</v>
      </c>
      <c r="R236" s="154">
        <f>Q236*H236</f>
        <v>0</v>
      </c>
      <c r="S236" s="154">
        <v>1.56</v>
      </c>
      <c r="T236" s="155">
        <f>S236*H236</f>
        <v>4.9280400000000002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6" t="s">
        <v>186</v>
      </c>
      <c r="AT236" s="156" t="s">
        <v>181</v>
      </c>
      <c r="AU236" s="156" t="s">
        <v>85</v>
      </c>
      <c r="AY236" s="17" t="s">
        <v>179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7" t="s">
        <v>83</v>
      </c>
      <c r="BK236" s="157">
        <f>ROUND(I236*H236,2)</f>
        <v>0</v>
      </c>
      <c r="BL236" s="17" t="s">
        <v>186</v>
      </c>
      <c r="BM236" s="156" t="s">
        <v>359</v>
      </c>
    </row>
    <row r="237" spans="1:65" s="2" customFormat="1" ht="19.2">
      <c r="A237" s="32"/>
      <c r="B237" s="33"/>
      <c r="C237" s="32"/>
      <c r="D237" s="158" t="s">
        <v>188</v>
      </c>
      <c r="E237" s="32"/>
      <c r="F237" s="159" t="s">
        <v>360</v>
      </c>
      <c r="G237" s="32"/>
      <c r="H237" s="32"/>
      <c r="I237" s="160"/>
      <c r="J237" s="32"/>
      <c r="K237" s="32"/>
      <c r="L237" s="33"/>
      <c r="M237" s="161"/>
      <c r="N237" s="162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188</v>
      </c>
      <c r="AU237" s="17" t="s">
        <v>85</v>
      </c>
    </row>
    <row r="238" spans="1:65" s="2" customFormat="1" ht="10.199999999999999">
      <c r="A238" s="32"/>
      <c r="B238" s="33"/>
      <c r="C238" s="32"/>
      <c r="D238" s="163" t="s">
        <v>190</v>
      </c>
      <c r="E238" s="32"/>
      <c r="F238" s="164" t="s">
        <v>361</v>
      </c>
      <c r="G238" s="32"/>
      <c r="H238" s="32"/>
      <c r="I238" s="160"/>
      <c r="J238" s="32"/>
      <c r="K238" s="32"/>
      <c r="L238" s="33"/>
      <c r="M238" s="161"/>
      <c r="N238" s="162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190</v>
      </c>
      <c r="AU238" s="17" t="s">
        <v>85</v>
      </c>
    </row>
    <row r="239" spans="1:65" s="13" customFormat="1" ht="10.199999999999999">
      <c r="B239" s="165"/>
      <c r="D239" s="158" t="s">
        <v>192</v>
      </c>
      <c r="E239" s="166" t="s">
        <v>1</v>
      </c>
      <c r="F239" s="167" t="s">
        <v>362</v>
      </c>
      <c r="H239" s="168">
        <v>3.1589999999999998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6" t="s">
        <v>192</v>
      </c>
      <c r="AU239" s="166" t="s">
        <v>85</v>
      </c>
      <c r="AV239" s="13" t="s">
        <v>85</v>
      </c>
      <c r="AW239" s="13" t="s">
        <v>31</v>
      </c>
      <c r="AX239" s="13" t="s">
        <v>83</v>
      </c>
      <c r="AY239" s="166" t="s">
        <v>179</v>
      </c>
    </row>
    <row r="240" spans="1:65" s="12" customFormat="1" ht="22.8" customHeight="1">
      <c r="B240" s="131"/>
      <c r="D240" s="132" t="s">
        <v>74</v>
      </c>
      <c r="E240" s="142" t="s">
        <v>239</v>
      </c>
      <c r="F240" s="142" t="s">
        <v>363</v>
      </c>
      <c r="I240" s="134"/>
      <c r="J240" s="143">
        <f>BK240</f>
        <v>0</v>
      </c>
      <c r="L240" s="131"/>
      <c r="M240" s="136"/>
      <c r="N240" s="137"/>
      <c r="O240" s="137"/>
      <c r="P240" s="138">
        <f>SUM(P241:P313)</f>
        <v>0</v>
      </c>
      <c r="Q240" s="137"/>
      <c r="R240" s="138">
        <f>SUM(R241:R313)</f>
        <v>0.29410239999999993</v>
      </c>
      <c r="S240" s="137"/>
      <c r="T240" s="139">
        <f>SUM(T241:T313)</f>
        <v>35.051220000000008</v>
      </c>
      <c r="AR240" s="132" t="s">
        <v>83</v>
      </c>
      <c r="AT240" s="140" t="s">
        <v>74</v>
      </c>
      <c r="AU240" s="140" t="s">
        <v>83</v>
      </c>
      <c r="AY240" s="132" t="s">
        <v>179</v>
      </c>
      <c r="BK240" s="141">
        <f>SUM(BK241:BK313)</f>
        <v>0</v>
      </c>
    </row>
    <row r="241" spans="1:65" s="2" customFormat="1" ht="30" customHeight="1">
      <c r="A241" s="32"/>
      <c r="B241" s="144"/>
      <c r="C241" s="145" t="s">
        <v>364</v>
      </c>
      <c r="D241" s="145" t="s">
        <v>181</v>
      </c>
      <c r="E241" s="146" t="s">
        <v>365</v>
      </c>
      <c r="F241" s="147" t="s">
        <v>366</v>
      </c>
      <c r="G241" s="148" t="s">
        <v>252</v>
      </c>
      <c r="H241" s="149">
        <v>92</v>
      </c>
      <c r="I241" s="150"/>
      <c r="J241" s="151">
        <f>ROUND(I241*H241,2)</f>
        <v>0</v>
      </c>
      <c r="K241" s="147" t="s">
        <v>185</v>
      </c>
      <c r="L241" s="33"/>
      <c r="M241" s="152" t="s">
        <v>1</v>
      </c>
      <c r="N241" s="153" t="s">
        <v>40</v>
      </c>
      <c r="O241" s="58"/>
      <c r="P241" s="154">
        <f>O241*H241</f>
        <v>0</v>
      </c>
      <c r="Q241" s="154">
        <v>1.2999999999999999E-4</v>
      </c>
      <c r="R241" s="154">
        <f>Q241*H241</f>
        <v>1.1959999999999998E-2</v>
      </c>
      <c r="S241" s="154">
        <v>0</v>
      </c>
      <c r="T241" s="155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6" t="s">
        <v>186</v>
      </c>
      <c r="AT241" s="156" t="s">
        <v>181</v>
      </c>
      <c r="AU241" s="156" t="s">
        <v>85</v>
      </c>
      <c r="AY241" s="17" t="s">
        <v>179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7" t="s">
        <v>83</v>
      </c>
      <c r="BK241" s="157">
        <f>ROUND(I241*H241,2)</f>
        <v>0</v>
      </c>
      <c r="BL241" s="17" t="s">
        <v>186</v>
      </c>
      <c r="BM241" s="156" t="s">
        <v>367</v>
      </c>
    </row>
    <row r="242" spans="1:65" s="2" customFormat="1" ht="19.2">
      <c r="A242" s="32"/>
      <c r="B242" s="33"/>
      <c r="C242" s="32"/>
      <c r="D242" s="158" t="s">
        <v>188</v>
      </c>
      <c r="E242" s="32"/>
      <c r="F242" s="159" t="s">
        <v>368</v>
      </c>
      <c r="G242" s="32"/>
      <c r="H242" s="32"/>
      <c r="I242" s="160"/>
      <c r="J242" s="32"/>
      <c r="K242" s="32"/>
      <c r="L242" s="33"/>
      <c r="M242" s="161"/>
      <c r="N242" s="162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188</v>
      </c>
      <c r="AU242" s="17" t="s">
        <v>85</v>
      </c>
    </row>
    <row r="243" spans="1:65" s="2" customFormat="1" ht="10.199999999999999">
      <c r="A243" s="32"/>
      <c r="B243" s="33"/>
      <c r="C243" s="32"/>
      <c r="D243" s="163" t="s">
        <v>190</v>
      </c>
      <c r="E243" s="32"/>
      <c r="F243" s="164" t="s">
        <v>369</v>
      </c>
      <c r="G243" s="32"/>
      <c r="H243" s="32"/>
      <c r="I243" s="160"/>
      <c r="J243" s="32"/>
      <c r="K243" s="32"/>
      <c r="L243" s="33"/>
      <c r="M243" s="161"/>
      <c r="N243" s="162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190</v>
      </c>
      <c r="AU243" s="17" t="s">
        <v>85</v>
      </c>
    </row>
    <row r="244" spans="1:65" s="13" customFormat="1" ht="10.199999999999999">
      <c r="B244" s="165"/>
      <c r="D244" s="158" t="s">
        <v>192</v>
      </c>
      <c r="E244" s="166" t="s">
        <v>1</v>
      </c>
      <c r="F244" s="167" t="s">
        <v>370</v>
      </c>
      <c r="H244" s="168">
        <v>92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6" t="s">
        <v>192</v>
      </c>
      <c r="AU244" s="166" t="s">
        <v>85</v>
      </c>
      <c r="AV244" s="13" t="s">
        <v>85</v>
      </c>
      <c r="AW244" s="13" t="s">
        <v>31</v>
      </c>
      <c r="AX244" s="13" t="s">
        <v>83</v>
      </c>
      <c r="AY244" s="166" t="s">
        <v>179</v>
      </c>
    </row>
    <row r="245" spans="1:65" s="2" customFormat="1" ht="22.2" customHeight="1">
      <c r="A245" s="32"/>
      <c r="B245" s="144"/>
      <c r="C245" s="145" t="s">
        <v>371</v>
      </c>
      <c r="D245" s="145" t="s">
        <v>181</v>
      </c>
      <c r="E245" s="146" t="s">
        <v>372</v>
      </c>
      <c r="F245" s="147" t="s">
        <v>373</v>
      </c>
      <c r="G245" s="148" t="s">
        <v>252</v>
      </c>
      <c r="H245" s="149">
        <v>158.06</v>
      </c>
      <c r="I245" s="150"/>
      <c r="J245" s="151">
        <f>ROUND(I245*H245,2)</f>
        <v>0</v>
      </c>
      <c r="K245" s="147" t="s">
        <v>185</v>
      </c>
      <c r="L245" s="33"/>
      <c r="M245" s="152" t="s">
        <v>1</v>
      </c>
      <c r="N245" s="153" t="s">
        <v>40</v>
      </c>
      <c r="O245" s="58"/>
      <c r="P245" s="154">
        <f>O245*H245</f>
        <v>0</v>
      </c>
      <c r="Q245" s="154">
        <v>4.0000000000000003E-5</v>
      </c>
      <c r="R245" s="154">
        <f>Q245*H245</f>
        <v>6.3224000000000006E-3</v>
      </c>
      <c r="S245" s="154">
        <v>0</v>
      </c>
      <c r="T245" s="155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6" t="s">
        <v>186</v>
      </c>
      <c r="AT245" s="156" t="s">
        <v>181</v>
      </c>
      <c r="AU245" s="156" t="s">
        <v>85</v>
      </c>
      <c r="AY245" s="17" t="s">
        <v>179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7" t="s">
        <v>83</v>
      </c>
      <c r="BK245" s="157">
        <f>ROUND(I245*H245,2)</f>
        <v>0</v>
      </c>
      <c r="BL245" s="17" t="s">
        <v>186</v>
      </c>
      <c r="BM245" s="156" t="s">
        <v>374</v>
      </c>
    </row>
    <row r="246" spans="1:65" s="2" customFormat="1" ht="19.2">
      <c r="A246" s="32"/>
      <c r="B246" s="33"/>
      <c r="C246" s="32"/>
      <c r="D246" s="158" t="s">
        <v>188</v>
      </c>
      <c r="E246" s="32"/>
      <c r="F246" s="159" t="s">
        <v>375</v>
      </c>
      <c r="G246" s="32"/>
      <c r="H246" s="32"/>
      <c r="I246" s="160"/>
      <c r="J246" s="32"/>
      <c r="K246" s="32"/>
      <c r="L246" s="33"/>
      <c r="M246" s="161"/>
      <c r="N246" s="162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188</v>
      </c>
      <c r="AU246" s="17" t="s">
        <v>85</v>
      </c>
    </row>
    <row r="247" spans="1:65" s="2" customFormat="1" ht="10.199999999999999">
      <c r="A247" s="32"/>
      <c r="B247" s="33"/>
      <c r="C247" s="32"/>
      <c r="D247" s="163" t="s">
        <v>190</v>
      </c>
      <c r="E247" s="32"/>
      <c r="F247" s="164" t="s">
        <v>376</v>
      </c>
      <c r="G247" s="32"/>
      <c r="H247" s="32"/>
      <c r="I247" s="160"/>
      <c r="J247" s="32"/>
      <c r="K247" s="32"/>
      <c r="L247" s="33"/>
      <c r="M247" s="161"/>
      <c r="N247" s="162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190</v>
      </c>
      <c r="AU247" s="17" t="s">
        <v>85</v>
      </c>
    </row>
    <row r="248" spans="1:65" s="2" customFormat="1" ht="19.2">
      <c r="A248" s="32"/>
      <c r="B248" s="33"/>
      <c r="C248" s="32"/>
      <c r="D248" s="158" t="s">
        <v>245</v>
      </c>
      <c r="E248" s="32"/>
      <c r="F248" s="173" t="s">
        <v>333</v>
      </c>
      <c r="G248" s="32"/>
      <c r="H248" s="32"/>
      <c r="I248" s="160"/>
      <c r="J248" s="32"/>
      <c r="K248" s="32"/>
      <c r="L248" s="33"/>
      <c r="M248" s="161"/>
      <c r="N248" s="162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245</v>
      </c>
      <c r="AU248" s="17" t="s">
        <v>85</v>
      </c>
    </row>
    <row r="249" spans="1:65" s="13" customFormat="1" ht="10.199999999999999">
      <c r="B249" s="165"/>
      <c r="D249" s="158" t="s">
        <v>192</v>
      </c>
      <c r="E249" s="166" t="s">
        <v>1</v>
      </c>
      <c r="F249" s="167" t="s">
        <v>124</v>
      </c>
      <c r="H249" s="168">
        <v>158.06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6" t="s">
        <v>192</v>
      </c>
      <c r="AU249" s="166" t="s">
        <v>85</v>
      </c>
      <c r="AV249" s="13" t="s">
        <v>85</v>
      </c>
      <c r="AW249" s="13" t="s">
        <v>31</v>
      </c>
      <c r="AX249" s="13" t="s">
        <v>83</v>
      </c>
      <c r="AY249" s="166" t="s">
        <v>179</v>
      </c>
    </row>
    <row r="250" spans="1:65" s="2" customFormat="1" ht="14.4" customHeight="1">
      <c r="A250" s="32"/>
      <c r="B250" s="144"/>
      <c r="C250" s="145" t="s">
        <v>377</v>
      </c>
      <c r="D250" s="145" t="s">
        <v>181</v>
      </c>
      <c r="E250" s="146" t="s">
        <v>378</v>
      </c>
      <c r="F250" s="147" t="s">
        <v>379</v>
      </c>
      <c r="G250" s="148" t="s">
        <v>259</v>
      </c>
      <c r="H250" s="149">
        <v>6</v>
      </c>
      <c r="I250" s="150"/>
      <c r="J250" s="151">
        <f>ROUND(I250*H250,2)</f>
        <v>0</v>
      </c>
      <c r="K250" s="147" t="s">
        <v>185</v>
      </c>
      <c r="L250" s="33"/>
      <c r="M250" s="152" t="s">
        <v>1</v>
      </c>
      <c r="N250" s="153" t="s">
        <v>40</v>
      </c>
      <c r="O250" s="58"/>
      <c r="P250" s="154">
        <f>O250*H250</f>
        <v>0</v>
      </c>
      <c r="Q250" s="154">
        <v>4.5969999999999997E-2</v>
      </c>
      <c r="R250" s="154">
        <f>Q250*H250</f>
        <v>0.27581999999999995</v>
      </c>
      <c r="S250" s="154">
        <v>0</v>
      </c>
      <c r="T250" s="155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6" t="s">
        <v>186</v>
      </c>
      <c r="AT250" s="156" t="s">
        <v>181</v>
      </c>
      <c r="AU250" s="156" t="s">
        <v>85</v>
      </c>
      <c r="AY250" s="17" t="s">
        <v>179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7" t="s">
        <v>83</v>
      </c>
      <c r="BK250" s="157">
        <f>ROUND(I250*H250,2)</f>
        <v>0</v>
      </c>
      <c r="BL250" s="17" t="s">
        <v>186</v>
      </c>
      <c r="BM250" s="156" t="s">
        <v>380</v>
      </c>
    </row>
    <row r="251" spans="1:65" s="2" customFormat="1" ht="28.8">
      <c r="A251" s="32"/>
      <c r="B251" s="33"/>
      <c r="C251" s="32"/>
      <c r="D251" s="158" t="s">
        <v>188</v>
      </c>
      <c r="E251" s="32"/>
      <c r="F251" s="159" t="s">
        <v>381</v>
      </c>
      <c r="G251" s="32"/>
      <c r="H251" s="32"/>
      <c r="I251" s="160"/>
      <c r="J251" s="32"/>
      <c r="K251" s="32"/>
      <c r="L251" s="33"/>
      <c r="M251" s="161"/>
      <c r="N251" s="162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188</v>
      </c>
      <c r="AU251" s="17" t="s">
        <v>85</v>
      </c>
    </row>
    <row r="252" spans="1:65" s="2" customFormat="1" ht="10.199999999999999">
      <c r="A252" s="32"/>
      <c r="B252" s="33"/>
      <c r="C252" s="32"/>
      <c r="D252" s="163" t="s">
        <v>190</v>
      </c>
      <c r="E252" s="32"/>
      <c r="F252" s="164" t="s">
        <v>382</v>
      </c>
      <c r="G252" s="32"/>
      <c r="H252" s="32"/>
      <c r="I252" s="160"/>
      <c r="J252" s="32"/>
      <c r="K252" s="32"/>
      <c r="L252" s="33"/>
      <c r="M252" s="161"/>
      <c r="N252" s="162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190</v>
      </c>
      <c r="AU252" s="17" t="s">
        <v>85</v>
      </c>
    </row>
    <row r="253" spans="1:65" s="2" customFormat="1" ht="22.2" customHeight="1">
      <c r="A253" s="32"/>
      <c r="B253" s="144"/>
      <c r="C253" s="174" t="s">
        <v>383</v>
      </c>
      <c r="D253" s="174" t="s">
        <v>278</v>
      </c>
      <c r="E253" s="175" t="s">
        <v>384</v>
      </c>
      <c r="F253" s="176" t="s">
        <v>385</v>
      </c>
      <c r="G253" s="177" t="s">
        <v>259</v>
      </c>
      <c r="H253" s="178">
        <v>6</v>
      </c>
      <c r="I253" s="179"/>
      <c r="J253" s="180">
        <f>ROUND(I253*H253,2)</f>
        <v>0</v>
      </c>
      <c r="K253" s="176" t="s">
        <v>1</v>
      </c>
      <c r="L253" s="181"/>
      <c r="M253" s="182" t="s">
        <v>1</v>
      </c>
      <c r="N253" s="183" t="s">
        <v>40</v>
      </c>
      <c r="O253" s="58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6" t="s">
        <v>233</v>
      </c>
      <c r="AT253" s="156" t="s">
        <v>278</v>
      </c>
      <c r="AU253" s="156" t="s">
        <v>85</v>
      </c>
      <c r="AY253" s="17" t="s">
        <v>179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7" t="s">
        <v>83</v>
      </c>
      <c r="BK253" s="157">
        <f>ROUND(I253*H253,2)</f>
        <v>0</v>
      </c>
      <c r="BL253" s="17" t="s">
        <v>186</v>
      </c>
      <c r="BM253" s="156" t="s">
        <v>386</v>
      </c>
    </row>
    <row r="254" spans="1:65" s="2" customFormat="1" ht="19.2">
      <c r="A254" s="32"/>
      <c r="B254" s="33"/>
      <c r="C254" s="32"/>
      <c r="D254" s="158" t="s">
        <v>188</v>
      </c>
      <c r="E254" s="32"/>
      <c r="F254" s="159" t="s">
        <v>387</v>
      </c>
      <c r="G254" s="32"/>
      <c r="H254" s="32"/>
      <c r="I254" s="160"/>
      <c r="J254" s="32"/>
      <c r="K254" s="32"/>
      <c r="L254" s="33"/>
      <c r="M254" s="161"/>
      <c r="N254" s="162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188</v>
      </c>
      <c r="AU254" s="17" t="s">
        <v>85</v>
      </c>
    </row>
    <row r="255" spans="1:65" s="2" customFormat="1" ht="14.4" customHeight="1">
      <c r="A255" s="32"/>
      <c r="B255" s="144"/>
      <c r="C255" s="145" t="s">
        <v>388</v>
      </c>
      <c r="D255" s="145" t="s">
        <v>181</v>
      </c>
      <c r="E255" s="146" t="s">
        <v>389</v>
      </c>
      <c r="F255" s="147" t="s">
        <v>390</v>
      </c>
      <c r="G255" s="148" t="s">
        <v>391</v>
      </c>
      <c r="H255" s="149">
        <v>25</v>
      </c>
      <c r="I255" s="150"/>
      <c r="J255" s="151">
        <f>ROUND(I255*H255,2)</f>
        <v>0</v>
      </c>
      <c r="K255" s="147" t="s">
        <v>1</v>
      </c>
      <c r="L255" s="33"/>
      <c r="M255" s="152" t="s">
        <v>1</v>
      </c>
      <c r="N255" s="153" t="s">
        <v>40</v>
      </c>
      <c r="O255" s="58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6" t="s">
        <v>186</v>
      </c>
      <c r="AT255" s="156" t="s">
        <v>181</v>
      </c>
      <c r="AU255" s="156" t="s">
        <v>85</v>
      </c>
      <c r="AY255" s="17" t="s">
        <v>179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7" t="s">
        <v>83</v>
      </c>
      <c r="BK255" s="157">
        <f>ROUND(I255*H255,2)</f>
        <v>0</v>
      </c>
      <c r="BL255" s="17" t="s">
        <v>186</v>
      </c>
      <c r="BM255" s="156" t="s">
        <v>392</v>
      </c>
    </row>
    <row r="256" spans="1:65" s="2" customFormat="1" ht="10.199999999999999">
      <c r="A256" s="32"/>
      <c r="B256" s="33"/>
      <c r="C256" s="32"/>
      <c r="D256" s="158" t="s">
        <v>188</v>
      </c>
      <c r="E256" s="32"/>
      <c r="F256" s="159" t="s">
        <v>390</v>
      </c>
      <c r="G256" s="32"/>
      <c r="H256" s="32"/>
      <c r="I256" s="160"/>
      <c r="J256" s="32"/>
      <c r="K256" s="32"/>
      <c r="L256" s="33"/>
      <c r="M256" s="161"/>
      <c r="N256" s="162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188</v>
      </c>
      <c r="AU256" s="17" t="s">
        <v>85</v>
      </c>
    </row>
    <row r="257" spans="1:65" s="2" customFormat="1" ht="19.2">
      <c r="A257" s="32"/>
      <c r="B257" s="33"/>
      <c r="C257" s="32"/>
      <c r="D257" s="158" t="s">
        <v>245</v>
      </c>
      <c r="E257" s="32"/>
      <c r="F257" s="173" t="s">
        <v>393</v>
      </c>
      <c r="G257" s="32"/>
      <c r="H257" s="32"/>
      <c r="I257" s="160"/>
      <c r="J257" s="32"/>
      <c r="K257" s="32"/>
      <c r="L257" s="33"/>
      <c r="M257" s="161"/>
      <c r="N257" s="162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245</v>
      </c>
      <c r="AU257" s="17" t="s">
        <v>85</v>
      </c>
    </row>
    <row r="258" spans="1:65" s="2" customFormat="1" ht="14.4" customHeight="1">
      <c r="A258" s="32"/>
      <c r="B258" s="144"/>
      <c r="C258" s="145" t="s">
        <v>394</v>
      </c>
      <c r="D258" s="145" t="s">
        <v>181</v>
      </c>
      <c r="E258" s="146" t="s">
        <v>395</v>
      </c>
      <c r="F258" s="147" t="s">
        <v>396</v>
      </c>
      <c r="G258" s="148" t="s">
        <v>259</v>
      </c>
      <c r="H258" s="149">
        <v>1</v>
      </c>
      <c r="I258" s="150"/>
      <c r="J258" s="151">
        <f>ROUND(I258*H258,2)</f>
        <v>0</v>
      </c>
      <c r="K258" s="147" t="s">
        <v>1</v>
      </c>
      <c r="L258" s="33"/>
      <c r="M258" s="152" t="s">
        <v>1</v>
      </c>
      <c r="N258" s="153" t="s">
        <v>40</v>
      </c>
      <c r="O258" s="58"/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6" t="s">
        <v>186</v>
      </c>
      <c r="AT258" s="156" t="s">
        <v>181</v>
      </c>
      <c r="AU258" s="156" t="s">
        <v>85</v>
      </c>
      <c r="AY258" s="17" t="s">
        <v>179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7" t="s">
        <v>83</v>
      </c>
      <c r="BK258" s="157">
        <f>ROUND(I258*H258,2)</f>
        <v>0</v>
      </c>
      <c r="BL258" s="17" t="s">
        <v>186</v>
      </c>
      <c r="BM258" s="156" t="s">
        <v>397</v>
      </c>
    </row>
    <row r="259" spans="1:65" s="2" customFormat="1" ht="10.199999999999999">
      <c r="A259" s="32"/>
      <c r="B259" s="33"/>
      <c r="C259" s="32"/>
      <c r="D259" s="158" t="s">
        <v>188</v>
      </c>
      <c r="E259" s="32"/>
      <c r="F259" s="159" t="s">
        <v>396</v>
      </c>
      <c r="G259" s="32"/>
      <c r="H259" s="32"/>
      <c r="I259" s="160"/>
      <c r="J259" s="32"/>
      <c r="K259" s="32"/>
      <c r="L259" s="33"/>
      <c r="M259" s="161"/>
      <c r="N259" s="162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188</v>
      </c>
      <c r="AU259" s="17" t="s">
        <v>85</v>
      </c>
    </row>
    <row r="260" spans="1:65" s="2" customFormat="1" ht="19.8" customHeight="1">
      <c r="A260" s="32"/>
      <c r="B260" s="144"/>
      <c r="C260" s="145" t="s">
        <v>398</v>
      </c>
      <c r="D260" s="145" t="s">
        <v>181</v>
      </c>
      <c r="E260" s="146" t="s">
        <v>399</v>
      </c>
      <c r="F260" s="147" t="s">
        <v>400</v>
      </c>
      <c r="G260" s="148" t="s">
        <v>252</v>
      </c>
      <c r="H260" s="149">
        <v>2.1</v>
      </c>
      <c r="I260" s="150"/>
      <c r="J260" s="151">
        <f>ROUND(I260*H260,2)</f>
        <v>0</v>
      </c>
      <c r="K260" s="147" t="s">
        <v>185</v>
      </c>
      <c r="L260" s="33"/>
      <c r="M260" s="152" t="s">
        <v>1</v>
      </c>
      <c r="N260" s="153" t="s">
        <v>40</v>
      </c>
      <c r="O260" s="58"/>
      <c r="P260" s="154">
        <f>O260*H260</f>
        <v>0</v>
      </c>
      <c r="Q260" s="154">
        <v>0</v>
      </c>
      <c r="R260" s="154">
        <f>Q260*H260</f>
        <v>0</v>
      </c>
      <c r="S260" s="154">
        <v>0.18099999999999999</v>
      </c>
      <c r="T260" s="155">
        <f>S260*H260</f>
        <v>0.38009999999999999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6" t="s">
        <v>186</v>
      </c>
      <c r="AT260" s="156" t="s">
        <v>181</v>
      </c>
      <c r="AU260" s="156" t="s">
        <v>85</v>
      </c>
      <c r="AY260" s="17" t="s">
        <v>179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7" t="s">
        <v>83</v>
      </c>
      <c r="BK260" s="157">
        <f>ROUND(I260*H260,2)</f>
        <v>0</v>
      </c>
      <c r="BL260" s="17" t="s">
        <v>186</v>
      </c>
      <c r="BM260" s="156" t="s">
        <v>401</v>
      </c>
    </row>
    <row r="261" spans="1:65" s="2" customFormat="1" ht="28.8">
      <c r="A261" s="32"/>
      <c r="B261" s="33"/>
      <c r="C261" s="32"/>
      <c r="D261" s="158" t="s">
        <v>188</v>
      </c>
      <c r="E261" s="32"/>
      <c r="F261" s="159" t="s">
        <v>402</v>
      </c>
      <c r="G261" s="32"/>
      <c r="H261" s="32"/>
      <c r="I261" s="160"/>
      <c r="J261" s="32"/>
      <c r="K261" s="32"/>
      <c r="L261" s="33"/>
      <c r="M261" s="161"/>
      <c r="N261" s="162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188</v>
      </c>
      <c r="AU261" s="17" t="s">
        <v>85</v>
      </c>
    </row>
    <row r="262" spans="1:65" s="2" customFormat="1" ht="10.199999999999999">
      <c r="A262" s="32"/>
      <c r="B262" s="33"/>
      <c r="C262" s="32"/>
      <c r="D262" s="163" t="s">
        <v>190</v>
      </c>
      <c r="E262" s="32"/>
      <c r="F262" s="164" t="s">
        <v>403</v>
      </c>
      <c r="G262" s="32"/>
      <c r="H262" s="32"/>
      <c r="I262" s="160"/>
      <c r="J262" s="32"/>
      <c r="K262" s="32"/>
      <c r="L262" s="33"/>
      <c r="M262" s="161"/>
      <c r="N262" s="162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190</v>
      </c>
      <c r="AU262" s="17" t="s">
        <v>85</v>
      </c>
    </row>
    <row r="263" spans="1:65" s="13" customFormat="1" ht="10.199999999999999">
      <c r="B263" s="165"/>
      <c r="D263" s="158" t="s">
        <v>192</v>
      </c>
      <c r="E263" s="166" t="s">
        <v>121</v>
      </c>
      <c r="F263" s="167" t="s">
        <v>404</v>
      </c>
      <c r="H263" s="168">
        <v>2.1</v>
      </c>
      <c r="I263" s="169"/>
      <c r="L263" s="165"/>
      <c r="M263" s="170"/>
      <c r="N263" s="171"/>
      <c r="O263" s="171"/>
      <c r="P263" s="171"/>
      <c r="Q263" s="171"/>
      <c r="R263" s="171"/>
      <c r="S263" s="171"/>
      <c r="T263" s="172"/>
      <c r="AT263" s="166" t="s">
        <v>192</v>
      </c>
      <c r="AU263" s="166" t="s">
        <v>85</v>
      </c>
      <c r="AV263" s="13" t="s">
        <v>85</v>
      </c>
      <c r="AW263" s="13" t="s">
        <v>31</v>
      </c>
      <c r="AX263" s="13" t="s">
        <v>75</v>
      </c>
      <c r="AY263" s="166" t="s">
        <v>179</v>
      </c>
    </row>
    <row r="264" spans="1:65" s="14" customFormat="1" ht="10.199999999999999">
      <c r="B264" s="184"/>
      <c r="D264" s="158" t="s">
        <v>192</v>
      </c>
      <c r="E264" s="185" t="s">
        <v>1</v>
      </c>
      <c r="F264" s="186" t="s">
        <v>405</v>
      </c>
      <c r="H264" s="187">
        <v>2.1</v>
      </c>
      <c r="I264" s="188"/>
      <c r="L264" s="184"/>
      <c r="M264" s="189"/>
      <c r="N264" s="190"/>
      <c r="O264" s="190"/>
      <c r="P264" s="190"/>
      <c r="Q264" s="190"/>
      <c r="R264" s="190"/>
      <c r="S264" s="190"/>
      <c r="T264" s="191"/>
      <c r="AT264" s="185" t="s">
        <v>192</v>
      </c>
      <c r="AU264" s="185" t="s">
        <v>85</v>
      </c>
      <c r="AV264" s="14" t="s">
        <v>186</v>
      </c>
      <c r="AW264" s="14" t="s">
        <v>31</v>
      </c>
      <c r="AX264" s="14" t="s">
        <v>83</v>
      </c>
      <c r="AY264" s="185" t="s">
        <v>179</v>
      </c>
    </row>
    <row r="265" spans="1:65" s="2" customFormat="1" ht="30" customHeight="1">
      <c r="A265" s="32"/>
      <c r="B265" s="144"/>
      <c r="C265" s="145" t="s">
        <v>406</v>
      </c>
      <c r="D265" s="145" t="s">
        <v>181</v>
      </c>
      <c r="E265" s="146" t="s">
        <v>407</v>
      </c>
      <c r="F265" s="147" t="s">
        <v>408</v>
      </c>
      <c r="G265" s="148" t="s">
        <v>184</v>
      </c>
      <c r="H265" s="149">
        <v>11.685</v>
      </c>
      <c r="I265" s="150"/>
      <c r="J265" s="151">
        <f>ROUND(I265*H265,2)</f>
        <v>0</v>
      </c>
      <c r="K265" s="147" t="s">
        <v>185</v>
      </c>
      <c r="L265" s="33"/>
      <c r="M265" s="152" t="s">
        <v>1</v>
      </c>
      <c r="N265" s="153" t="s">
        <v>40</v>
      </c>
      <c r="O265" s="58"/>
      <c r="P265" s="154">
        <f>O265*H265</f>
        <v>0</v>
      </c>
      <c r="Q265" s="154">
        <v>0</v>
      </c>
      <c r="R265" s="154">
        <f>Q265*H265</f>
        <v>0</v>
      </c>
      <c r="S265" s="154">
        <v>2.2000000000000002</v>
      </c>
      <c r="T265" s="155">
        <f>S265*H265</f>
        <v>25.707000000000004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6" t="s">
        <v>186</v>
      </c>
      <c r="AT265" s="156" t="s">
        <v>181</v>
      </c>
      <c r="AU265" s="156" t="s">
        <v>85</v>
      </c>
      <c r="AY265" s="17" t="s">
        <v>179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7" t="s">
        <v>83</v>
      </c>
      <c r="BK265" s="157">
        <f>ROUND(I265*H265,2)</f>
        <v>0</v>
      </c>
      <c r="BL265" s="17" t="s">
        <v>186</v>
      </c>
      <c r="BM265" s="156" t="s">
        <v>409</v>
      </c>
    </row>
    <row r="266" spans="1:65" s="2" customFormat="1" ht="19.2">
      <c r="A266" s="32"/>
      <c r="B266" s="33"/>
      <c r="C266" s="32"/>
      <c r="D266" s="158" t="s">
        <v>188</v>
      </c>
      <c r="E266" s="32"/>
      <c r="F266" s="159" t="s">
        <v>410</v>
      </c>
      <c r="G266" s="32"/>
      <c r="H266" s="32"/>
      <c r="I266" s="160"/>
      <c r="J266" s="32"/>
      <c r="K266" s="32"/>
      <c r="L266" s="33"/>
      <c r="M266" s="161"/>
      <c r="N266" s="162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188</v>
      </c>
      <c r="AU266" s="17" t="s">
        <v>85</v>
      </c>
    </row>
    <row r="267" spans="1:65" s="2" customFormat="1" ht="10.199999999999999">
      <c r="A267" s="32"/>
      <c r="B267" s="33"/>
      <c r="C267" s="32"/>
      <c r="D267" s="163" t="s">
        <v>190</v>
      </c>
      <c r="E267" s="32"/>
      <c r="F267" s="164" t="s">
        <v>411</v>
      </c>
      <c r="G267" s="32"/>
      <c r="H267" s="32"/>
      <c r="I267" s="160"/>
      <c r="J267" s="32"/>
      <c r="K267" s="32"/>
      <c r="L267" s="33"/>
      <c r="M267" s="161"/>
      <c r="N267" s="162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190</v>
      </c>
      <c r="AU267" s="17" t="s">
        <v>85</v>
      </c>
    </row>
    <row r="268" spans="1:65" s="13" customFormat="1" ht="10.199999999999999">
      <c r="B268" s="165"/>
      <c r="D268" s="158" t="s">
        <v>192</v>
      </c>
      <c r="E268" s="166" t="s">
        <v>107</v>
      </c>
      <c r="F268" s="167" t="s">
        <v>412</v>
      </c>
      <c r="H268" s="168">
        <v>7.8849999999999998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6" t="s">
        <v>192</v>
      </c>
      <c r="AU268" s="166" t="s">
        <v>85</v>
      </c>
      <c r="AV268" s="13" t="s">
        <v>85</v>
      </c>
      <c r="AW268" s="13" t="s">
        <v>31</v>
      </c>
      <c r="AX268" s="13" t="s">
        <v>75</v>
      </c>
      <c r="AY268" s="166" t="s">
        <v>179</v>
      </c>
    </row>
    <row r="269" spans="1:65" s="13" customFormat="1" ht="10.199999999999999">
      <c r="B269" s="165"/>
      <c r="D269" s="158" t="s">
        <v>192</v>
      </c>
      <c r="E269" s="166" t="s">
        <v>109</v>
      </c>
      <c r="F269" s="167" t="s">
        <v>413</v>
      </c>
      <c r="H269" s="168">
        <v>3.8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6" t="s">
        <v>192</v>
      </c>
      <c r="AU269" s="166" t="s">
        <v>85</v>
      </c>
      <c r="AV269" s="13" t="s">
        <v>85</v>
      </c>
      <c r="AW269" s="13" t="s">
        <v>31</v>
      </c>
      <c r="AX269" s="13" t="s">
        <v>75</v>
      </c>
      <c r="AY269" s="166" t="s">
        <v>179</v>
      </c>
    </row>
    <row r="270" spans="1:65" s="14" customFormat="1" ht="10.199999999999999">
      <c r="B270" s="184"/>
      <c r="D270" s="158" t="s">
        <v>192</v>
      </c>
      <c r="E270" s="185" t="s">
        <v>1</v>
      </c>
      <c r="F270" s="186" t="s">
        <v>405</v>
      </c>
      <c r="H270" s="187">
        <v>11.685</v>
      </c>
      <c r="I270" s="188"/>
      <c r="L270" s="184"/>
      <c r="M270" s="189"/>
      <c r="N270" s="190"/>
      <c r="O270" s="190"/>
      <c r="P270" s="190"/>
      <c r="Q270" s="190"/>
      <c r="R270" s="190"/>
      <c r="S270" s="190"/>
      <c r="T270" s="191"/>
      <c r="AT270" s="185" t="s">
        <v>192</v>
      </c>
      <c r="AU270" s="185" t="s">
        <v>85</v>
      </c>
      <c r="AV270" s="14" t="s">
        <v>186</v>
      </c>
      <c r="AW270" s="14" t="s">
        <v>31</v>
      </c>
      <c r="AX270" s="14" t="s">
        <v>83</v>
      </c>
      <c r="AY270" s="185" t="s">
        <v>179</v>
      </c>
    </row>
    <row r="271" spans="1:65" s="2" customFormat="1" ht="22.2" customHeight="1">
      <c r="A271" s="32"/>
      <c r="B271" s="144"/>
      <c r="C271" s="145" t="s">
        <v>414</v>
      </c>
      <c r="D271" s="145" t="s">
        <v>181</v>
      </c>
      <c r="E271" s="146" t="s">
        <v>415</v>
      </c>
      <c r="F271" s="147" t="s">
        <v>416</v>
      </c>
      <c r="G271" s="148" t="s">
        <v>252</v>
      </c>
      <c r="H271" s="149">
        <v>166.98</v>
      </c>
      <c r="I271" s="150"/>
      <c r="J271" s="151">
        <f>ROUND(I271*H271,2)</f>
        <v>0</v>
      </c>
      <c r="K271" s="147" t="s">
        <v>185</v>
      </c>
      <c r="L271" s="33"/>
      <c r="M271" s="152" t="s">
        <v>1</v>
      </c>
      <c r="N271" s="153" t="s">
        <v>40</v>
      </c>
      <c r="O271" s="58"/>
      <c r="P271" s="154">
        <f>O271*H271</f>
        <v>0</v>
      </c>
      <c r="Q271" s="154">
        <v>0</v>
      </c>
      <c r="R271" s="154">
        <f>Q271*H271</f>
        <v>0</v>
      </c>
      <c r="S271" s="154">
        <v>3.5000000000000003E-2</v>
      </c>
      <c r="T271" s="155">
        <f>S271*H271</f>
        <v>5.8443000000000005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6" t="s">
        <v>186</v>
      </c>
      <c r="AT271" s="156" t="s">
        <v>181</v>
      </c>
      <c r="AU271" s="156" t="s">
        <v>85</v>
      </c>
      <c r="AY271" s="17" t="s">
        <v>179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7" t="s">
        <v>83</v>
      </c>
      <c r="BK271" s="157">
        <f>ROUND(I271*H271,2)</f>
        <v>0</v>
      </c>
      <c r="BL271" s="17" t="s">
        <v>186</v>
      </c>
      <c r="BM271" s="156" t="s">
        <v>417</v>
      </c>
    </row>
    <row r="272" spans="1:65" s="2" customFormat="1" ht="28.8">
      <c r="A272" s="32"/>
      <c r="B272" s="33"/>
      <c r="C272" s="32"/>
      <c r="D272" s="158" t="s">
        <v>188</v>
      </c>
      <c r="E272" s="32"/>
      <c r="F272" s="159" t="s">
        <v>418</v>
      </c>
      <c r="G272" s="32"/>
      <c r="H272" s="32"/>
      <c r="I272" s="160"/>
      <c r="J272" s="32"/>
      <c r="K272" s="32"/>
      <c r="L272" s="33"/>
      <c r="M272" s="161"/>
      <c r="N272" s="162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188</v>
      </c>
      <c r="AU272" s="17" t="s">
        <v>85</v>
      </c>
    </row>
    <row r="273" spans="1:65" s="2" customFormat="1" ht="10.199999999999999">
      <c r="A273" s="32"/>
      <c r="B273" s="33"/>
      <c r="C273" s="32"/>
      <c r="D273" s="163" t="s">
        <v>190</v>
      </c>
      <c r="E273" s="32"/>
      <c r="F273" s="164" t="s">
        <v>419</v>
      </c>
      <c r="G273" s="32"/>
      <c r="H273" s="32"/>
      <c r="I273" s="160"/>
      <c r="J273" s="32"/>
      <c r="K273" s="32"/>
      <c r="L273" s="33"/>
      <c r="M273" s="161"/>
      <c r="N273" s="162"/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190</v>
      </c>
      <c r="AU273" s="17" t="s">
        <v>85</v>
      </c>
    </row>
    <row r="274" spans="1:65" s="13" customFormat="1" ht="10.199999999999999">
      <c r="B274" s="165"/>
      <c r="D274" s="158" t="s">
        <v>192</v>
      </c>
      <c r="E274" s="166" t="s">
        <v>1</v>
      </c>
      <c r="F274" s="167" t="s">
        <v>420</v>
      </c>
      <c r="H274" s="168">
        <v>166.98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6" t="s">
        <v>192</v>
      </c>
      <c r="AU274" s="166" t="s">
        <v>85</v>
      </c>
      <c r="AV274" s="13" t="s">
        <v>85</v>
      </c>
      <c r="AW274" s="13" t="s">
        <v>31</v>
      </c>
      <c r="AX274" s="13" t="s">
        <v>83</v>
      </c>
      <c r="AY274" s="166" t="s">
        <v>179</v>
      </c>
    </row>
    <row r="275" spans="1:65" s="2" customFormat="1" ht="22.2" customHeight="1">
      <c r="A275" s="32"/>
      <c r="B275" s="144"/>
      <c r="C275" s="145" t="s">
        <v>421</v>
      </c>
      <c r="D275" s="145" t="s">
        <v>181</v>
      </c>
      <c r="E275" s="146" t="s">
        <v>422</v>
      </c>
      <c r="F275" s="147" t="s">
        <v>423</v>
      </c>
      <c r="G275" s="148" t="s">
        <v>259</v>
      </c>
      <c r="H275" s="149">
        <v>12</v>
      </c>
      <c r="I275" s="150"/>
      <c r="J275" s="151">
        <f>ROUND(I275*H275,2)</f>
        <v>0</v>
      </c>
      <c r="K275" s="147" t="s">
        <v>185</v>
      </c>
      <c r="L275" s="33"/>
      <c r="M275" s="152" t="s">
        <v>1</v>
      </c>
      <c r="N275" s="153" t="s">
        <v>40</v>
      </c>
      <c r="O275" s="58"/>
      <c r="P275" s="154">
        <f>O275*H275</f>
        <v>0</v>
      </c>
      <c r="Q275" s="154">
        <v>0</v>
      </c>
      <c r="R275" s="154">
        <f>Q275*H275</f>
        <v>0</v>
      </c>
      <c r="S275" s="154">
        <v>0.06</v>
      </c>
      <c r="T275" s="155">
        <f>S275*H275</f>
        <v>0.72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6" t="s">
        <v>186</v>
      </c>
      <c r="AT275" s="156" t="s">
        <v>181</v>
      </c>
      <c r="AU275" s="156" t="s">
        <v>85</v>
      </c>
      <c r="AY275" s="17" t="s">
        <v>179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7" t="s">
        <v>83</v>
      </c>
      <c r="BK275" s="157">
        <f>ROUND(I275*H275,2)</f>
        <v>0</v>
      </c>
      <c r="BL275" s="17" t="s">
        <v>186</v>
      </c>
      <c r="BM275" s="156" t="s">
        <v>424</v>
      </c>
    </row>
    <row r="276" spans="1:65" s="2" customFormat="1" ht="19.2">
      <c r="A276" s="32"/>
      <c r="B276" s="33"/>
      <c r="C276" s="32"/>
      <c r="D276" s="158" t="s">
        <v>188</v>
      </c>
      <c r="E276" s="32"/>
      <c r="F276" s="159" t="s">
        <v>425</v>
      </c>
      <c r="G276" s="32"/>
      <c r="H276" s="32"/>
      <c r="I276" s="160"/>
      <c r="J276" s="32"/>
      <c r="K276" s="32"/>
      <c r="L276" s="33"/>
      <c r="M276" s="161"/>
      <c r="N276" s="162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188</v>
      </c>
      <c r="AU276" s="17" t="s">
        <v>85</v>
      </c>
    </row>
    <row r="277" spans="1:65" s="2" customFormat="1" ht="10.199999999999999">
      <c r="A277" s="32"/>
      <c r="B277" s="33"/>
      <c r="C277" s="32"/>
      <c r="D277" s="163" t="s">
        <v>190</v>
      </c>
      <c r="E277" s="32"/>
      <c r="F277" s="164" t="s">
        <v>426</v>
      </c>
      <c r="G277" s="32"/>
      <c r="H277" s="32"/>
      <c r="I277" s="160"/>
      <c r="J277" s="32"/>
      <c r="K277" s="32"/>
      <c r="L277" s="33"/>
      <c r="M277" s="161"/>
      <c r="N277" s="162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190</v>
      </c>
      <c r="AU277" s="17" t="s">
        <v>85</v>
      </c>
    </row>
    <row r="278" spans="1:65" s="2" customFormat="1" ht="19.2">
      <c r="A278" s="32"/>
      <c r="B278" s="33"/>
      <c r="C278" s="32"/>
      <c r="D278" s="158" t="s">
        <v>245</v>
      </c>
      <c r="E278" s="32"/>
      <c r="F278" s="173" t="s">
        <v>427</v>
      </c>
      <c r="G278" s="32"/>
      <c r="H278" s="32"/>
      <c r="I278" s="160"/>
      <c r="J278" s="32"/>
      <c r="K278" s="32"/>
      <c r="L278" s="33"/>
      <c r="M278" s="161"/>
      <c r="N278" s="162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245</v>
      </c>
      <c r="AU278" s="17" t="s">
        <v>85</v>
      </c>
    </row>
    <row r="279" spans="1:65" s="2" customFormat="1" ht="22.2" customHeight="1">
      <c r="A279" s="32"/>
      <c r="B279" s="144"/>
      <c r="C279" s="145" t="s">
        <v>428</v>
      </c>
      <c r="D279" s="145" t="s">
        <v>181</v>
      </c>
      <c r="E279" s="146" t="s">
        <v>429</v>
      </c>
      <c r="F279" s="147" t="s">
        <v>430</v>
      </c>
      <c r="G279" s="148" t="s">
        <v>184</v>
      </c>
      <c r="H279" s="149">
        <v>0.25</v>
      </c>
      <c r="I279" s="150"/>
      <c r="J279" s="151">
        <f>ROUND(I279*H279,2)</f>
        <v>0</v>
      </c>
      <c r="K279" s="147" t="s">
        <v>185</v>
      </c>
      <c r="L279" s="33"/>
      <c r="M279" s="152" t="s">
        <v>1</v>
      </c>
      <c r="N279" s="153" t="s">
        <v>40</v>
      </c>
      <c r="O279" s="58"/>
      <c r="P279" s="154">
        <f>O279*H279</f>
        <v>0</v>
      </c>
      <c r="Q279" s="154">
        <v>0</v>
      </c>
      <c r="R279" s="154">
        <f>Q279*H279</f>
        <v>0</v>
      </c>
      <c r="S279" s="154">
        <v>1.8</v>
      </c>
      <c r="T279" s="155">
        <f>S279*H279</f>
        <v>0.45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6" t="s">
        <v>186</v>
      </c>
      <c r="AT279" s="156" t="s">
        <v>181</v>
      </c>
      <c r="AU279" s="156" t="s">
        <v>85</v>
      </c>
      <c r="AY279" s="17" t="s">
        <v>179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7" t="s">
        <v>83</v>
      </c>
      <c r="BK279" s="157">
        <f>ROUND(I279*H279,2)</f>
        <v>0</v>
      </c>
      <c r="BL279" s="17" t="s">
        <v>186</v>
      </c>
      <c r="BM279" s="156" t="s">
        <v>431</v>
      </c>
    </row>
    <row r="280" spans="1:65" s="2" customFormat="1" ht="19.2">
      <c r="A280" s="32"/>
      <c r="B280" s="33"/>
      <c r="C280" s="32"/>
      <c r="D280" s="158" t="s">
        <v>188</v>
      </c>
      <c r="E280" s="32"/>
      <c r="F280" s="159" t="s">
        <v>432</v>
      </c>
      <c r="G280" s="32"/>
      <c r="H280" s="32"/>
      <c r="I280" s="160"/>
      <c r="J280" s="32"/>
      <c r="K280" s="32"/>
      <c r="L280" s="33"/>
      <c r="M280" s="161"/>
      <c r="N280" s="162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188</v>
      </c>
      <c r="AU280" s="17" t="s">
        <v>85</v>
      </c>
    </row>
    <row r="281" spans="1:65" s="2" customFormat="1" ht="10.199999999999999">
      <c r="A281" s="32"/>
      <c r="B281" s="33"/>
      <c r="C281" s="32"/>
      <c r="D281" s="163" t="s">
        <v>190</v>
      </c>
      <c r="E281" s="32"/>
      <c r="F281" s="164" t="s">
        <v>433</v>
      </c>
      <c r="G281" s="32"/>
      <c r="H281" s="32"/>
      <c r="I281" s="160"/>
      <c r="J281" s="32"/>
      <c r="K281" s="32"/>
      <c r="L281" s="33"/>
      <c r="M281" s="161"/>
      <c r="N281" s="162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190</v>
      </c>
      <c r="AU281" s="17" t="s">
        <v>85</v>
      </c>
    </row>
    <row r="282" spans="1:65" s="13" customFormat="1" ht="10.199999999999999">
      <c r="B282" s="165"/>
      <c r="D282" s="158" t="s">
        <v>192</v>
      </c>
      <c r="E282" s="166" t="s">
        <v>1</v>
      </c>
      <c r="F282" s="167" t="s">
        <v>434</v>
      </c>
      <c r="H282" s="168">
        <v>0.25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6" t="s">
        <v>192</v>
      </c>
      <c r="AU282" s="166" t="s">
        <v>85</v>
      </c>
      <c r="AV282" s="13" t="s">
        <v>85</v>
      </c>
      <c r="AW282" s="13" t="s">
        <v>31</v>
      </c>
      <c r="AX282" s="13" t="s">
        <v>83</v>
      </c>
      <c r="AY282" s="166" t="s">
        <v>179</v>
      </c>
    </row>
    <row r="283" spans="1:65" s="2" customFormat="1" ht="19.8" customHeight="1">
      <c r="A283" s="32"/>
      <c r="B283" s="144"/>
      <c r="C283" s="145" t="s">
        <v>435</v>
      </c>
      <c r="D283" s="145" t="s">
        <v>181</v>
      </c>
      <c r="E283" s="146" t="s">
        <v>436</v>
      </c>
      <c r="F283" s="147" t="s">
        <v>437</v>
      </c>
      <c r="G283" s="148" t="s">
        <v>337</v>
      </c>
      <c r="H283" s="149">
        <v>6.5</v>
      </c>
      <c r="I283" s="150"/>
      <c r="J283" s="151">
        <f>ROUND(I283*H283,2)</f>
        <v>0</v>
      </c>
      <c r="K283" s="147" t="s">
        <v>185</v>
      </c>
      <c r="L283" s="33"/>
      <c r="M283" s="152" t="s">
        <v>1</v>
      </c>
      <c r="N283" s="153" t="s">
        <v>40</v>
      </c>
      <c r="O283" s="58"/>
      <c r="P283" s="154">
        <f>O283*H283</f>
        <v>0</v>
      </c>
      <c r="Q283" s="154">
        <v>0</v>
      </c>
      <c r="R283" s="154">
        <f>Q283*H283</f>
        <v>0</v>
      </c>
      <c r="S283" s="154">
        <v>8.9999999999999993E-3</v>
      </c>
      <c r="T283" s="155">
        <f>S283*H283</f>
        <v>5.8499999999999996E-2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6" t="s">
        <v>186</v>
      </c>
      <c r="AT283" s="156" t="s">
        <v>181</v>
      </c>
      <c r="AU283" s="156" t="s">
        <v>85</v>
      </c>
      <c r="AY283" s="17" t="s">
        <v>179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7" t="s">
        <v>83</v>
      </c>
      <c r="BK283" s="157">
        <f>ROUND(I283*H283,2)</f>
        <v>0</v>
      </c>
      <c r="BL283" s="17" t="s">
        <v>186</v>
      </c>
      <c r="BM283" s="156" t="s">
        <v>438</v>
      </c>
    </row>
    <row r="284" spans="1:65" s="2" customFormat="1" ht="19.2">
      <c r="A284" s="32"/>
      <c r="B284" s="33"/>
      <c r="C284" s="32"/>
      <c r="D284" s="158" t="s">
        <v>188</v>
      </c>
      <c r="E284" s="32"/>
      <c r="F284" s="159" t="s">
        <v>439</v>
      </c>
      <c r="G284" s="32"/>
      <c r="H284" s="32"/>
      <c r="I284" s="160"/>
      <c r="J284" s="32"/>
      <c r="K284" s="32"/>
      <c r="L284" s="33"/>
      <c r="M284" s="161"/>
      <c r="N284" s="162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188</v>
      </c>
      <c r="AU284" s="17" t="s">
        <v>85</v>
      </c>
    </row>
    <row r="285" spans="1:65" s="2" customFormat="1" ht="10.199999999999999">
      <c r="A285" s="32"/>
      <c r="B285" s="33"/>
      <c r="C285" s="32"/>
      <c r="D285" s="163" t="s">
        <v>190</v>
      </c>
      <c r="E285" s="32"/>
      <c r="F285" s="164" t="s">
        <v>440</v>
      </c>
      <c r="G285" s="32"/>
      <c r="H285" s="32"/>
      <c r="I285" s="160"/>
      <c r="J285" s="32"/>
      <c r="K285" s="32"/>
      <c r="L285" s="33"/>
      <c r="M285" s="161"/>
      <c r="N285" s="162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190</v>
      </c>
      <c r="AU285" s="17" t="s">
        <v>85</v>
      </c>
    </row>
    <row r="286" spans="1:65" s="13" customFormat="1" ht="10.199999999999999">
      <c r="B286" s="165"/>
      <c r="D286" s="158" t="s">
        <v>192</v>
      </c>
      <c r="E286" s="166" t="s">
        <v>114</v>
      </c>
      <c r="F286" s="167" t="s">
        <v>441</v>
      </c>
      <c r="H286" s="168">
        <v>6.5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6" t="s">
        <v>192</v>
      </c>
      <c r="AU286" s="166" t="s">
        <v>85</v>
      </c>
      <c r="AV286" s="13" t="s">
        <v>85</v>
      </c>
      <c r="AW286" s="13" t="s">
        <v>31</v>
      </c>
      <c r="AX286" s="13" t="s">
        <v>83</v>
      </c>
      <c r="AY286" s="166" t="s">
        <v>179</v>
      </c>
    </row>
    <row r="287" spans="1:65" s="2" customFormat="1" ht="22.2" customHeight="1">
      <c r="A287" s="32"/>
      <c r="B287" s="144"/>
      <c r="C287" s="145" t="s">
        <v>442</v>
      </c>
      <c r="D287" s="145" t="s">
        <v>181</v>
      </c>
      <c r="E287" s="146" t="s">
        <v>443</v>
      </c>
      <c r="F287" s="147" t="s">
        <v>444</v>
      </c>
      <c r="G287" s="148" t="s">
        <v>337</v>
      </c>
      <c r="H287" s="149">
        <v>3.7</v>
      </c>
      <c r="I287" s="150"/>
      <c r="J287" s="151">
        <f>ROUND(I287*H287,2)</f>
        <v>0</v>
      </c>
      <c r="K287" s="147" t="s">
        <v>185</v>
      </c>
      <c r="L287" s="33"/>
      <c r="M287" s="152" t="s">
        <v>1</v>
      </c>
      <c r="N287" s="153" t="s">
        <v>40</v>
      </c>
      <c r="O287" s="58"/>
      <c r="P287" s="154">
        <f>O287*H287</f>
        <v>0</v>
      </c>
      <c r="Q287" s="154">
        <v>0</v>
      </c>
      <c r="R287" s="154">
        <f>Q287*H287</f>
        <v>0</v>
      </c>
      <c r="S287" s="154">
        <v>0.04</v>
      </c>
      <c r="T287" s="155">
        <f>S287*H287</f>
        <v>0.14800000000000002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6" t="s">
        <v>186</v>
      </c>
      <c r="AT287" s="156" t="s">
        <v>181</v>
      </c>
      <c r="AU287" s="156" t="s">
        <v>85</v>
      </c>
      <c r="AY287" s="17" t="s">
        <v>179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7" t="s">
        <v>83</v>
      </c>
      <c r="BK287" s="157">
        <f>ROUND(I287*H287,2)</f>
        <v>0</v>
      </c>
      <c r="BL287" s="17" t="s">
        <v>186</v>
      </c>
      <c r="BM287" s="156" t="s">
        <v>445</v>
      </c>
    </row>
    <row r="288" spans="1:65" s="2" customFormat="1" ht="19.2">
      <c r="A288" s="32"/>
      <c r="B288" s="33"/>
      <c r="C288" s="32"/>
      <c r="D288" s="158" t="s">
        <v>188</v>
      </c>
      <c r="E288" s="32"/>
      <c r="F288" s="159" t="s">
        <v>446</v>
      </c>
      <c r="G288" s="32"/>
      <c r="H288" s="32"/>
      <c r="I288" s="160"/>
      <c r="J288" s="32"/>
      <c r="K288" s="32"/>
      <c r="L288" s="33"/>
      <c r="M288" s="161"/>
      <c r="N288" s="162"/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188</v>
      </c>
      <c r="AU288" s="17" t="s">
        <v>85</v>
      </c>
    </row>
    <row r="289" spans="1:65" s="2" customFormat="1" ht="10.199999999999999">
      <c r="A289" s="32"/>
      <c r="B289" s="33"/>
      <c r="C289" s="32"/>
      <c r="D289" s="163" t="s">
        <v>190</v>
      </c>
      <c r="E289" s="32"/>
      <c r="F289" s="164" t="s">
        <v>447</v>
      </c>
      <c r="G289" s="32"/>
      <c r="H289" s="32"/>
      <c r="I289" s="160"/>
      <c r="J289" s="32"/>
      <c r="K289" s="32"/>
      <c r="L289" s="33"/>
      <c r="M289" s="161"/>
      <c r="N289" s="162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190</v>
      </c>
      <c r="AU289" s="17" t="s">
        <v>85</v>
      </c>
    </row>
    <row r="290" spans="1:65" s="13" customFormat="1" ht="10.199999999999999">
      <c r="B290" s="165"/>
      <c r="D290" s="158" t="s">
        <v>192</v>
      </c>
      <c r="E290" s="166" t="s">
        <v>116</v>
      </c>
      <c r="F290" s="167" t="s">
        <v>448</v>
      </c>
      <c r="H290" s="168">
        <v>3.7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6" t="s">
        <v>192</v>
      </c>
      <c r="AU290" s="166" t="s">
        <v>85</v>
      </c>
      <c r="AV290" s="13" t="s">
        <v>85</v>
      </c>
      <c r="AW290" s="13" t="s">
        <v>31</v>
      </c>
      <c r="AX290" s="13" t="s">
        <v>83</v>
      </c>
      <c r="AY290" s="166" t="s">
        <v>179</v>
      </c>
    </row>
    <row r="291" spans="1:65" s="2" customFormat="1" ht="22.2" customHeight="1">
      <c r="A291" s="32"/>
      <c r="B291" s="144"/>
      <c r="C291" s="145" t="s">
        <v>449</v>
      </c>
      <c r="D291" s="145" t="s">
        <v>181</v>
      </c>
      <c r="E291" s="146" t="s">
        <v>450</v>
      </c>
      <c r="F291" s="147" t="s">
        <v>451</v>
      </c>
      <c r="G291" s="148" t="s">
        <v>259</v>
      </c>
      <c r="H291" s="149">
        <v>7</v>
      </c>
      <c r="I291" s="150"/>
      <c r="J291" s="151">
        <f>ROUND(I291*H291,2)</f>
        <v>0</v>
      </c>
      <c r="K291" s="147" t="s">
        <v>185</v>
      </c>
      <c r="L291" s="33"/>
      <c r="M291" s="152" t="s">
        <v>1</v>
      </c>
      <c r="N291" s="153" t="s">
        <v>40</v>
      </c>
      <c r="O291" s="58"/>
      <c r="P291" s="154">
        <f>O291*H291</f>
        <v>0</v>
      </c>
      <c r="Q291" s="154">
        <v>0</v>
      </c>
      <c r="R291" s="154">
        <f>Q291*H291</f>
        <v>0</v>
      </c>
      <c r="S291" s="154">
        <v>2.4E-2</v>
      </c>
      <c r="T291" s="155">
        <f>S291*H291</f>
        <v>0.16800000000000001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6" t="s">
        <v>186</v>
      </c>
      <c r="AT291" s="156" t="s">
        <v>181</v>
      </c>
      <c r="AU291" s="156" t="s">
        <v>85</v>
      </c>
      <c r="AY291" s="17" t="s">
        <v>179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7" t="s">
        <v>83</v>
      </c>
      <c r="BK291" s="157">
        <f>ROUND(I291*H291,2)</f>
        <v>0</v>
      </c>
      <c r="BL291" s="17" t="s">
        <v>186</v>
      </c>
      <c r="BM291" s="156" t="s">
        <v>452</v>
      </c>
    </row>
    <row r="292" spans="1:65" s="2" customFormat="1" ht="28.8">
      <c r="A292" s="32"/>
      <c r="B292" s="33"/>
      <c r="C292" s="32"/>
      <c r="D292" s="158" t="s">
        <v>188</v>
      </c>
      <c r="E292" s="32"/>
      <c r="F292" s="159" t="s">
        <v>453</v>
      </c>
      <c r="G292" s="32"/>
      <c r="H292" s="32"/>
      <c r="I292" s="160"/>
      <c r="J292" s="32"/>
      <c r="K292" s="32"/>
      <c r="L292" s="33"/>
      <c r="M292" s="161"/>
      <c r="N292" s="162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188</v>
      </c>
      <c r="AU292" s="17" t="s">
        <v>85</v>
      </c>
    </row>
    <row r="293" spans="1:65" s="2" customFormat="1" ht="10.199999999999999">
      <c r="A293" s="32"/>
      <c r="B293" s="33"/>
      <c r="C293" s="32"/>
      <c r="D293" s="163" t="s">
        <v>190</v>
      </c>
      <c r="E293" s="32"/>
      <c r="F293" s="164" t="s">
        <v>454</v>
      </c>
      <c r="G293" s="32"/>
      <c r="H293" s="32"/>
      <c r="I293" s="160"/>
      <c r="J293" s="32"/>
      <c r="K293" s="32"/>
      <c r="L293" s="33"/>
      <c r="M293" s="161"/>
      <c r="N293" s="162"/>
      <c r="O293" s="58"/>
      <c r="P293" s="58"/>
      <c r="Q293" s="58"/>
      <c r="R293" s="58"/>
      <c r="S293" s="58"/>
      <c r="T293" s="5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190</v>
      </c>
      <c r="AU293" s="17" t="s">
        <v>85</v>
      </c>
    </row>
    <row r="294" spans="1:65" s="2" customFormat="1" ht="22.2" customHeight="1">
      <c r="A294" s="32"/>
      <c r="B294" s="144"/>
      <c r="C294" s="145" t="s">
        <v>455</v>
      </c>
      <c r="D294" s="145" t="s">
        <v>181</v>
      </c>
      <c r="E294" s="146" t="s">
        <v>456</v>
      </c>
      <c r="F294" s="147" t="s">
        <v>457</v>
      </c>
      <c r="G294" s="148" t="s">
        <v>337</v>
      </c>
      <c r="H294" s="149">
        <v>190</v>
      </c>
      <c r="I294" s="150"/>
      <c r="J294" s="151">
        <f>ROUND(I294*H294,2)</f>
        <v>0</v>
      </c>
      <c r="K294" s="147" t="s">
        <v>185</v>
      </c>
      <c r="L294" s="33"/>
      <c r="M294" s="152" t="s">
        <v>1</v>
      </c>
      <c r="N294" s="153" t="s">
        <v>40</v>
      </c>
      <c r="O294" s="58"/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6" t="s">
        <v>186</v>
      </c>
      <c r="AT294" s="156" t="s">
        <v>181</v>
      </c>
      <c r="AU294" s="156" t="s">
        <v>85</v>
      </c>
      <c r="AY294" s="17" t="s">
        <v>179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7" t="s">
        <v>83</v>
      </c>
      <c r="BK294" s="157">
        <f>ROUND(I294*H294,2)</f>
        <v>0</v>
      </c>
      <c r="BL294" s="17" t="s">
        <v>186</v>
      </c>
      <c r="BM294" s="156" t="s">
        <v>458</v>
      </c>
    </row>
    <row r="295" spans="1:65" s="2" customFormat="1" ht="19.2">
      <c r="A295" s="32"/>
      <c r="B295" s="33"/>
      <c r="C295" s="32"/>
      <c r="D295" s="158" t="s">
        <v>188</v>
      </c>
      <c r="E295" s="32"/>
      <c r="F295" s="159" t="s">
        <v>459</v>
      </c>
      <c r="G295" s="32"/>
      <c r="H295" s="32"/>
      <c r="I295" s="160"/>
      <c r="J295" s="32"/>
      <c r="K295" s="32"/>
      <c r="L295" s="33"/>
      <c r="M295" s="161"/>
      <c r="N295" s="162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188</v>
      </c>
      <c r="AU295" s="17" t="s">
        <v>85</v>
      </c>
    </row>
    <row r="296" spans="1:65" s="2" customFormat="1" ht="10.199999999999999">
      <c r="A296" s="32"/>
      <c r="B296" s="33"/>
      <c r="C296" s="32"/>
      <c r="D296" s="163" t="s">
        <v>190</v>
      </c>
      <c r="E296" s="32"/>
      <c r="F296" s="164" t="s">
        <v>460</v>
      </c>
      <c r="G296" s="32"/>
      <c r="H296" s="32"/>
      <c r="I296" s="160"/>
      <c r="J296" s="32"/>
      <c r="K296" s="32"/>
      <c r="L296" s="33"/>
      <c r="M296" s="161"/>
      <c r="N296" s="162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190</v>
      </c>
      <c r="AU296" s="17" t="s">
        <v>85</v>
      </c>
    </row>
    <row r="297" spans="1:65" s="13" customFormat="1" ht="10.199999999999999">
      <c r="B297" s="165"/>
      <c r="D297" s="158" t="s">
        <v>192</v>
      </c>
      <c r="E297" s="166" t="s">
        <v>1</v>
      </c>
      <c r="F297" s="167" t="s">
        <v>461</v>
      </c>
      <c r="H297" s="168">
        <v>190</v>
      </c>
      <c r="I297" s="169"/>
      <c r="L297" s="165"/>
      <c r="M297" s="170"/>
      <c r="N297" s="171"/>
      <c r="O297" s="171"/>
      <c r="P297" s="171"/>
      <c r="Q297" s="171"/>
      <c r="R297" s="171"/>
      <c r="S297" s="171"/>
      <c r="T297" s="172"/>
      <c r="AT297" s="166" t="s">
        <v>192</v>
      </c>
      <c r="AU297" s="166" t="s">
        <v>85</v>
      </c>
      <c r="AV297" s="13" t="s">
        <v>85</v>
      </c>
      <c r="AW297" s="13" t="s">
        <v>31</v>
      </c>
      <c r="AX297" s="13" t="s">
        <v>83</v>
      </c>
      <c r="AY297" s="166" t="s">
        <v>179</v>
      </c>
    </row>
    <row r="298" spans="1:65" s="2" customFormat="1" ht="34.799999999999997" customHeight="1">
      <c r="A298" s="32"/>
      <c r="B298" s="144"/>
      <c r="C298" s="145" t="s">
        <v>462</v>
      </c>
      <c r="D298" s="145" t="s">
        <v>181</v>
      </c>
      <c r="E298" s="146" t="s">
        <v>463</v>
      </c>
      <c r="F298" s="147" t="s">
        <v>464</v>
      </c>
      <c r="G298" s="148" t="s">
        <v>252</v>
      </c>
      <c r="H298" s="149">
        <v>29.9</v>
      </c>
      <c r="I298" s="150"/>
      <c r="J298" s="151">
        <f>ROUND(I298*H298,2)</f>
        <v>0</v>
      </c>
      <c r="K298" s="147" t="s">
        <v>185</v>
      </c>
      <c r="L298" s="33"/>
      <c r="M298" s="152" t="s">
        <v>1</v>
      </c>
      <c r="N298" s="153" t="s">
        <v>40</v>
      </c>
      <c r="O298" s="58"/>
      <c r="P298" s="154">
        <f>O298*H298</f>
        <v>0</v>
      </c>
      <c r="Q298" s="154">
        <v>0</v>
      </c>
      <c r="R298" s="154">
        <f>Q298*H298</f>
        <v>0</v>
      </c>
      <c r="S298" s="154">
        <v>4.5999999999999999E-2</v>
      </c>
      <c r="T298" s="155">
        <f>S298*H298</f>
        <v>1.3754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6" t="s">
        <v>186</v>
      </c>
      <c r="AT298" s="156" t="s">
        <v>181</v>
      </c>
      <c r="AU298" s="156" t="s">
        <v>85</v>
      </c>
      <c r="AY298" s="17" t="s">
        <v>179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7" t="s">
        <v>83</v>
      </c>
      <c r="BK298" s="157">
        <f>ROUND(I298*H298,2)</f>
        <v>0</v>
      </c>
      <c r="BL298" s="17" t="s">
        <v>186</v>
      </c>
      <c r="BM298" s="156" t="s">
        <v>465</v>
      </c>
    </row>
    <row r="299" spans="1:65" s="2" customFormat="1" ht="28.8">
      <c r="A299" s="32"/>
      <c r="B299" s="33"/>
      <c r="C299" s="32"/>
      <c r="D299" s="158" t="s">
        <v>188</v>
      </c>
      <c r="E299" s="32"/>
      <c r="F299" s="159" t="s">
        <v>466</v>
      </c>
      <c r="G299" s="32"/>
      <c r="H299" s="32"/>
      <c r="I299" s="160"/>
      <c r="J299" s="32"/>
      <c r="K299" s="32"/>
      <c r="L299" s="33"/>
      <c r="M299" s="161"/>
      <c r="N299" s="162"/>
      <c r="O299" s="58"/>
      <c r="P299" s="58"/>
      <c r="Q299" s="58"/>
      <c r="R299" s="58"/>
      <c r="S299" s="58"/>
      <c r="T299" s="59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188</v>
      </c>
      <c r="AU299" s="17" t="s">
        <v>85</v>
      </c>
    </row>
    <row r="300" spans="1:65" s="2" customFormat="1" ht="10.199999999999999">
      <c r="A300" s="32"/>
      <c r="B300" s="33"/>
      <c r="C300" s="32"/>
      <c r="D300" s="163" t="s">
        <v>190</v>
      </c>
      <c r="E300" s="32"/>
      <c r="F300" s="164" t="s">
        <v>467</v>
      </c>
      <c r="G300" s="32"/>
      <c r="H300" s="32"/>
      <c r="I300" s="160"/>
      <c r="J300" s="32"/>
      <c r="K300" s="32"/>
      <c r="L300" s="33"/>
      <c r="M300" s="161"/>
      <c r="N300" s="162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190</v>
      </c>
      <c r="AU300" s="17" t="s">
        <v>85</v>
      </c>
    </row>
    <row r="301" spans="1:65" s="13" customFormat="1" ht="10.199999999999999">
      <c r="B301" s="165"/>
      <c r="D301" s="158" t="s">
        <v>192</v>
      </c>
      <c r="E301" s="166" t="s">
        <v>1</v>
      </c>
      <c r="F301" s="167" t="s">
        <v>468</v>
      </c>
      <c r="H301" s="168">
        <v>8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6" t="s">
        <v>192</v>
      </c>
      <c r="AU301" s="166" t="s">
        <v>85</v>
      </c>
      <c r="AV301" s="13" t="s">
        <v>85</v>
      </c>
      <c r="AW301" s="13" t="s">
        <v>31</v>
      </c>
      <c r="AX301" s="13" t="s">
        <v>75</v>
      </c>
      <c r="AY301" s="166" t="s">
        <v>179</v>
      </c>
    </row>
    <row r="302" spans="1:65" s="13" customFormat="1" ht="10.199999999999999">
      <c r="B302" s="165"/>
      <c r="D302" s="158" t="s">
        <v>192</v>
      </c>
      <c r="E302" s="166" t="s">
        <v>1</v>
      </c>
      <c r="F302" s="167" t="s">
        <v>469</v>
      </c>
      <c r="H302" s="168">
        <v>21.9</v>
      </c>
      <c r="I302" s="169"/>
      <c r="L302" s="165"/>
      <c r="M302" s="170"/>
      <c r="N302" s="171"/>
      <c r="O302" s="171"/>
      <c r="P302" s="171"/>
      <c r="Q302" s="171"/>
      <c r="R302" s="171"/>
      <c r="S302" s="171"/>
      <c r="T302" s="172"/>
      <c r="AT302" s="166" t="s">
        <v>192</v>
      </c>
      <c r="AU302" s="166" t="s">
        <v>85</v>
      </c>
      <c r="AV302" s="13" t="s">
        <v>85</v>
      </c>
      <c r="AW302" s="13" t="s">
        <v>31</v>
      </c>
      <c r="AX302" s="13" t="s">
        <v>75</v>
      </c>
      <c r="AY302" s="166" t="s">
        <v>179</v>
      </c>
    </row>
    <row r="303" spans="1:65" s="14" customFormat="1" ht="10.199999999999999">
      <c r="B303" s="184"/>
      <c r="D303" s="158" t="s">
        <v>192</v>
      </c>
      <c r="E303" s="185" t="s">
        <v>131</v>
      </c>
      <c r="F303" s="186" t="s">
        <v>405</v>
      </c>
      <c r="H303" s="187">
        <v>29.9</v>
      </c>
      <c r="I303" s="188"/>
      <c r="L303" s="184"/>
      <c r="M303" s="189"/>
      <c r="N303" s="190"/>
      <c r="O303" s="190"/>
      <c r="P303" s="190"/>
      <c r="Q303" s="190"/>
      <c r="R303" s="190"/>
      <c r="S303" s="190"/>
      <c r="T303" s="191"/>
      <c r="AT303" s="185" t="s">
        <v>192</v>
      </c>
      <c r="AU303" s="185" t="s">
        <v>85</v>
      </c>
      <c r="AV303" s="14" t="s">
        <v>186</v>
      </c>
      <c r="AW303" s="14" t="s">
        <v>31</v>
      </c>
      <c r="AX303" s="14" t="s">
        <v>83</v>
      </c>
      <c r="AY303" s="185" t="s">
        <v>179</v>
      </c>
    </row>
    <row r="304" spans="1:65" s="2" customFormat="1" ht="22.2" customHeight="1">
      <c r="A304" s="32"/>
      <c r="B304" s="144"/>
      <c r="C304" s="145" t="s">
        <v>470</v>
      </c>
      <c r="D304" s="145" t="s">
        <v>181</v>
      </c>
      <c r="E304" s="146" t="s">
        <v>471</v>
      </c>
      <c r="F304" s="147" t="s">
        <v>472</v>
      </c>
      <c r="G304" s="148" t="s">
        <v>252</v>
      </c>
      <c r="H304" s="149">
        <v>2.94</v>
      </c>
      <c r="I304" s="150"/>
      <c r="J304" s="151">
        <f>ROUND(I304*H304,2)</f>
        <v>0</v>
      </c>
      <c r="K304" s="147" t="s">
        <v>185</v>
      </c>
      <c r="L304" s="33"/>
      <c r="M304" s="152" t="s">
        <v>1</v>
      </c>
      <c r="N304" s="153" t="s">
        <v>40</v>
      </c>
      <c r="O304" s="58"/>
      <c r="P304" s="154">
        <f>O304*H304</f>
        <v>0</v>
      </c>
      <c r="Q304" s="154">
        <v>0</v>
      </c>
      <c r="R304" s="154">
        <f>Q304*H304</f>
        <v>0</v>
      </c>
      <c r="S304" s="154">
        <v>6.8000000000000005E-2</v>
      </c>
      <c r="T304" s="155">
        <f>S304*H304</f>
        <v>0.19992000000000001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6" t="s">
        <v>186</v>
      </c>
      <c r="AT304" s="156" t="s">
        <v>181</v>
      </c>
      <c r="AU304" s="156" t="s">
        <v>85</v>
      </c>
      <c r="AY304" s="17" t="s">
        <v>179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7" t="s">
        <v>83</v>
      </c>
      <c r="BK304" s="157">
        <f>ROUND(I304*H304,2)</f>
        <v>0</v>
      </c>
      <c r="BL304" s="17" t="s">
        <v>186</v>
      </c>
      <c r="BM304" s="156" t="s">
        <v>473</v>
      </c>
    </row>
    <row r="305" spans="1:65" s="2" customFormat="1" ht="28.8">
      <c r="A305" s="32"/>
      <c r="B305" s="33"/>
      <c r="C305" s="32"/>
      <c r="D305" s="158" t="s">
        <v>188</v>
      </c>
      <c r="E305" s="32"/>
      <c r="F305" s="159" t="s">
        <v>474</v>
      </c>
      <c r="G305" s="32"/>
      <c r="H305" s="32"/>
      <c r="I305" s="160"/>
      <c r="J305" s="32"/>
      <c r="K305" s="32"/>
      <c r="L305" s="33"/>
      <c r="M305" s="161"/>
      <c r="N305" s="162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188</v>
      </c>
      <c r="AU305" s="17" t="s">
        <v>85</v>
      </c>
    </row>
    <row r="306" spans="1:65" s="2" customFormat="1" ht="10.199999999999999">
      <c r="A306" s="32"/>
      <c r="B306" s="33"/>
      <c r="C306" s="32"/>
      <c r="D306" s="163" t="s">
        <v>190</v>
      </c>
      <c r="E306" s="32"/>
      <c r="F306" s="164" t="s">
        <v>475</v>
      </c>
      <c r="G306" s="32"/>
      <c r="H306" s="32"/>
      <c r="I306" s="160"/>
      <c r="J306" s="32"/>
      <c r="K306" s="32"/>
      <c r="L306" s="33"/>
      <c r="M306" s="161"/>
      <c r="N306" s="162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190</v>
      </c>
      <c r="AU306" s="17" t="s">
        <v>85</v>
      </c>
    </row>
    <row r="307" spans="1:65" s="13" customFormat="1" ht="10.199999999999999">
      <c r="B307" s="165"/>
      <c r="D307" s="158" t="s">
        <v>192</v>
      </c>
      <c r="E307" s="166" t="s">
        <v>118</v>
      </c>
      <c r="F307" s="167" t="s">
        <v>476</v>
      </c>
      <c r="H307" s="168">
        <v>2.94</v>
      </c>
      <c r="I307" s="169"/>
      <c r="L307" s="165"/>
      <c r="M307" s="170"/>
      <c r="N307" s="171"/>
      <c r="O307" s="171"/>
      <c r="P307" s="171"/>
      <c r="Q307" s="171"/>
      <c r="R307" s="171"/>
      <c r="S307" s="171"/>
      <c r="T307" s="172"/>
      <c r="AT307" s="166" t="s">
        <v>192</v>
      </c>
      <c r="AU307" s="166" t="s">
        <v>85</v>
      </c>
      <c r="AV307" s="13" t="s">
        <v>85</v>
      </c>
      <c r="AW307" s="13" t="s">
        <v>31</v>
      </c>
      <c r="AX307" s="13" t="s">
        <v>83</v>
      </c>
      <c r="AY307" s="166" t="s">
        <v>179</v>
      </c>
    </row>
    <row r="308" spans="1:65" s="2" customFormat="1" ht="22.2" customHeight="1">
      <c r="A308" s="32"/>
      <c r="B308" s="144"/>
      <c r="C308" s="145" t="s">
        <v>477</v>
      </c>
      <c r="D308" s="145" t="s">
        <v>181</v>
      </c>
      <c r="E308" s="146" t="s">
        <v>478</v>
      </c>
      <c r="F308" s="147" t="s">
        <v>479</v>
      </c>
      <c r="G308" s="148" t="s">
        <v>252</v>
      </c>
      <c r="H308" s="149">
        <v>196.4</v>
      </c>
      <c r="I308" s="150"/>
      <c r="J308" s="151">
        <f>ROUND(I308*H308,2)</f>
        <v>0</v>
      </c>
      <c r="K308" s="147" t="s">
        <v>185</v>
      </c>
      <c r="L308" s="33"/>
      <c r="M308" s="152" t="s">
        <v>1</v>
      </c>
      <c r="N308" s="153" t="s">
        <v>40</v>
      </c>
      <c r="O308" s="58"/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6" t="s">
        <v>186</v>
      </c>
      <c r="AT308" s="156" t="s">
        <v>181</v>
      </c>
      <c r="AU308" s="156" t="s">
        <v>85</v>
      </c>
      <c r="AY308" s="17" t="s">
        <v>179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7" t="s">
        <v>83</v>
      </c>
      <c r="BK308" s="157">
        <f>ROUND(I308*H308,2)</f>
        <v>0</v>
      </c>
      <c r="BL308" s="17" t="s">
        <v>186</v>
      </c>
      <c r="BM308" s="156" t="s">
        <v>480</v>
      </c>
    </row>
    <row r="309" spans="1:65" s="2" customFormat="1" ht="19.2">
      <c r="A309" s="32"/>
      <c r="B309" s="33"/>
      <c r="C309" s="32"/>
      <c r="D309" s="158" t="s">
        <v>188</v>
      </c>
      <c r="E309" s="32"/>
      <c r="F309" s="159" t="s">
        <v>481</v>
      </c>
      <c r="G309" s="32"/>
      <c r="H309" s="32"/>
      <c r="I309" s="160"/>
      <c r="J309" s="32"/>
      <c r="K309" s="32"/>
      <c r="L309" s="33"/>
      <c r="M309" s="161"/>
      <c r="N309" s="162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188</v>
      </c>
      <c r="AU309" s="17" t="s">
        <v>85</v>
      </c>
    </row>
    <row r="310" spans="1:65" s="2" customFormat="1" ht="10.199999999999999">
      <c r="A310" s="32"/>
      <c r="B310" s="33"/>
      <c r="C310" s="32"/>
      <c r="D310" s="163" t="s">
        <v>190</v>
      </c>
      <c r="E310" s="32"/>
      <c r="F310" s="164" t="s">
        <v>482</v>
      </c>
      <c r="G310" s="32"/>
      <c r="H310" s="32"/>
      <c r="I310" s="160"/>
      <c r="J310" s="32"/>
      <c r="K310" s="32"/>
      <c r="L310" s="33"/>
      <c r="M310" s="161"/>
      <c r="N310" s="162"/>
      <c r="O310" s="58"/>
      <c r="P310" s="58"/>
      <c r="Q310" s="58"/>
      <c r="R310" s="58"/>
      <c r="S310" s="58"/>
      <c r="T310" s="59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190</v>
      </c>
      <c r="AU310" s="17" t="s">
        <v>85</v>
      </c>
    </row>
    <row r="311" spans="1:65" s="13" customFormat="1" ht="10.199999999999999">
      <c r="B311" s="165"/>
      <c r="D311" s="158" t="s">
        <v>192</v>
      </c>
      <c r="E311" s="166" t="s">
        <v>1</v>
      </c>
      <c r="F311" s="167" t="s">
        <v>483</v>
      </c>
      <c r="H311" s="168">
        <v>29.9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6" t="s">
        <v>192</v>
      </c>
      <c r="AU311" s="166" t="s">
        <v>85</v>
      </c>
      <c r="AV311" s="13" t="s">
        <v>85</v>
      </c>
      <c r="AW311" s="13" t="s">
        <v>31</v>
      </c>
      <c r="AX311" s="13" t="s">
        <v>75</v>
      </c>
      <c r="AY311" s="166" t="s">
        <v>179</v>
      </c>
    </row>
    <row r="312" spans="1:65" s="13" customFormat="1" ht="10.199999999999999">
      <c r="B312" s="165"/>
      <c r="D312" s="158" t="s">
        <v>192</v>
      </c>
      <c r="E312" s="166" t="s">
        <v>1</v>
      </c>
      <c r="F312" s="167" t="s">
        <v>484</v>
      </c>
      <c r="H312" s="168">
        <v>166.5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6" t="s">
        <v>192</v>
      </c>
      <c r="AU312" s="166" t="s">
        <v>85</v>
      </c>
      <c r="AV312" s="13" t="s">
        <v>85</v>
      </c>
      <c r="AW312" s="13" t="s">
        <v>31</v>
      </c>
      <c r="AX312" s="13" t="s">
        <v>75</v>
      </c>
      <c r="AY312" s="166" t="s">
        <v>179</v>
      </c>
    </row>
    <row r="313" spans="1:65" s="14" customFormat="1" ht="10.199999999999999">
      <c r="B313" s="184"/>
      <c r="D313" s="158" t="s">
        <v>192</v>
      </c>
      <c r="E313" s="185" t="s">
        <v>1</v>
      </c>
      <c r="F313" s="186" t="s">
        <v>405</v>
      </c>
      <c r="H313" s="187">
        <v>196.4</v>
      </c>
      <c r="I313" s="188"/>
      <c r="L313" s="184"/>
      <c r="M313" s="189"/>
      <c r="N313" s="190"/>
      <c r="O313" s="190"/>
      <c r="P313" s="190"/>
      <c r="Q313" s="190"/>
      <c r="R313" s="190"/>
      <c r="S313" s="190"/>
      <c r="T313" s="191"/>
      <c r="AT313" s="185" t="s">
        <v>192</v>
      </c>
      <c r="AU313" s="185" t="s">
        <v>85</v>
      </c>
      <c r="AV313" s="14" t="s">
        <v>186</v>
      </c>
      <c r="AW313" s="14" t="s">
        <v>31</v>
      </c>
      <c r="AX313" s="14" t="s">
        <v>83</v>
      </c>
      <c r="AY313" s="185" t="s">
        <v>179</v>
      </c>
    </row>
    <row r="314" spans="1:65" s="12" customFormat="1" ht="22.8" customHeight="1">
      <c r="B314" s="131"/>
      <c r="D314" s="132" t="s">
        <v>74</v>
      </c>
      <c r="E314" s="142" t="s">
        <v>485</v>
      </c>
      <c r="F314" s="142" t="s">
        <v>486</v>
      </c>
      <c r="I314" s="134"/>
      <c r="J314" s="143">
        <f>BK314</f>
        <v>0</v>
      </c>
      <c r="L314" s="131"/>
      <c r="M314" s="136"/>
      <c r="N314" s="137"/>
      <c r="O314" s="137"/>
      <c r="P314" s="138">
        <f>SUM(P315:P327)</f>
        <v>0</v>
      </c>
      <c r="Q314" s="137"/>
      <c r="R314" s="138">
        <f>SUM(R315:R327)</f>
        <v>0</v>
      </c>
      <c r="S314" s="137"/>
      <c r="T314" s="139">
        <f>SUM(T315:T327)</f>
        <v>0</v>
      </c>
      <c r="AR314" s="132" t="s">
        <v>83</v>
      </c>
      <c r="AT314" s="140" t="s">
        <v>74</v>
      </c>
      <c r="AU314" s="140" t="s">
        <v>83</v>
      </c>
      <c r="AY314" s="132" t="s">
        <v>179</v>
      </c>
      <c r="BK314" s="141">
        <f>SUM(BK315:BK327)</f>
        <v>0</v>
      </c>
    </row>
    <row r="315" spans="1:65" s="2" customFormat="1" ht="22.2" customHeight="1">
      <c r="A315" s="32"/>
      <c r="B315" s="144"/>
      <c r="C315" s="145" t="s">
        <v>487</v>
      </c>
      <c r="D315" s="145" t="s">
        <v>181</v>
      </c>
      <c r="E315" s="146" t="s">
        <v>488</v>
      </c>
      <c r="F315" s="147" t="s">
        <v>489</v>
      </c>
      <c r="G315" s="148" t="s">
        <v>221</v>
      </c>
      <c r="H315" s="149">
        <v>40.960999999999999</v>
      </c>
      <c r="I315" s="150"/>
      <c r="J315" s="151">
        <f>ROUND(I315*H315,2)</f>
        <v>0</v>
      </c>
      <c r="K315" s="147" t="s">
        <v>185</v>
      </c>
      <c r="L315" s="33"/>
      <c r="M315" s="152" t="s">
        <v>1</v>
      </c>
      <c r="N315" s="153" t="s">
        <v>40</v>
      </c>
      <c r="O315" s="58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6" t="s">
        <v>186</v>
      </c>
      <c r="AT315" s="156" t="s">
        <v>181</v>
      </c>
      <c r="AU315" s="156" t="s">
        <v>85</v>
      </c>
      <c r="AY315" s="17" t="s">
        <v>179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7" t="s">
        <v>83</v>
      </c>
      <c r="BK315" s="157">
        <f>ROUND(I315*H315,2)</f>
        <v>0</v>
      </c>
      <c r="BL315" s="17" t="s">
        <v>186</v>
      </c>
      <c r="BM315" s="156" t="s">
        <v>490</v>
      </c>
    </row>
    <row r="316" spans="1:65" s="2" customFormat="1" ht="28.8">
      <c r="A316" s="32"/>
      <c r="B316" s="33"/>
      <c r="C316" s="32"/>
      <c r="D316" s="158" t="s">
        <v>188</v>
      </c>
      <c r="E316" s="32"/>
      <c r="F316" s="159" t="s">
        <v>491</v>
      </c>
      <c r="G316" s="32"/>
      <c r="H316" s="32"/>
      <c r="I316" s="160"/>
      <c r="J316" s="32"/>
      <c r="K316" s="32"/>
      <c r="L316" s="33"/>
      <c r="M316" s="161"/>
      <c r="N316" s="162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188</v>
      </c>
      <c r="AU316" s="17" t="s">
        <v>85</v>
      </c>
    </row>
    <row r="317" spans="1:65" s="2" customFormat="1" ht="10.199999999999999">
      <c r="A317" s="32"/>
      <c r="B317" s="33"/>
      <c r="C317" s="32"/>
      <c r="D317" s="163" t="s">
        <v>190</v>
      </c>
      <c r="E317" s="32"/>
      <c r="F317" s="164" t="s">
        <v>492</v>
      </c>
      <c r="G317" s="32"/>
      <c r="H317" s="32"/>
      <c r="I317" s="160"/>
      <c r="J317" s="32"/>
      <c r="K317" s="32"/>
      <c r="L317" s="33"/>
      <c r="M317" s="161"/>
      <c r="N317" s="162"/>
      <c r="O317" s="58"/>
      <c r="P317" s="58"/>
      <c r="Q317" s="58"/>
      <c r="R317" s="58"/>
      <c r="S317" s="58"/>
      <c r="T317" s="5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190</v>
      </c>
      <c r="AU317" s="17" t="s">
        <v>85</v>
      </c>
    </row>
    <row r="318" spans="1:65" s="2" customFormat="1" ht="22.2" customHeight="1">
      <c r="A318" s="32"/>
      <c r="B318" s="144"/>
      <c r="C318" s="145" t="s">
        <v>493</v>
      </c>
      <c r="D318" s="145" t="s">
        <v>181</v>
      </c>
      <c r="E318" s="146" t="s">
        <v>494</v>
      </c>
      <c r="F318" s="147" t="s">
        <v>495</v>
      </c>
      <c r="G318" s="148" t="s">
        <v>221</v>
      </c>
      <c r="H318" s="149">
        <v>40.960999999999999</v>
      </c>
      <c r="I318" s="150"/>
      <c r="J318" s="151">
        <f>ROUND(I318*H318,2)</f>
        <v>0</v>
      </c>
      <c r="K318" s="147" t="s">
        <v>185</v>
      </c>
      <c r="L318" s="33"/>
      <c r="M318" s="152" t="s">
        <v>1</v>
      </c>
      <c r="N318" s="153" t="s">
        <v>40</v>
      </c>
      <c r="O318" s="58"/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6" t="s">
        <v>186</v>
      </c>
      <c r="AT318" s="156" t="s">
        <v>181</v>
      </c>
      <c r="AU318" s="156" t="s">
        <v>85</v>
      </c>
      <c r="AY318" s="17" t="s">
        <v>179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7" t="s">
        <v>83</v>
      </c>
      <c r="BK318" s="157">
        <f>ROUND(I318*H318,2)</f>
        <v>0</v>
      </c>
      <c r="BL318" s="17" t="s">
        <v>186</v>
      </c>
      <c r="BM318" s="156" t="s">
        <v>496</v>
      </c>
    </row>
    <row r="319" spans="1:65" s="2" customFormat="1" ht="19.2">
      <c r="A319" s="32"/>
      <c r="B319" s="33"/>
      <c r="C319" s="32"/>
      <c r="D319" s="158" t="s">
        <v>188</v>
      </c>
      <c r="E319" s="32"/>
      <c r="F319" s="159" t="s">
        <v>497</v>
      </c>
      <c r="G319" s="32"/>
      <c r="H319" s="32"/>
      <c r="I319" s="160"/>
      <c r="J319" s="32"/>
      <c r="K319" s="32"/>
      <c r="L319" s="33"/>
      <c r="M319" s="161"/>
      <c r="N319" s="162"/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188</v>
      </c>
      <c r="AU319" s="17" t="s">
        <v>85</v>
      </c>
    </row>
    <row r="320" spans="1:65" s="2" customFormat="1" ht="10.199999999999999">
      <c r="A320" s="32"/>
      <c r="B320" s="33"/>
      <c r="C320" s="32"/>
      <c r="D320" s="163" t="s">
        <v>190</v>
      </c>
      <c r="E320" s="32"/>
      <c r="F320" s="164" t="s">
        <v>498</v>
      </c>
      <c r="G320" s="32"/>
      <c r="H320" s="32"/>
      <c r="I320" s="160"/>
      <c r="J320" s="32"/>
      <c r="K320" s="32"/>
      <c r="L320" s="33"/>
      <c r="M320" s="161"/>
      <c r="N320" s="162"/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190</v>
      </c>
      <c r="AU320" s="17" t="s">
        <v>85</v>
      </c>
    </row>
    <row r="321" spans="1:65" s="2" customFormat="1" ht="22.2" customHeight="1">
      <c r="A321" s="32"/>
      <c r="B321" s="144"/>
      <c r="C321" s="145" t="s">
        <v>499</v>
      </c>
      <c r="D321" s="145" t="s">
        <v>181</v>
      </c>
      <c r="E321" s="146" t="s">
        <v>500</v>
      </c>
      <c r="F321" s="147" t="s">
        <v>501</v>
      </c>
      <c r="G321" s="148" t="s">
        <v>221</v>
      </c>
      <c r="H321" s="149">
        <v>573.45399999999995</v>
      </c>
      <c r="I321" s="150"/>
      <c r="J321" s="151">
        <f>ROUND(I321*H321,2)</f>
        <v>0</v>
      </c>
      <c r="K321" s="147" t="s">
        <v>185</v>
      </c>
      <c r="L321" s="33"/>
      <c r="M321" s="152" t="s">
        <v>1</v>
      </c>
      <c r="N321" s="153" t="s">
        <v>40</v>
      </c>
      <c r="O321" s="58"/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6" t="s">
        <v>186</v>
      </c>
      <c r="AT321" s="156" t="s">
        <v>181</v>
      </c>
      <c r="AU321" s="156" t="s">
        <v>85</v>
      </c>
      <c r="AY321" s="17" t="s">
        <v>179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7" t="s">
        <v>83</v>
      </c>
      <c r="BK321" s="157">
        <f>ROUND(I321*H321,2)</f>
        <v>0</v>
      </c>
      <c r="BL321" s="17" t="s">
        <v>186</v>
      </c>
      <c r="BM321" s="156" t="s">
        <v>502</v>
      </c>
    </row>
    <row r="322" spans="1:65" s="2" customFormat="1" ht="28.8">
      <c r="A322" s="32"/>
      <c r="B322" s="33"/>
      <c r="C322" s="32"/>
      <c r="D322" s="158" t="s">
        <v>188</v>
      </c>
      <c r="E322" s="32"/>
      <c r="F322" s="159" t="s">
        <v>503</v>
      </c>
      <c r="G322" s="32"/>
      <c r="H322" s="32"/>
      <c r="I322" s="160"/>
      <c r="J322" s="32"/>
      <c r="K322" s="32"/>
      <c r="L322" s="33"/>
      <c r="M322" s="161"/>
      <c r="N322" s="162"/>
      <c r="O322" s="58"/>
      <c r="P322" s="58"/>
      <c r="Q322" s="58"/>
      <c r="R322" s="58"/>
      <c r="S322" s="58"/>
      <c r="T322" s="59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188</v>
      </c>
      <c r="AU322" s="17" t="s">
        <v>85</v>
      </c>
    </row>
    <row r="323" spans="1:65" s="2" customFormat="1" ht="10.199999999999999">
      <c r="A323" s="32"/>
      <c r="B323" s="33"/>
      <c r="C323" s="32"/>
      <c r="D323" s="163" t="s">
        <v>190</v>
      </c>
      <c r="E323" s="32"/>
      <c r="F323" s="164" t="s">
        <v>504</v>
      </c>
      <c r="G323" s="32"/>
      <c r="H323" s="32"/>
      <c r="I323" s="160"/>
      <c r="J323" s="32"/>
      <c r="K323" s="32"/>
      <c r="L323" s="33"/>
      <c r="M323" s="161"/>
      <c r="N323" s="162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190</v>
      </c>
      <c r="AU323" s="17" t="s">
        <v>85</v>
      </c>
    </row>
    <row r="324" spans="1:65" s="13" customFormat="1" ht="10.199999999999999">
      <c r="B324" s="165"/>
      <c r="D324" s="158" t="s">
        <v>192</v>
      </c>
      <c r="F324" s="167" t="s">
        <v>505</v>
      </c>
      <c r="H324" s="168">
        <v>573.45399999999995</v>
      </c>
      <c r="I324" s="169"/>
      <c r="L324" s="165"/>
      <c r="M324" s="170"/>
      <c r="N324" s="171"/>
      <c r="O324" s="171"/>
      <c r="P324" s="171"/>
      <c r="Q324" s="171"/>
      <c r="R324" s="171"/>
      <c r="S324" s="171"/>
      <c r="T324" s="172"/>
      <c r="AT324" s="166" t="s">
        <v>192</v>
      </c>
      <c r="AU324" s="166" t="s">
        <v>85</v>
      </c>
      <c r="AV324" s="13" t="s">
        <v>85</v>
      </c>
      <c r="AW324" s="13" t="s">
        <v>3</v>
      </c>
      <c r="AX324" s="13" t="s">
        <v>83</v>
      </c>
      <c r="AY324" s="166" t="s">
        <v>179</v>
      </c>
    </row>
    <row r="325" spans="1:65" s="2" customFormat="1" ht="30" customHeight="1">
      <c r="A325" s="32"/>
      <c r="B325" s="144"/>
      <c r="C325" s="145" t="s">
        <v>506</v>
      </c>
      <c r="D325" s="145" t="s">
        <v>181</v>
      </c>
      <c r="E325" s="146" t="s">
        <v>507</v>
      </c>
      <c r="F325" s="147" t="s">
        <v>508</v>
      </c>
      <c r="G325" s="148" t="s">
        <v>221</v>
      </c>
      <c r="H325" s="149">
        <v>40.960999999999999</v>
      </c>
      <c r="I325" s="150"/>
      <c r="J325" s="151">
        <f>ROUND(I325*H325,2)</f>
        <v>0</v>
      </c>
      <c r="K325" s="147" t="s">
        <v>185</v>
      </c>
      <c r="L325" s="33"/>
      <c r="M325" s="152" t="s">
        <v>1</v>
      </c>
      <c r="N325" s="153" t="s">
        <v>40</v>
      </c>
      <c r="O325" s="58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6" t="s">
        <v>186</v>
      </c>
      <c r="AT325" s="156" t="s">
        <v>181</v>
      </c>
      <c r="AU325" s="156" t="s">
        <v>85</v>
      </c>
      <c r="AY325" s="17" t="s">
        <v>179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7" t="s">
        <v>83</v>
      </c>
      <c r="BK325" s="157">
        <f>ROUND(I325*H325,2)</f>
        <v>0</v>
      </c>
      <c r="BL325" s="17" t="s">
        <v>186</v>
      </c>
      <c r="BM325" s="156" t="s">
        <v>509</v>
      </c>
    </row>
    <row r="326" spans="1:65" s="2" customFormat="1" ht="28.8">
      <c r="A326" s="32"/>
      <c r="B326" s="33"/>
      <c r="C326" s="32"/>
      <c r="D326" s="158" t="s">
        <v>188</v>
      </c>
      <c r="E326" s="32"/>
      <c r="F326" s="159" t="s">
        <v>510</v>
      </c>
      <c r="G326" s="32"/>
      <c r="H326" s="32"/>
      <c r="I326" s="160"/>
      <c r="J326" s="32"/>
      <c r="K326" s="32"/>
      <c r="L326" s="33"/>
      <c r="M326" s="161"/>
      <c r="N326" s="162"/>
      <c r="O326" s="58"/>
      <c r="P326" s="58"/>
      <c r="Q326" s="58"/>
      <c r="R326" s="58"/>
      <c r="S326" s="58"/>
      <c r="T326" s="59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188</v>
      </c>
      <c r="AU326" s="17" t="s">
        <v>85</v>
      </c>
    </row>
    <row r="327" spans="1:65" s="2" customFormat="1" ht="10.199999999999999">
      <c r="A327" s="32"/>
      <c r="B327" s="33"/>
      <c r="C327" s="32"/>
      <c r="D327" s="163" t="s">
        <v>190</v>
      </c>
      <c r="E327" s="32"/>
      <c r="F327" s="164" t="s">
        <v>511</v>
      </c>
      <c r="G327" s="32"/>
      <c r="H327" s="32"/>
      <c r="I327" s="160"/>
      <c r="J327" s="32"/>
      <c r="K327" s="32"/>
      <c r="L327" s="33"/>
      <c r="M327" s="161"/>
      <c r="N327" s="162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190</v>
      </c>
      <c r="AU327" s="17" t="s">
        <v>85</v>
      </c>
    </row>
    <row r="328" spans="1:65" s="12" customFormat="1" ht="22.8" customHeight="1">
      <c r="B328" s="131"/>
      <c r="D328" s="132" t="s">
        <v>74</v>
      </c>
      <c r="E328" s="142" t="s">
        <v>512</v>
      </c>
      <c r="F328" s="142" t="s">
        <v>513</v>
      </c>
      <c r="I328" s="134"/>
      <c r="J328" s="143">
        <f>BK328</f>
        <v>0</v>
      </c>
      <c r="L328" s="131"/>
      <c r="M328" s="136"/>
      <c r="N328" s="137"/>
      <c r="O328" s="137"/>
      <c r="P328" s="138">
        <f>SUM(P329:P331)</f>
        <v>0</v>
      </c>
      <c r="Q328" s="137"/>
      <c r="R328" s="138">
        <f>SUM(R329:R331)</f>
        <v>0</v>
      </c>
      <c r="S328" s="137"/>
      <c r="T328" s="139">
        <f>SUM(T329:T331)</f>
        <v>0</v>
      </c>
      <c r="AR328" s="132" t="s">
        <v>83</v>
      </c>
      <c r="AT328" s="140" t="s">
        <v>74</v>
      </c>
      <c r="AU328" s="140" t="s">
        <v>83</v>
      </c>
      <c r="AY328" s="132" t="s">
        <v>179</v>
      </c>
      <c r="BK328" s="141">
        <f>SUM(BK329:BK331)</f>
        <v>0</v>
      </c>
    </row>
    <row r="329" spans="1:65" s="2" customFormat="1" ht="14.4" customHeight="1">
      <c r="A329" s="32"/>
      <c r="B329" s="144"/>
      <c r="C329" s="145" t="s">
        <v>514</v>
      </c>
      <c r="D329" s="145" t="s">
        <v>181</v>
      </c>
      <c r="E329" s="146" t="s">
        <v>515</v>
      </c>
      <c r="F329" s="147" t="s">
        <v>516</v>
      </c>
      <c r="G329" s="148" t="s">
        <v>221</v>
      </c>
      <c r="H329" s="149">
        <v>62.692</v>
      </c>
      <c r="I329" s="150"/>
      <c r="J329" s="151">
        <f>ROUND(I329*H329,2)</f>
        <v>0</v>
      </c>
      <c r="K329" s="147" t="s">
        <v>185</v>
      </c>
      <c r="L329" s="33"/>
      <c r="M329" s="152" t="s">
        <v>1</v>
      </c>
      <c r="N329" s="153" t="s">
        <v>40</v>
      </c>
      <c r="O329" s="58"/>
      <c r="P329" s="154">
        <f>O329*H329</f>
        <v>0</v>
      </c>
      <c r="Q329" s="154">
        <v>0</v>
      </c>
      <c r="R329" s="154">
        <f>Q329*H329</f>
        <v>0</v>
      </c>
      <c r="S329" s="154">
        <v>0</v>
      </c>
      <c r="T329" s="155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6" t="s">
        <v>186</v>
      </c>
      <c r="AT329" s="156" t="s">
        <v>181</v>
      </c>
      <c r="AU329" s="156" t="s">
        <v>85</v>
      </c>
      <c r="AY329" s="17" t="s">
        <v>179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7" t="s">
        <v>83</v>
      </c>
      <c r="BK329" s="157">
        <f>ROUND(I329*H329,2)</f>
        <v>0</v>
      </c>
      <c r="BL329" s="17" t="s">
        <v>186</v>
      </c>
      <c r="BM329" s="156" t="s">
        <v>517</v>
      </c>
    </row>
    <row r="330" spans="1:65" s="2" customFormat="1" ht="38.4">
      <c r="A330" s="32"/>
      <c r="B330" s="33"/>
      <c r="C330" s="32"/>
      <c r="D330" s="158" t="s">
        <v>188</v>
      </c>
      <c r="E330" s="32"/>
      <c r="F330" s="159" t="s">
        <v>518</v>
      </c>
      <c r="G330" s="32"/>
      <c r="H330" s="32"/>
      <c r="I330" s="160"/>
      <c r="J330" s="32"/>
      <c r="K330" s="32"/>
      <c r="L330" s="33"/>
      <c r="M330" s="161"/>
      <c r="N330" s="162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188</v>
      </c>
      <c r="AU330" s="17" t="s">
        <v>85</v>
      </c>
    </row>
    <row r="331" spans="1:65" s="2" customFormat="1" ht="10.199999999999999">
      <c r="A331" s="32"/>
      <c r="B331" s="33"/>
      <c r="C331" s="32"/>
      <c r="D331" s="163" t="s">
        <v>190</v>
      </c>
      <c r="E331" s="32"/>
      <c r="F331" s="164" t="s">
        <v>519</v>
      </c>
      <c r="G331" s="32"/>
      <c r="H331" s="32"/>
      <c r="I331" s="160"/>
      <c r="J331" s="32"/>
      <c r="K331" s="32"/>
      <c r="L331" s="33"/>
      <c r="M331" s="161"/>
      <c r="N331" s="162"/>
      <c r="O331" s="58"/>
      <c r="P331" s="58"/>
      <c r="Q331" s="58"/>
      <c r="R331" s="58"/>
      <c r="S331" s="58"/>
      <c r="T331" s="59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7" t="s">
        <v>190</v>
      </c>
      <c r="AU331" s="17" t="s">
        <v>85</v>
      </c>
    </row>
    <row r="332" spans="1:65" s="12" customFormat="1" ht="25.95" customHeight="1">
      <c r="B332" s="131"/>
      <c r="D332" s="132" t="s">
        <v>74</v>
      </c>
      <c r="E332" s="133" t="s">
        <v>520</v>
      </c>
      <c r="F332" s="133" t="s">
        <v>521</v>
      </c>
      <c r="I332" s="134"/>
      <c r="J332" s="135">
        <f>BK332</f>
        <v>0</v>
      </c>
      <c r="L332" s="131"/>
      <c r="M332" s="136"/>
      <c r="N332" s="137"/>
      <c r="O332" s="137"/>
      <c r="P332" s="138">
        <f>P333+P360+P378+P414+P441+P465+P473+P489</f>
        <v>0</v>
      </c>
      <c r="Q332" s="137"/>
      <c r="R332" s="138">
        <f>R333+R360+R378+R414+R441+R465+R473+R489</f>
        <v>7.10232039</v>
      </c>
      <c r="S332" s="137"/>
      <c r="T332" s="139">
        <f>T333+T360+T378+T414+T441+T465+T473+T489</f>
        <v>0.98133334999999988</v>
      </c>
      <c r="AR332" s="132" t="s">
        <v>85</v>
      </c>
      <c r="AT332" s="140" t="s">
        <v>74</v>
      </c>
      <c r="AU332" s="140" t="s">
        <v>75</v>
      </c>
      <c r="AY332" s="132" t="s">
        <v>179</v>
      </c>
      <c r="BK332" s="141">
        <f>BK333+BK360+BK378+BK414+BK441+BK465+BK473+BK489</f>
        <v>0</v>
      </c>
    </row>
    <row r="333" spans="1:65" s="12" customFormat="1" ht="22.8" customHeight="1">
      <c r="B333" s="131"/>
      <c r="D333" s="132" t="s">
        <v>74</v>
      </c>
      <c r="E333" s="142" t="s">
        <v>522</v>
      </c>
      <c r="F333" s="142" t="s">
        <v>523</v>
      </c>
      <c r="I333" s="134"/>
      <c r="J333" s="143">
        <f>BK333</f>
        <v>0</v>
      </c>
      <c r="L333" s="131"/>
      <c r="M333" s="136"/>
      <c r="N333" s="137"/>
      <c r="O333" s="137"/>
      <c r="P333" s="138">
        <f>SUM(P334:P359)</f>
        <v>0</v>
      </c>
      <c r="Q333" s="137"/>
      <c r="R333" s="138">
        <f>SUM(R334:R359)</f>
        <v>1.1101146000000002</v>
      </c>
      <c r="S333" s="137"/>
      <c r="T333" s="139">
        <f>SUM(T334:T359)</f>
        <v>0.63079999999999992</v>
      </c>
      <c r="AR333" s="132" t="s">
        <v>85</v>
      </c>
      <c r="AT333" s="140" t="s">
        <v>74</v>
      </c>
      <c r="AU333" s="140" t="s">
        <v>83</v>
      </c>
      <c r="AY333" s="132" t="s">
        <v>179</v>
      </c>
      <c r="BK333" s="141">
        <f>SUM(BK334:BK359)</f>
        <v>0</v>
      </c>
    </row>
    <row r="334" spans="1:65" s="2" customFormat="1" ht="22.2" customHeight="1">
      <c r="A334" s="32"/>
      <c r="B334" s="144"/>
      <c r="C334" s="145" t="s">
        <v>524</v>
      </c>
      <c r="D334" s="145" t="s">
        <v>181</v>
      </c>
      <c r="E334" s="146" t="s">
        <v>525</v>
      </c>
      <c r="F334" s="147" t="s">
        <v>526</v>
      </c>
      <c r="G334" s="148" t="s">
        <v>252</v>
      </c>
      <c r="H334" s="149">
        <v>157.69999999999999</v>
      </c>
      <c r="I334" s="150"/>
      <c r="J334" s="151">
        <f>ROUND(I334*H334,2)</f>
        <v>0</v>
      </c>
      <c r="K334" s="147" t="s">
        <v>185</v>
      </c>
      <c r="L334" s="33"/>
      <c r="M334" s="152" t="s">
        <v>1</v>
      </c>
      <c r="N334" s="153" t="s">
        <v>40</v>
      </c>
      <c r="O334" s="58"/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6" t="s">
        <v>289</v>
      </c>
      <c r="AT334" s="156" t="s">
        <v>181</v>
      </c>
      <c r="AU334" s="156" t="s">
        <v>85</v>
      </c>
      <c r="AY334" s="17" t="s">
        <v>179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7" t="s">
        <v>83</v>
      </c>
      <c r="BK334" s="157">
        <f>ROUND(I334*H334,2)</f>
        <v>0</v>
      </c>
      <c r="BL334" s="17" t="s">
        <v>289</v>
      </c>
      <c r="BM334" s="156" t="s">
        <v>527</v>
      </c>
    </row>
    <row r="335" spans="1:65" s="2" customFormat="1" ht="19.2">
      <c r="A335" s="32"/>
      <c r="B335" s="33"/>
      <c r="C335" s="32"/>
      <c r="D335" s="158" t="s">
        <v>188</v>
      </c>
      <c r="E335" s="32"/>
      <c r="F335" s="159" t="s">
        <v>528</v>
      </c>
      <c r="G335" s="32"/>
      <c r="H335" s="32"/>
      <c r="I335" s="160"/>
      <c r="J335" s="32"/>
      <c r="K335" s="32"/>
      <c r="L335" s="33"/>
      <c r="M335" s="161"/>
      <c r="N335" s="162"/>
      <c r="O335" s="58"/>
      <c r="P335" s="58"/>
      <c r="Q335" s="58"/>
      <c r="R335" s="58"/>
      <c r="S335" s="58"/>
      <c r="T335" s="59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7" t="s">
        <v>188</v>
      </c>
      <c r="AU335" s="17" t="s">
        <v>85</v>
      </c>
    </row>
    <row r="336" spans="1:65" s="2" customFormat="1" ht="10.199999999999999">
      <c r="A336" s="32"/>
      <c r="B336" s="33"/>
      <c r="C336" s="32"/>
      <c r="D336" s="163" t="s">
        <v>190</v>
      </c>
      <c r="E336" s="32"/>
      <c r="F336" s="164" t="s">
        <v>529</v>
      </c>
      <c r="G336" s="32"/>
      <c r="H336" s="32"/>
      <c r="I336" s="160"/>
      <c r="J336" s="32"/>
      <c r="K336" s="32"/>
      <c r="L336" s="33"/>
      <c r="M336" s="161"/>
      <c r="N336" s="162"/>
      <c r="O336" s="58"/>
      <c r="P336" s="58"/>
      <c r="Q336" s="58"/>
      <c r="R336" s="58"/>
      <c r="S336" s="58"/>
      <c r="T336" s="59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190</v>
      </c>
      <c r="AU336" s="17" t="s">
        <v>85</v>
      </c>
    </row>
    <row r="337" spans="1:65" s="13" customFormat="1" ht="10.199999999999999">
      <c r="B337" s="165"/>
      <c r="D337" s="158" t="s">
        <v>192</v>
      </c>
      <c r="E337" s="166" t="s">
        <v>1</v>
      </c>
      <c r="F337" s="167" t="s">
        <v>112</v>
      </c>
      <c r="H337" s="168">
        <v>157.69999999999999</v>
      </c>
      <c r="I337" s="169"/>
      <c r="L337" s="165"/>
      <c r="M337" s="170"/>
      <c r="N337" s="171"/>
      <c r="O337" s="171"/>
      <c r="P337" s="171"/>
      <c r="Q337" s="171"/>
      <c r="R337" s="171"/>
      <c r="S337" s="171"/>
      <c r="T337" s="172"/>
      <c r="AT337" s="166" t="s">
        <v>192</v>
      </c>
      <c r="AU337" s="166" t="s">
        <v>85</v>
      </c>
      <c r="AV337" s="13" t="s">
        <v>85</v>
      </c>
      <c r="AW337" s="13" t="s">
        <v>31</v>
      </c>
      <c r="AX337" s="13" t="s">
        <v>83</v>
      </c>
      <c r="AY337" s="166" t="s">
        <v>179</v>
      </c>
    </row>
    <row r="338" spans="1:65" s="2" customFormat="1" ht="14.4" customHeight="1">
      <c r="A338" s="32"/>
      <c r="B338" s="144"/>
      <c r="C338" s="174" t="s">
        <v>530</v>
      </c>
      <c r="D338" s="174" t="s">
        <v>278</v>
      </c>
      <c r="E338" s="175" t="s">
        <v>531</v>
      </c>
      <c r="F338" s="176" t="s">
        <v>532</v>
      </c>
      <c r="G338" s="177" t="s">
        <v>221</v>
      </c>
      <c r="H338" s="178">
        <v>5.1999999999999998E-2</v>
      </c>
      <c r="I338" s="179"/>
      <c r="J338" s="180">
        <f>ROUND(I338*H338,2)</f>
        <v>0</v>
      </c>
      <c r="K338" s="176" t="s">
        <v>185</v>
      </c>
      <c r="L338" s="181"/>
      <c r="M338" s="182" t="s">
        <v>1</v>
      </c>
      <c r="N338" s="183" t="s">
        <v>40</v>
      </c>
      <c r="O338" s="58"/>
      <c r="P338" s="154">
        <f>O338*H338</f>
        <v>0</v>
      </c>
      <c r="Q338" s="154">
        <v>1</v>
      </c>
      <c r="R338" s="154">
        <f>Q338*H338</f>
        <v>5.1999999999999998E-2</v>
      </c>
      <c r="S338" s="154">
        <v>0</v>
      </c>
      <c r="T338" s="155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6" t="s">
        <v>388</v>
      </c>
      <c r="AT338" s="156" t="s">
        <v>278</v>
      </c>
      <c r="AU338" s="156" t="s">
        <v>85</v>
      </c>
      <c r="AY338" s="17" t="s">
        <v>179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7" t="s">
        <v>83</v>
      </c>
      <c r="BK338" s="157">
        <f>ROUND(I338*H338,2)</f>
        <v>0</v>
      </c>
      <c r="BL338" s="17" t="s">
        <v>289</v>
      </c>
      <c r="BM338" s="156" t="s">
        <v>533</v>
      </c>
    </row>
    <row r="339" spans="1:65" s="2" customFormat="1" ht="10.199999999999999">
      <c r="A339" s="32"/>
      <c r="B339" s="33"/>
      <c r="C339" s="32"/>
      <c r="D339" s="158" t="s">
        <v>188</v>
      </c>
      <c r="E339" s="32"/>
      <c r="F339" s="159" t="s">
        <v>532</v>
      </c>
      <c r="G339" s="32"/>
      <c r="H339" s="32"/>
      <c r="I339" s="160"/>
      <c r="J339" s="32"/>
      <c r="K339" s="32"/>
      <c r="L339" s="33"/>
      <c r="M339" s="161"/>
      <c r="N339" s="162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188</v>
      </c>
      <c r="AU339" s="17" t="s">
        <v>85</v>
      </c>
    </row>
    <row r="340" spans="1:65" s="2" customFormat="1" ht="19.2">
      <c r="A340" s="32"/>
      <c r="B340" s="33"/>
      <c r="C340" s="32"/>
      <c r="D340" s="158" t="s">
        <v>245</v>
      </c>
      <c r="E340" s="32"/>
      <c r="F340" s="173" t="s">
        <v>534</v>
      </c>
      <c r="G340" s="32"/>
      <c r="H340" s="32"/>
      <c r="I340" s="160"/>
      <c r="J340" s="32"/>
      <c r="K340" s="32"/>
      <c r="L340" s="33"/>
      <c r="M340" s="161"/>
      <c r="N340" s="162"/>
      <c r="O340" s="58"/>
      <c r="P340" s="58"/>
      <c r="Q340" s="58"/>
      <c r="R340" s="58"/>
      <c r="S340" s="58"/>
      <c r="T340" s="59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245</v>
      </c>
      <c r="AU340" s="17" t="s">
        <v>85</v>
      </c>
    </row>
    <row r="341" spans="1:65" s="13" customFormat="1" ht="10.199999999999999">
      <c r="B341" s="165"/>
      <c r="D341" s="158" t="s">
        <v>192</v>
      </c>
      <c r="E341" s="166" t="s">
        <v>1</v>
      </c>
      <c r="F341" s="167" t="s">
        <v>535</v>
      </c>
      <c r="H341" s="168">
        <v>5.1999999999999998E-2</v>
      </c>
      <c r="I341" s="169"/>
      <c r="L341" s="165"/>
      <c r="M341" s="170"/>
      <c r="N341" s="171"/>
      <c r="O341" s="171"/>
      <c r="P341" s="171"/>
      <c r="Q341" s="171"/>
      <c r="R341" s="171"/>
      <c r="S341" s="171"/>
      <c r="T341" s="172"/>
      <c r="AT341" s="166" t="s">
        <v>192</v>
      </c>
      <c r="AU341" s="166" t="s">
        <v>85</v>
      </c>
      <c r="AV341" s="13" t="s">
        <v>85</v>
      </c>
      <c r="AW341" s="13" t="s">
        <v>31</v>
      </c>
      <c r="AX341" s="13" t="s">
        <v>83</v>
      </c>
      <c r="AY341" s="166" t="s">
        <v>179</v>
      </c>
    </row>
    <row r="342" spans="1:65" s="2" customFormat="1" ht="14.4" customHeight="1">
      <c r="A342" s="32"/>
      <c r="B342" s="144"/>
      <c r="C342" s="145" t="s">
        <v>536</v>
      </c>
      <c r="D342" s="145" t="s">
        <v>181</v>
      </c>
      <c r="E342" s="146" t="s">
        <v>537</v>
      </c>
      <c r="F342" s="147" t="s">
        <v>538</v>
      </c>
      <c r="G342" s="148" t="s">
        <v>252</v>
      </c>
      <c r="H342" s="149">
        <v>157.69999999999999</v>
      </c>
      <c r="I342" s="150"/>
      <c r="J342" s="151">
        <f>ROUND(I342*H342,2)</f>
        <v>0</v>
      </c>
      <c r="K342" s="147" t="s">
        <v>185</v>
      </c>
      <c r="L342" s="33"/>
      <c r="M342" s="152" t="s">
        <v>1</v>
      </c>
      <c r="N342" s="153" t="s">
        <v>40</v>
      </c>
      <c r="O342" s="58"/>
      <c r="P342" s="154">
        <f>O342*H342</f>
        <v>0</v>
      </c>
      <c r="Q342" s="154">
        <v>0</v>
      </c>
      <c r="R342" s="154">
        <f>Q342*H342</f>
        <v>0</v>
      </c>
      <c r="S342" s="154">
        <v>4.0000000000000001E-3</v>
      </c>
      <c r="T342" s="155">
        <f>S342*H342</f>
        <v>0.63079999999999992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6" t="s">
        <v>289</v>
      </c>
      <c r="AT342" s="156" t="s">
        <v>181</v>
      </c>
      <c r="AU342" s="156" t="s">
        <v>85</v>
      </c>
      <c r="AY342" s="17" t="s">
        <v>179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7" t="s">
        <v>83</v>
      </c>
      <c r="BK342" s="157">
        <f>ROUND(I342*H342,2)</f>
        <v>0</v>
      </c>
      <c r="BL342" s="17" t="s">
        <v>289</v>
      </c>
      <c r="BM342" s="156" t="s">
        <v>539</v>
      </c>
    </row>
    <row r="343" spans="1:65" s="2" customFormat="1" ht="10.199999999999999">
      <c r="A343" s="32"/>
      <c r="B343" s="33"/>
      <c r="C343" s="32"/>
      <c r="D343" s="158" t="s">
        <v>188</v>
      </c>
      <c r="E343" s="32"/>
      <c r="F343" s="159" t="s">
        <v>540</v>
      </c>
      <c r="G343" s="32"/>
      <c r="H343" s="32"/>
      <c r="I343" s="160"/>
      <c r="J343" s="32"/>
      <c r="K343" s="32"/>
      <c r="L343" s="33"/>
      <c r="M343" s="161"/>
      <c r="N343" s="162"/>
      <c r="O343" s="58"/>
      <c r="P343" s="58"/>
      <c r="Q343" s="58"/>
      <c r="R343" s="58"/>
      <c r="S343" s="58"/>
      <c r="T343" s="59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7" t="s">
        <v>188</v>
      </c>
      <c r="AU343" s="17" t="s">
        <v>85</v>
      </c>
    </row>
    <row r="344" spans="1:65" s="2" customFormat="1" ht="10.199999999999999">
      <c r="A344" s="32"/>
      <c r="B344" s="33"/>
      <c r="C344" s="32"/>
      <c r="D344" s="163" t="s">
        <v>190</v>
      </c>
      <c r="E344" s="32"/>
      <c r="F344" s="164" t="s">
        <v>541</v>
      </c>
      <c r="G344" s="32"/>
      <c r="H344" s="32"/>
      <c r="I344" s="160"/>
      <c r="J344" s="32"/>
      <c r="K344" s="32"/>
      <c r="L344" s="33"/>
      <c r="M344" s="161"/>
      <c r="N344" s="162"/>
      <c r="O344" s="58"/>
      <c r="P344" s="58"/>
      <c r="Q344" s="58"/>
      <c r="R344" s="58"/>
      <c r="S344" s="58"/>
      <c r="T344" s="59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7" t="s">
        <v>190</v>
      </c>
      <c r="AU344" s="17" t="s">
        <v>85</v>
      </c>
    </row>
    <row r="345" spans="1:65" s="13" customFormat="1" ht="10.199999999999999">
      <c r="B345" s="165"/>
      <c r="D345" s="158" t="s">
        <v>192</v>
      </c>
      <c r="E345" s="166" t="s">
        <v>112</v>
      </c>
      <c r="F345" s="167" t="s">
        <v>542</v>
      </c>
      <c r="H345" s="168">
        <v>157.69999999999999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6" t="s">
        <v>192</v>
      </c>
      <c r="AU345" s="166" t="s">
        <v>85</v>
      </c>
      <c r="AV345" s="13" t="s">
        <v>85</v>
      </c>
      <c r="AW345" s="13" t="s">
        <v>31</v>
      </c>
      <c r="AX345" s="13" t="s">
        <v>83</v>
      </c>
      <c r="AY345" s="166" t="s">
        <v>179</v>
      </c>
    </row>
    <row r="346" spans="1:65" s="2" customFormat="1" ht="22.2" customHeight="1">
      <c r="A346" s="32"/>
      <c r="B346" s="144"/>
      <c r="C346" s="145" t="s">
        <v>543</v>
      </c>
      <c r="D346" s="145" t="s">
        <v>181</v>
      </c>
      <c r="E346" s="146" t="s">
        <v>544</v>
      </c>
      <c r="F346" s="147" t="s">
        <v>545</v>
      </c>
      <c r="G346" s="148" t="s">
        <v>252</v>
      </c>
      <c r="H346" s="149">
        <v>157.69999999999999</v>
      </c>
      <c r="I346" s="150"/>
      <c r="J346" s="151">
        <f>ROUND(I346*H346,2)</f>
        <v>0</v>
      </c>
      <c r="K346" s="147" t="s">
        <v>185</v>
      </c>
      <c r="L346" s="33"/>
      <c r="M346" s="152" t="s">
        <v>1</v>
      </c>
      <c r="N346" s="153" t="s">
        <v>40</v>
      </c>
      <c r="O346" s="58"/>
      <c r="P346" s="154">
        <f>O346*H346</f>
        <v>0</v>
      </c>
      <c r="Q346" s="154">
        <v>4.0000000000000002E-4</v>
      </c>
      <c r="R346" s="154">
        <f>Q346*H346</f>
        <v>6.3079999999999997E-2</v>
      </c>
      <c r="S346" s="154">
        <v>0</v>
      </c>
      <c r="T346" s="155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6" t="s">
        <v>289</v>
      </c>
      <c r="AT346" s="156" t="s">
        <v>181</v>
      </c>
      <c r="AU346" s="156" t="s">
        <v>85</v>
      </c>
      <c r="AY346" s="17" t="s">
        <v>179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7" t="s">
        <v>83</v>
      </c>
      <c r="BK346" s="157">
        <f>ROUND(I346*H346,2)</f>
        <v>0</v>
      </c>
      <c r="BL346" s="17" t="s">
        <v>289</v>
      </c>
      <c r="BM346" s="156" t="s">
        <v>546</v>
      </c>
    </row>
    <row r="347" spans="1:65" s="2" customFormat="1" ht="19.2">
      <c r="A347" s="32"/>
      <c r="B347" s="33"/>
      <c r="C347" s="32"/>
      <c r="D347" s="158" t="s">
        <v>188</v>
      </c>
      <c r="E347" s="32"/>
      <c r="F347" s="159" t="s">
        <v>547</v>
      </c>
      <c r="G347" s="32"/>
      <c r="H347" s="32"/>
      <c r="I347" s="160"/>
      <c r="J347" s="32"/>
      <c r="K347" s="32"/>
      <c r="L347" s="33"/>
      <c r="M347" s="161"/>
      <c r="N347" s="162"/>
      <c r="O347" s="58"/>
      <c r="P347" s="58"/>
      <c r="Q347" s="58"/>
      <c r="R347" s="58"/>
      <c r="S347" s="58"/>
      <c r="T347" s="59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7" t="s">
        <v>188</v>
      </c>
      <c r="AU347" s="17" t="s">
        <v>85</v>
      </c>
    </row>
    <row r="348" spans="1:65" s="2" customFormat="1" ht="10.199999999999999">
      <c r="A348" s="32"/>
      <c r="B348" s="33"/>
      <c r="C348" s="32"/>
      <c r="D348" s="163" t="s">
        <v>190</v>
      </c>
      <c r="E348" s="32"/>
      <c r="F348" s="164" t="s">
        <v>548</v>
      </c>
      <c r="G348" s="32"/>
      <c r="H348" s="32"/>
      <c r="I348" s="160"/>
      <c r="J348" s="32"/>
      <c r="K348" s="32"/>
      <c r="L348" s="33"/>
      <c r="M348" s="161"/>
      <c r="N348" s="162"/>
      <c r="O348" s="58"/>
      <c r="P348" s="58"/>
      <c r="Q348" s="58"/>
      <c r="R348" s="58"/>
      <c r="S348" s="58"/>
      <c r="T348" s="59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7" t="s">
        <v>190</v>
      </c>
      <c r="AU348" s="17" t="s">
        <v>85</v>
      </c>
    </row>
    <row r="349" spans="1:65" s="13" customFormat="1" ht="10.199999999999999">
      <c r="B349" s="165"/>
      <c r="D349" s="158" t="s">
        <v>192</v>
      </c>
      <c r="E349" s="166" t="s">
        <v>1</v>
      </c>
      <c r="F349" s="167" t="s">
        <v>112</v>
      </c>
      <c r="H349" s="168">
        <v>157.69999999999999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6" t="s">
        <v>192</v>
      </c>
      <c r="AU349" s="166" t="s">
        <v>85</v>
      </c>
      <c r="AV349" s="13" t="s">
        <v>85</v>
      </c>
      <c r="AW349" s="13" t="s">
        <v>31</v>
      </c>
      <c r="AX349" s="13" t="s">
        <v>83</v>
      </c>
      <c r="AY349" s="166" t="s">
        <v>179</v>
      </c>
    </row>
    <row r="350" spans="1:65" s="2" customFormat="1" ht="40.200000000000003" customHeight="1">
      <c r="A350" s="32"/>
      <c r="B350" s="144"/>
      <c r="C350" s="174" t="s">
        <v>549</v>
      </c>
      <c r="D350" s="174" t="s">
        <v>278</v>
      </c>
      <c r="E350" s="175" t="s">
        <v>550</v>
      </c>
      <c r="F350" s="176" t="s">
        <v>551</v>
      </c>
      <c r="G350" s="177" t="s">
        <v>252</v>
      </c>
      <c r="H350" s="178">
        <v>183.79900000000001</v>
      </c>
      <c r="I350" s="179"/>
      <c r="J350" s="180">
        <f>ROUND(I350*H350,2)</f>
        <v>0</v>
      </c>
      <c r="K350" s="176" t="s">
        <v>185</v>
      </c>
      <c r="L350" s="181"/>
      <c r="M350" s="182" t="s">
        <v>1</v>
      </c>
      <c r="N350" s="183" t="s">
        <v>40</v>
      </c>
      <c r="O350" s="58"/>
      <c r="P350" s="154">
        <f>O350*H350</f>
        <v>0</v>
      </c>
      <c r="Q350" s="154">
        <v>5.4000000000000003E-3</v>
      </c>
      <c r="R350" s="154">
        <f>Q350*H350</f>
        <v>0.99251460000000014</v>
      </c>
      <c r="S350" s="154">
        <v>0</v>
      </c>
      <c r="T350" s="155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6" t="s">
        <v>388</v>
      </c>
      <c r="AT350" s="156" t="s">
        <v>278</v>
      </c>
      <c r="AU350" s="156" t="s">
        <v>85</v>
      </c>
      <c r="AY350" s="17" t="s">
        <v>179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7" t="s">
        <v>83</v>
      </c>
      <c r="BK350" s="157">
        <f>ROUND(I350*H350,2)</f>
        <v>0</v>
      </c>
      <c r="BL350" s="17" t="s">
        <v>289</v>
      </c>
      <c r="BM350" s="156" t="s">
        <v>552</v>
      </c>
    </row>
    <row r="351" spans="1:65" s="2" customFormat="1" ht="28.8">
      <c r="A351" s="32"/>
      <c r="B351" s="33"/>
      <c r="C351" s="32"/>
      <c r="D351" s="158" t="s">
        <v>188</v>
      </c>
      <c r="E351" s="32"/>
      <c r="F351" s="159" t="s">
        <v>551</v>
      </c>
      <c r="G351" s="32"/>
      <c r="H351" s="32"/>
      <c r="I351" s="160"/>
      <c r="J351" s="32"/>
      <c r="K351" s="32"/>
      <c r="L351" s="33"/>
      <c r="M351" s="161"/>
      <c r="N351" s="162"/>
      <c r="O351" s="58"/>
      <c r="P351" s="58"/>
      <c r="Q351" s="58"/>
      <c r="R351" s="58"/>
      <c r="S351" s="58"/>
      <c r="T351" s="59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188</v>
      </c>
      <c r="AU351" s="17" t="s">
        <v>85</v>
      </c>
    </row>
    <row r="352" spans="1:65" s="13" customFormat="1" ht="10.199999999999999">
      <c r="B352" s="165"/>
      <c r="D352" s="158" t="s">
        <v>192</v>
      </c>
      <c r="E352" s="166" t="s">
        <v>1</v>
      </c>
      <c r="F352" s="167" t="s">
        <v>553</v>
      </c>
      <c r="H352" s="168">
        <v>183.79900000000001</v>
      </c>
      <c r="I352" s="169"/>
      <c r="L352" s="165"/>
      <c r="M352" s="170"/>
      <c r="N352" s="171"/>
      <c r="O352" s="171"/>
      <c r="P352" s="171"/>
      <c r="Q352" s="171"/>
      <c r="R352" s="171"/>
      <c r="S352" s="171"/>
      <c r="T352" s="172"/>
      <c r="AT352" s="166" t="s">
        <v>192</v>
      </c>
      <c r="AU352" s="166" t="s">
        <v>85</v>
      </c>
      <c r="AV352" s="13" t="s">
        <v>85</v>
      </c>
      <c r="AW352" s="13" t="s">
        <v>31</v>
      </c>
      <c r="AX352" s="13" t="s">
        <v>83</v>
      </c>
      <c r="AY352" s="166" t="s">
        <v>179</v>
      </c>
    </row>
    <row r="353" spans="1:65" s="2" customFormat="1" ht="19.8" customHeight="1">
      <c r="A353" s="32"/>
      <c r="B353" s="144"/>
      <c r="C353" s="145" t="s">
        <v>554</v>
      </c>
      <c r="D353" s="145" t="s">
        <v>181</v>
      </c>
      <c r="E353" s="146" t="s">
        <v>555</v>
      </c>
      <c r="F353" s="147" t="s">
        <v>556</v>
      </c>
      <c r="G353" s="148" t="s">
        <v>259</v>
      </c>
      <c r="H353" s="149">
        <v>4</v>
      </c>
      <c r="I353" s="150"/>
      <c r="J353" s="151">
        <f>ROUND(I353*H353,2)</f>
        <v>0</v>
      </c>
      <c r="K353" s="147" t="s">
        <v>1</v>
      </c>
      <c r="L353" s="33"/>
      <c r="M353" s="152" t="s">
        <v>1</v>
      </c>
      <c r="N353" s="153" t="s">
        <v>40</v>
      </c>
      <c r="O353" s="58"/>
      <c r="P353" s="154">
        <f>O353*H353</f>
        <v>0</v>
      </c>
      <c r="Q353" s="154">
        <v>6.3000000000000003E-4</v>
      </c>
      <c r="R353" s="154">
        <f>Q353*H353</f>
        <v>2.5200000000000001E-3</v>
      </c>
      <c r="S353" s="154">
        <v>0</v>
      </c>
      <c r="T353" s="155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6" t="s">
        <v>289</v>
      </c>
      <c r="AT353" s="156" t="s">
        <v>181</v>
      </c>
      <c r="AU353" s="156" t="s">
        <v>85</v>
      </c>
      <c r="AY353" s="17" t="s">
        <v>179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7" t="s">
        <v>83</v>
      </c>
      <c r="BK353" s="157">
        <f>ROUND(I353*H353,2)</f>
        <v>0</v>
      </c>
      <c r="BL353" s="17" t="s">
        <v>289</v>
      </c>
      <c r="BM353" s="156" t="s">
        <v>557</v>
      </c>
    </row>
    <row r="354" spans="1:65" s="2" customFormat="1" ht="28.8">
      <c r="A354" s="32"/>
      <c r="B354" s="33"/>
      <c r="C354" s="32"/>
      <c r="D354" s="158" t="s">
        <v>188</v>
      </c>
      <c r="E354" s="32"/>
      <c r="F354" s="159" t="s">
        <v>558</v>
      </c>
      <c r="G354" s="32"/>
      <c r="H354" s="32"/>
      <c r="I354" s="160"/>
      <c r="J354" s="32"/>
      <c r="K354" s="32"/>
      <c r="L354" s="33"/>
      <c r="M354" s="161"/>
      <c r="N354" s="162"/>
      <c r="O354" s="58"/>
      <c r="P354" s="58"/>
      <c r="Q354" s="58"/>
      <c r="R354" s="58"/>
      <c r="S354" s="58"/>
      <c r="T354" s="59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7" t="s">
        <v>188</v>
      </c>
      <c r="AU354" s="17" t="s">
        <v>85</v>
      </c>
    </row>
    <row r="355" spans="1:65" s="2" customFormat="1" ht="48">
      <c r="A355" s="32"/>
      <c r="B355" s="33"/>
      <c r="C355" s="32"/>
      <c r="D355" s="158" t="s">
        <v>245</v>
      </c>
      <c r="E355" s="32"/>
      <c r="F355" s="173" t="s">
        <v>559</v>
      </c>
      <c r="G355" s="32"/>
      <c r="H355" s="32"/>
      <c r="I355" s="160"/>
      <c r="J355" s="32"/>
      <c r="K355" s="32"/>
      <c r="L355" s="33"/>
      <c r="M355" s="161"/>
      <c r="N355" s="162"/>
      <c r="O355" s="58"/>
      <c r="P355" s="58"/>
      <c r="Q355" s="58"/>
      <c r="R355" s="58"/>
      <c r="S355" s="58"/>
      <c r="T355" s="59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7" t="s">
        <v>245</v>
      </c>
      <c r="AU355" s="17" t="s">
        <v>85</v>
      </c>
    </row>
    <row r="356" spans="1:65" s="13" customFormat="1" ht="10.199999999999999">
      <c r="B356" s="165"/>
      <c r="D356" s="158" t="s">
        <v>192</v>
      </c>
      <c r="E356" s="166" t="s">
        <v>1</v>
      </c>
      <c r="F356" s="167" t="s">
        <v>560</v>
      </c>
      <c r="H356" s="168">
        <v>4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6" t="s">
        <v>192</v>
      </c>
      <c r="AU356" s="166" t="s">
        <v>85</v>
      </c>
      <c r="AV356" s="13" t="s">
        <v>85</v>
      </c>
      <c r="AW356" s="13" t="s">
        <v>31</v>
      </c>
      <c r="AX356" s="13" t="s">
        <v>83</v>
      </c>
      <c r="AY356" s="166" t="s">
        <v>179</v>
      </c>
    </row>
    <row r="357" spans="1:65" s="2" customFormat="1" ht="22.2" customHeight="1">
      <c r="A357" s="32"/>
      <c r="B357" s="144"/>
      <c r="C357" s="145" t="s">
        <v>561</v>
      </c>
      <c r="D357" s="145" t="s">
        <v>181</v>
      </c>
      <c r="E357" s="146" t="s">
        <v>562</v>
      </c>
      <c r="F357" s="147" t="s">
        <v>563</v>
      </c>
      <c r="G357" s="148" t="s">
        <v>221</v>
      </c>
      <c r="H357" s="149">
        <v>1.1100000000000001</v>
      </c>
      <c r="I357" s="150"/>
      <c r="J357" s="151">
        <f>ROUND(I357*H357,2)</f>
        <v>0</v>
      </c>
      <c r="K357" s="147" t="s">
        <v>185</v>
      </c>
      <c r="L357" s="33"/>
      <c r="M357" s="152" t="s">
        <v>1</v>
      </c>
      <c r="N357" s="153" t="s">
        <v>40</v>
      </c>
      <c r="O357" s="58"/>
      <c r="P357" s="154">
        <f>O357*H357</f>
        <v>0</v>
      </c>
      <c r="Q357" s="154">
        <v>0</v>
      </c>
      <c r="R357" s="154">
        <f>Q357*H357</f>
        <v>0</v>
      </c>
      <c r="S357" s="154">
        <v>0</v>
      </c>
      <c r="T357" s="155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6" t="s">
        <v>289</v>
      </c>
      <c r="AT357" s="156" t="s">
        <v>181</v>
      </c>
      <c r="AU357" s="156" t="s">
        <v>85</v>
      </c>
      <c r="AY357" s="17" t="s">
        <v>179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7" t="s">
        <v>83</v>
      </c>
      <c r="BK357" s="157">
        <f>ROUND(I357*H357,2)</f>
        <v>0</v>
      </c>
      <c r="BL357" s="17" t="s">
        <v>289</v>
      </c>
      <c r="BM357" s="156" t="s">
        <v>564</v>
      </c>
    </row>
    <row r="358" spans="1:65" s="2" customFormat="1" ht="28.8">
      <c r="A358" s="32"/>
      <c r="B358" s="33"/>
      <c r="C358" s="32"/>
      <c r="D358" s="158" t="s">
        <v>188</v>
      </c>
      <c r="E358" s="32"/>
      <c r="F358" s="159" t="s">
        <v>565</v>
      </c>
      <c r="G358" s="32"/>
      <c r="H358" s="32"/>
      <c r="I358" s="160"/>
      <c r="J358" s="32"/>
      <c r="K358" s="32"/>
      <c r="L358" s="33"/>
      <c r="M358" s="161"/>
      <c r="N358" s="162"/>
      <c r="O358" s="58"/>
      <c r="P358" s="58"/>
      <c r="Q358" s="58"/>
      <c r="R358" s="58"/>
      <c r="S358" s="58"/>
      <c r="T358" s="59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7" t="s">
        <v>188</v>
      </c>
      <c r="AU358" s="17" t="s">
        <v>85</v>
      </c>
    </row>
    <row r="359" spans="1:65" s="2" customFormat="1" ht="10.199999999999999">
      <c r="A359" s="32"/>
      <c r="B359" s="33"/>
      <c r="C359" s="32"/>
      <c r="D359" s="163" t="s">
        <v>190</v>
      </c>
      <c r="E359" s="32"/>
      <c r="F359" s="164" t="s">
        <v>566</v>
      </c>
      <c r="G359" s="32"/>
      <c r="H359" s="32"/>
      <c r="I359" s="160"/>
      <c r="J359" s="32"/>
      <c r="K359" s="32"/>
      <c r="L359" s="33"/>
      <c r="M359" s="161"/>
      <c r="N359" s="162"/>
      <c r="O359" s="58"/>
      <c r="P359" s="58"/>
      <c r="Q359" s="58"/>
      <c r="R359" s="58"/>
      <c r="S359" s="58"/>
      <c r="T359" s="59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7" t="s">
        <v>190</v>
      </c>
      <c r="AU359" s="17" t="s">
        <v>85</v>
      </c>
    </row>
    <row r="360" spans="1:65" s="12" customFormat="1" ht="22.8" customHeight="1">
      <c r="B360" s="131"/>
      <c r="D360" s="132" t="s">
        <v>74</v>
      </c>
      <c r="E360" s="142" t="s">
        <v>567</v>
      </c>
      <c r="F360" s="142" t="s">
        <v>568</v>
      </c>
      <c r="I360" s="134"/>
      <c r="J360" s="143">
        <f>BK360</f>
        <v>0</v>
      </c>
      <c r="L360" s="131"/>
      <c r="M360" s="136"/>
      <c r="N360" s="137"/>
      <c r="O360" s="137"/>
      <c r="P360" s="138">
        <f>SUM(P361:P377)</f>
        <v>0</v>
      </c>
      <c r="Q360" s="137"/>
      <c r="R360" s="138">
        <f>SUM(R361:R377)</f>
        <v>7.2260000000000005E-2</v>
      </c>
      <c r="S360" s="137"/>
      <c r="T360" s="139">
        <f>SUM(T361:T377)</f>
        <v>0</v>
      </c>
      <c r="AR360" s="132" t="s">
        <v>85</v>
      </c>
      <c r="AT360" s="140" t="s">
        <v>74</v>
      </c>
      <c r="AU360" s="140" t="s">
        <v>83</v>
      </c>
      <c r="AY360" s="132" t="s">
        <v>179</v>
      </c>
      <c r="BK360" s="141">
        <f>SUM(BK361:BK377)</f>
        <v>0</v>
      </c>
    </row>
    <row r="361" spans="1:65" s="2" customFormat="1" ht="22.2" customHeight="1">
      <c r="A361" s="32"/>
      <c r="B361" s="144"/>
      <c r="C361" s="145" t="s">
        <v>569</v>
      </c>
      <c r="D361" s="145" t="s">
        <v>181</v>
      </c>
      <c r="E361" s="146" t="s">
        <v>570</v>
      </c>
      <c r="F361" s="147" t="s">
        <v>571</v>
      </c>
      <c r="G361" s="148" t="s">
        <v>337</v>
      </c>
      <c r="H361" s="149">
        <v>50</v>
      </c>
      <c r="I361" s="150"/>
      <c r="J361" s="151">
        <f>ROUND(I361*H361,2)</f>
        <v>0</v>
      </c>
      <c r="K361" s="147" t="s">
        <v>185</v>
      </c>
      <c r="L361" s="33"/>
      <c r="M361" s="152" t="s">
        <v>1</v>
      </c>
      <c r="N361" s="153" t="s">
        <v>40</v>
      </c>
      <c r="O361" s="58"/>
      <c r="P361" s="154">
        <f>O361*H361</f>
        <v>0</v>
      </c>
      <c r="Q361" s="154">
        <v>0</v>
      </c>
      <c r="R361" s="154">
        <f>Q361*H361</f>
        <v>0</v>
      </c>
      <c r="S361" s="154">
        <v>0</v>
      </c>
      <c r="T361" s="155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6" t="s">
        <v>289</v>
      </c>
      <c r="AT361" s="156" t="s">
        <v>181</v>
      </c>
      <c r="AU361" s="156" t="s">
        <v>85</v>
      </c>
      <c r="AY361" s="17" t="s">
        <v>179</v>
      </c>
      <c r="BE361" s="157">
        <f>IF(N361="základní",J361,0)</f>
        <v>0</v>
      </c>
      <c r="BF361" s="157">
        <f>IF(N361="snížená",J361,0)</f>
        <v>0</v>
      </c>
      <c r="BG361" s="157">
        <f>IF(N361="zákl. přenesená",J361,0)</f>
        <v>0</v>
      </c>
      <c r="BH361" s="157">
        <f>IF(N361="sníž. přenesená",J361,0)</f>
        <v>0</v>
      </c>
      <c r="BI361" s="157">
        <f>IF(N361="nulová",J361,0)</f>
        <v>0</v>
      </c>
      <c r="BJ361" s="17" t="s">
        <v>83</v>
      </c>
      <c r="BK361" s="157">
        <f>ROUND(I361*H361,2)</f>
        <v>0</v>
      </c>
      <c r="BL361" s="17" t="s">
        <v>289</v>
      </c>
      <c r="BM361" s="156" t="s">
        <v>572</v>
      </c>
    </row>
    <row r="362" spans="1:65" s="2" customFormat="1" ht="28.8">
      <c r="A362" s="32"/>
      <c r="B362" s="33"/>
      <c r="C362" s="32"/>
      <c r="D362" s="158" t="s">
        <v>188</v>
      </c>
      <c r="E362" s="32"/>
      <c r="F362" s="159" t="s">
        <v>573</v>
      </c>
      <c r="G362" s="32"/>
      <c r="H362" s="32"/>
      <c r="I362" s="160"/>
      <c r="J362" s="32"/>
      <c r="K362" s="32"/>
      <c r="L362" s="33"/>
      <c r="M362" s="161"/>
      <c r="N362" s="162"/>
      <c r="O362" s="58"/>
      <c r="P362" s="58"/>
      <c r="Q362" s="58"/>
      <c r="R362" s="58"/>
      <c r="S362" s="58"/>
      <c r="T362" s="59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7" t="s">
        <v>188</v>
      </c>
      <c r="AU362" s="17" t="s">
        <v>85</v>
      </c>
    </row>
    <row r="363" spans="1:65" s="2" customFormat="1" ht="10.199999999999999">
      <c r="A363" s="32"/>
      <c r="B363" s="33"/>
      <c r="C363" s="32"/>
      <c r="D363" s="163" t="s">
        <v>190</v>
      </c>
      <c r="E363" s="32"/>
      <c r="F363" s="164" t="s">
        <v>574</v>
      </c>
      <c r="G363" s="32"/>
      <c r="H363" s="32"/>
      <c r="I363" s="160"/>
      <c r="J363" s="32"/>
      <c r="K363" s="32"/>
      <c r="L363" s="33"/>
      <c r="M363" s="161"/>
      <c r="N363" s="162"/>
      <c r="O363" s="58"/>
      <c r="P363" s="58"/>
      <c r="Q363" s="58"/>
      <c r="R363" s="58"/>
      <c r="S363" s="58"/>
      <c r="T363" s="59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7" t="s">
        <v>190</v>
      </c>
      <c r="AU363" s="17" t="s">
        <v>85</v>
      </c>
    </row>
    <row r="364" spans="1:65" s="2" customFormat="1" ht="14.4" customHeight="1">
      <c r="A364" s="32"/>
      <c r="B364" s="144"/>
      <c r="C364" s="174" t="s">
        <v>575</v>
      </c>
      <c r="D364" s="174" t="s">
        <v>278</v>
      </c>
      <c r="E364" s="175" t="s">
        <v>576</v>
      </c>
      <c r="F364" s="176" t="s">
        <v>577</v>
      </c>
      <c r="G364" s="177" t="s">
        <v>578</v>
      </c>
      <c r="H364" s="178">
        <v>52.25</v>
      </c>
      <c r="I364" s="179"/>
      <c r="J364" s="180">
        <f>ROUND(I364*H364,2)</f>
        <v>0</v>
      </c>
      <c r="K364" s="176" t="s">
        <v>185</v>
      </c>
      <c r="L364" s="181"/>
      <c r="M364" s="182" t="s">
        <v>1</v>
      </c>
      <c r="N364" s="183" t="s">
        <v>40</v>
      </c>
      <c r="O364" s="58"/>
      <c r="P364" s="154">
        <f>O364*H364</f>
        <v>0</v>
      </c>
      <c r="Q364" s="154">
        <v>1E-3</v>
      </c>
      <c r="R364" s="154">
        <f>Q364*H364</f>
        <v>5.2249999999999998E-2</v>
      </c>
      <c r="S364" s="154">
        <v>0</v>
      </c>
      <c r="T364" s="155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6" t="s">
        <v>388</v>
      </c>
      <c r="AT364" s="156" t="s">
        <v>278</v>
      </c>
      <c r="AU364" s="156" t="s">
        <v>85</v>
      </c>
      <c r="AY364" s="17" t="s">
        <v>179</v>
      </c>
      <c r="BE364" s="157">
        <f>IF(N364="základní",J364,0)</f>
        <v>0</v>
      </c>
      <c r="BF364" s="157">
        <f>IF(N364="snížená",J364,0)</f>
        <v>0</v>
      </c>
      <c r="BG364" s="157">
        <f>IF(N364="zákl. přenesená",J364,0)</f>
        <v>0</v>
      </c>
      <c r="BH364" s="157">
        <f>IF(N364="sníž. přenesená",J364,0)</f>
        <v>0</v>
      </c>
      <c r="BI364" s="157">
        <f>IF(N364="nulová",J364,0)</f>
        <v>0</v>
      </c>
      <c r="BJ364" s="17" t="s">
        <v>83</v>
      </c>
      <c r="BK364" s="157">
        <f>ROUND(I364*H364,2)</f>
        <v>0</v>
      </c>
      <c r="BL364" s="17" t="s">
        <v>289</v>
      </c>
      <c r="BM364" s="156" t="s">
        <v>579</v>
      </c>
    </row>
    <row r="365" spans="1:65" s="2" customFormat="1" ht="10.199999999999999">
      <c r="A365" s="32"/>
      <c r="B365" s="33"/>
      <c r="C365" s="32"/>
      <c r="D365" s="158" t="s">
        <v>188</v>
      </c>
      <c r="E365" s="32"/>
      <c r="F365" s="159" t="s">
        <v>577</v>
      </c>
      <c r="G365" s="32"/>
      <c r="H365" s="32"/>
      <c r="I365" s="160"/>
      <c r="J365" s="32"/>
      <c r="K365" s="32"/>
      <c r="L365" s="33"/>
      <c r="M365" s="161"/>
      <c r="N365" s="162"/>
      <c r="O365" s="58"/>
      <c r="P365" s="58"/>
      <c r="Q365" s="58"/>
      <c r="R365" s="58"/>
      <c r="S365" s="58"/>
      <c r="T365" s="59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7" t="s">
        <v>188</v>
      </c>
      <c r="AU365" s="17" t="s">
        <v>85</v>
      </c>
    </row>
    <row r="366" spans="1:65" s="13" customFormat="1" ht="10.199999999999999">
      <c r="B366" s="165"/>
      <c r="D366" s="158" t="s">
        <v>192</v>
      </c>
      <c r="E366" s="166" t="s">
        <v>1</v>
      </c>
      <c r="F366" s="167" t="s">
        <v>580</v>
      </c>
      <c r="H366" s="168">
        <v>52.25</v>
      </c>
      <c r="I366" s="169"/>
      <c r="L366" s="165"/>
      <c r="M366" s="170"/>
      <c r="N366" s="171"/>
      <c r="O366" s="171"/>
      <c r="P366" s="171"/>
      <c r="Q366" s="171"/>
      <c r="R366" s="171"/>
      <c r="S366" s="171"/>
      <c r="T366" s="172"/>
      <c r="AT366" s="166" t="s">
        <v>192</v>
      </c>
      <c r="AU366" s="166" t="s">
        <v>85</v>
      </c>
      <c r="AV366" s="13" t="s">
        <v>85</v>
      </c>
      <c r="AW366" s="13" t="s">
        <v>31</v>
      </c>
      <c r="AX366" s="13" t="s">
        <v>83</v>
      </c>
      <c r="AY366" s="166" t="s">
        <v>179</v>
      </c>
    </row>
    <row r="367" spans="1:65" s="2" customFormat="1" ht="19.8" customHeight="1">
      <c r="A367" s="32"/>
      <c r="B367" s="144"/>
      <c r="C367" s="174" t="s">
        <v>581</v>
      </c>
      <c r="D367" s="174" t="s">
        <v>278</v>
      </c>
      <c r="E367" s="175" t="s">
        <v>582</v>
      </c>
      <c r="F367" s="176" t="s">
        <v>2128</v>
      </c>
      <c r="G367" s="177" t="s">
        <v>259</v>
      </c>
      <c r="H367" s="178">
        <v>2</v>
      </c>
      <c r="I367" s="179"/>
      <c r="J367" s="180">
        <f>ROUND(I367*H367,2)</f>
        <v>0</v>
      </c>
      <c r="K367" s="176" t="s">
        <v>185</v>
      </c>
      <c r="L367" s="181"/>
      <c r="M367" s="182" t="s">
        <v>1</v>
      </c>
      <c r="N367" s="183" t="s">
        <v>40</v>
      </c>
      <c r="O367" s="58"/>
      <c r="P367" s="154">
        <f>O367*H367</f>
        <v>0</v>
      </c>
      <c r="Q367" s="154">
        <v>2.5999999999999998E-4</v>
      </c>
      <c r="R367" s="154">
        <f>Q367*H367</f>
        <v>5.1999999999999995E-4</v>
      </c>
      <c r="S367" s="154">
        <v>0</v>
      </c>
      <c r="T367" s="155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6" t="s">
        <v>388</v>
      </c>
      <c r="AT367" s="156" t="s">
        <v>278</v>
      </c>
      <c r="AU367" s="156" t="s">
        <v>85</v>
      </c>
      <c r="AY367" s="17" t="s">
        <v>179</v>
      </c>
      <c r="BE367" s="157">
        <f>IF(N367="základní",J367,0)</f>
        <v>0</v>
      </c>
      <c r="BF367" s="157">
        <f>IF(N367="snížená",J367,0)</f>
        <v>0</v>
      </c>
      <c r="BG367" s="157">
        <f>IF(N367="zákl. přenesená",J367,0)</f>
        <v>0</v>
      </c>
      <c r="BH367" s="157">
        <f>IF(N367="sníž. přenesená",J367,0)</f>
        <v>0</v>
      </c>
      <c r="BI367" s="157">
        <f>IF(N367="nulová",J367,0)</f>
        <v>0</v>
      </c>
      <c r="BJ367" s="17" t="s">
        <v>83</v>
      </c>
      <c r="BK367" s="157">
        <f>ROUND(I367*H367,2)</f>
        <v>0</v>
      </c>
      <c r="BL367" s="17" t="s">
        <v>289</v>
      </c>
      <c r="BM367" s="156" t="s">
        <v>583</v>
      </c>
    </row>
    <row r="368" spans="1:65" s="2" customFormat="1" ht="19.2">
      <c r="A368" s="32"/>
      <c r="B368" s="33"/>
      <c r="C368" s="32"/>
      <c r="D368" s="158" t="s">
        <v>188</v>
      </c>
      <c r="E368" s="32"/>
      <c r="F368" s="159" t="s">
        <v>2128</v>
      </c>
      <c r="G368" s="32"/>
      <c r="H368" s="32"/>
      <c r="I368" s="160"/>
      <c r="J368" s="32"/>
      <c r="K368" s="32"/>
      <c r="L368" s="33"/>
      <c r="M368" s="161"/>
      <c r="N368" s="162"/>
      <c r="O368" s="58"/>
      <c r="P368" s="58"/>
      <c r="Q368" s="58"/>
      <c r="R368" s="58"/>
      <c r="S368" s="58"/>
      <c r="T368" s="59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7" t="s">
        <v>188</v>
      </c>
      <c r="AU368" s="17" t="s">
        <v>85</v>
      </c>
    </row>
    <row r="369" spans="1:65" s="2" customFormat="1" ht="22.2" customHeight="1">
      <c r="A369" s="32"/>
      <c r="B369" s="144"/>
      <c r="C369" s="174" t="s">
        <v>584</v>
      </c>
      <c r="D369" s="174" t="s">
        <v>278</v>
      </c>
      <c r="E369" s="175" t="s">
        <v>585</v>
      </c>
      <c r="F369" s="176" t="s">
        <v>586</v>
      </c>
      <c r="G369" s="177" t="s">
        <v>259</v>
      </c>
      <c r="H369" s="178">
        <v>6</v>
      </c>
      <c r="I369" s="179"/>
      <c r="J369" s="180">
        <f>ROUND(I369*H369,2)</f>
        <v>0</v>
      </c>
      <c r="K369" s="176" t="s">
        <v>185</v>
      </c>
      <c r="L369" s="181"/>
      <c r="M369" s="182" t="s">
        <v>1</v>
      </c>
      <c r="N369" s="183" t="s">
        <v>40</v>
      </c>
      <c r="O369" s="58"/>
      <c r="P369" s="154">
        <f>O369*H369</f>
        <v>0</v>
      </c>
      <c r="Q369" s="154">
        <v>6.9999999999999999E-4</v>
      </c>
      <c r="R369" s="154">
        <f>Q369*H369</f>
        <v>4.1999999999999997E-3</v>
      </c>
      <c r="S369" s="154">
        <v>0</v>
      </c>
      <c r="T369" s="155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6" t="s">
        <v>388</v>
      </c>
      <c r="AT369" s="156" t="s">
        <v>278</v>
      </c>
      <c r="AU369" s="156" t="s">
        <v>85</v>
      </c>
      <c r="AY369" s="17" t="s">
        <v>179</v>
      </c>
      <c r="BE369" s="157">
        <f>IF(N369="základní",J369,0)</f>
        <v>0</v>
      </c>
      <c r="BF369" s="157">
        <f>IF(N369="snížená",J369,0)</f>
        <v>0</v>
      </c>
      <c r="BG369" s="157">
        <f>IF(N369="zákl. přenesená",J369,0)</f>
        <v>0</v>
      </c>
      <c r="BH369" s="157">
        <f>IF(N369="sníž. přenesená",J369,0)</f>
        <v>0</v>
      </c>
      <c r="BI369" s="157">
        <f>IF(N369="nulová",J369,0)</f>
        <v>0</v>
      </c>
      <c r="BJ369" s="17" t="s">
        <v>83</v>
      </c>
      <c r="BK369" s="157">
        <f>ROUND(I369*H369,2)</f>
        <v>0</v>
      </c>
      <c r="BL369" s="17" t="s">
        <v>289</v>
      </c>
      <c r="BM369" s="156" t="s">
        <v>587</v>
      </c>
    </row>
    <row r="370" spans="1:65" s="2" customFormat="1" ht="19.2">
      <c r="A370" s="32"/>
      <c r="B370" s="33"/>
      <c r="C370" s="32"/>
      <c r="D370" s="158" t="s">
        <v>188</v>
      </c>
      <c r="E370" s="32"/>
      <c r="F370" s="159" t="s">
        <v>586</v>
      </c>
      <c r="G370" s="32"/>
      <c r="H370" s="32"/>
      <c r="I370" s="160"/>
      <c r="J370" s="32"/>
      <c r="K370" s="32"/>
      <c r="L370" s="33"/>
      <c r="M370" s="161"/>
      <c r="N370" s="162"/>
      <c r="O370" s="58"/>
      <c r="P370" s="58"/>
      <c r="Q370" s="58"/>
      <c r="R370" s="58"/>
      <c r="S370" s="58"/>
      <c r="T370" s="59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T370" s="17" t="s">
        <v>188</v>
      </c>
      <c r="AU370" s="17" t="s">
        <v>85</v>
      </c>
    </row>
    <row r="371" spans="1:65" s="2" customFormat="1" ht="22.2" customHeight="1">
      <c r="A371" s="32"/>
      <c r="B371" s="144"/>
      <c r="C371" s="145" t="s">
        <v>588</v>
      </c>
      <c r="D371" s="145" t="s">
        <v>181</v>
      </c>
      <c r="E371" s="146" t="s">
        <v>589</v>
      </c>
      <c r="F371" s="147" t="s">
        <v>590</v>
      </c>
      <c r="G371" s="148" t="s">
        <v>337</v>
      </c>
      <c r="H371" s="149">
        <v>20</v>
      </c>
      <c r="I371" s="150"/>
      <c r="J371" s="151">
        <f>ROUND(I371*H371,2)</f>
        <v>0</v>
      </c>
      <c r="K371" s="147" t="s">
        <v>185</v>
      </c>
      <c r="L371" s="33"/>
      <c r="M371" s="152" t="s">
        <v>1</v>
      </c>
      <c r="N371" s="153" t="s">
        <v>40</v>
      </c>
      <c r="O371" s="58"/>
      <c r="P371" s="154">
        <f>O371*H371</f>
        <v>0</v>
      </c>
      <c r="Q371" s="154">
        <v>0</v>
      </c>
      <c r="R371" s="154">
        <f>Q371*H371</f>
        <v>0</v>
      </c>
      <c r="S371" s="154">
        <v>0</v>
      </c>
      <c r="T371" s="155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6" t="s">
        <v>289</v>
      </c>
      <c r="AT371" s="156" t="s">
        <v>181</v>
      </c>
      <c r="AU371" s="156" t="s">
        <v>85</v>
      </c>
      <c r="AY371" s="17" t="s">
        <v>179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7" t="s">
        <v>83</v>
      </c>
      <c r="BK371" s="157">
        <f>ROUND(I371*H371,2)</f>
        <v>0</v>
      </c>
      <c r="BL371" s="17" t="s">
        <v>289</v>
      </c>
      <c r="BM371" s="156" t="s">
        <v>591</v>
      </c>
    </row>
    <row r="372" spans="1:65" s="2" customFormat="1" ht="28.8">
      <c r="A372" s="32"/>
      <c r="B372" s="33"/>
      <c r="C372" s="32"/>
      <c r="D372" s="158" t="s">
        <v>188</v>
      </c>
      <c r="E372" s="32"/>
      <c r="F372" s="159" t="s">
        <v>592</v>
      </c>
      <c r="G372" s="32"/>
      <c r="H372" s="32"/>
      <c r="I372" s="160"/>
      <c r="J372" s="32"/>
      <c r="K372" s="32"/>
      <c r="L372" s="33"/>
      <c r="M372" s="161"/>
      <c r="N372" s="162"/>
      <c r="O372" s="58"/>
      <c r="P372" s="58"/>
      <c r="Q372" s="58"/>
      <c r="R372" s="58"/>
      <c r="S372" s="58"/>
      <c r="T372" s="59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7" t="s">
        <v>188</v>
      </c>
      <c r="AU372" s="17" t="s">
        <v>85</v>
      </c>
    </row>
    <row r="373" spans="1:65" s="2" customFormat="1" ht="10.199999999999999">
      <c r="A373" s="32"/>
      <c r="B373" s="33"/>
      <c r="C373" s="32"/>
      <c r="D373" s="163" t="s">
        <v>190</v>
      </c>
      <c r="E373" s="32"/>
      <c r="F373" s="164" t="s">
        <v>593</v>
      </c>
      <c r="G373" s="32"/>
      <c r="H373" s="32"/>
      <c r="I373" s="160"/>
      <c r="J373" s="32"/>
      <c r="K373" s="32"/>
      <c r="L373" s="33"/>
      <c r="M373" s="161"/>
      <c r="N373" s="162"/>
      <c r="O373" s="58"/>
      <c r="P373" s="58"/>
      <c r="Q373" s="58"/>
      <c r="R373" s="58"/>
      <c r="S373" s="58"/>
      <c r="T373" s="59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7" t="s">
        <v>190</v>
      </c>
      <c r="AU373" s="17" t="s">
        <v>85</v>
      </c>
    </row>
    <row r="374" spans="1:65" s="2" customFormat="1" ht="14.4" customHeight="1">
      <c r="A374" s="32"/>
      <c r="B374" s="144"/>
      <c r="C374" s="174" t="s">
        <v>594</v>
      </c>
      <c r="D374" s="174" t="s">
        <v>278</v>
      </c>
      <c r="E374" s="175" t="s">
        <v>595</v>
      </c>
      <c r="F374" s="176" t="s">
        <v>596</v>
      </c>
      <c r="G374" s="177" t="s">
        <v>578</v>
      </c>
      <c r="H374" s="178">
        <v>15.29</v>
      </c>
      <c r="I374" s="179"/>
      <c r="J374" s="180">
        <f>ROUND(I374*H374,2)</f>
        <v>0</v>
      </c>
      <c r="K374" s="176" t="s">
        <v>185</v>
      </c>
      <c r="L374" s="181"/>
      <c r="M374" s="182" t="s">
        <v>1</v>
      </c>
      <c r="N374" s="183" t="s">
        <v>40</v>
      </c>
      <c r="O374" s="58"/>
      <c r="P374" s="154">
        <f>O374*H374</f>
        <v>0</v>
      </c>
      <c r="Q374" s="154">
        <v>1E-3</v>
      </c>
      <c r="R374" s="154">
        <f>Q374*H374</f>
        <v>1.529E-2</v>
      </c>
      <c r="S374" s="154">
        <v>0</v>
      </c>
      <c r="T374" s="155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6" t="s">
        <v>388</v>
      </c>
      <c r="AT374" s="156" t="s">
        <v>278</v>
      </c>
      <c r="AU374" s="156" t="s">
        <v>85</v>
      </c>
      <c r="AY374" s="17" t="s">
        <v>179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7" t="s">
        <v>83</v>
      </c>
      <c r="BK374" s="157">
        <f>ROUND(I374*H374,2)</f>
        <v>0</v>
      </c>
      <c r="BL374" s="17" t="s">
        <v>289</v>
      </c>
      <c r="BM374" s="156" t="s">
        <v>597</v>
      </c>
    </row>
    <row r="375" spans="1:65" s="2" customFormat="1" ht="10.199999999999999">
      <c r="A375" s="32"/>
      <c r="B375" s="33"/>
      <c r="C375" s="32"/>
      <c r="D375" s="158" t="s">
        <v>188</v>
      </c>
      <c r="E375" s="32"/>
      <c r="F375" s="159" t="s">
        <v>596</v>
      </c>
      <c r="G375" s="32"/>
      <c r="H375" s="32"/>
      <c r="I375" s="160"/>
      <c r="J375" s="32"/>
      <c r="K375" s="32"/>
      <c r="L375" s="33"/>
      <c r="M375" s="161"/>
      <c r="N375" s="162"/>
      <c r="O375" s="58"/>
      <c r="P375" s="58"/>
      <c r="Q375" s="58"/>
      <c r="R375" s="58"/>
      <c r="S375" s="58"/>
      <c r="T375" s="59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7" t="s">
        <v>188</v>
      </c>
      <c r="AU375" s="17" t="s">
        <v>85</v>
      </c>
    </row>
    <row r="376" spans="1:65" s="2" customFormat="1" ht="28.8">
      <c r="A376" s="32"/>
      <c r="B376" s="33"/>
      <c r="C376" s="32"/>
      <c r="D376" s="158" t="s">
        <v>245</v>
      </c>
      <c r="E376" s="32"/>
      <c r="F376" s="173" t="s">
        <v>598</v>
      </c>
      <c r="G376" s="32"/>
      <c r="H376" s="32"/>
      <c r="I376" s="160"/>
      <c r="J376" s="32"/>
      <c r="K376" s="32"/>
      <c r="L376" s="33"/>
      <c r="M376" s="161"/>
      <c r="N376" s="162"/>
      <c r="O376" s="58"/>
      <c r="P376" s="58"/>
      <c r="Q376" s="58"/>
      <c r="R376" s="58"/>
      <c r="S376" s="58"/>
      <c r="T376" s="59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7" t="s">
        <v>245</v>
      </c>
      <c r="AU376" s="17" t="s">
        <v>85</v>
      </c>
    </row>
    <row r="377" spans="1:65" s="13" customFormat="1" ht="10.199999999999999">
      <c r="B377" s="165"/>
      <c r="D377" s="158" t="s">
        <v>192</v>
      </c>
      <c r="E377" s="166" t="s">
        <v>1</v>
      </c>
      <c r="F377" s="167" t="s">
        <v>599</v>
      </c>
      <c r="H377" s="168">
        <v>15.29</v>
      </c>
      <c r="I377" s="169"/>
      <c r="L377" s="165"/>
      <c r="M377" s="170"/>
      <c r="N377" s="171"/>
      <c r="O377" s="171"/>
      <c r="P377" s="171"/>
      <c r="Q377" s="171"/>
      <c r="R377" s="171"/>
      <c r="S377" s="171"/>
      <c r="T377" s="172"/>
      <c r="AT377" s="166" t="s">
        <v>192</v>
      </c>
      <c r="AU377" s="166" t="s">
        <v>85</v>
      </c>
      <c r="AV377" s="13" t="s">
        <v>85</v>
      </c>
      <c r="AW377" s="13" t="s">
        <v>31</v>
      </c>
      <c r="AX377" s="13" t="s">
        <v>83</v>
      </c>
      <c r="AY377" s="166" t="s">
        <v>179</v>
      </c>
    </row>
    <row r="378" spans="1:65" s="12" customFormat="1" ht="22.8" customHeight="1">
      <c r="B378" s="131"/>
      <c r="D378" s="132" t="s">
        <v>74</v>
      </c>
      <c r="E378" s="142" t="s">
        <v>600</v>
      </c>
      <c r="F378" s="142" t="s">
        <v>601</v>
      </c>
      <c r="I378" s="134"/>
      <c r="J378" s="143">
        <f>BK378</f>
        <v>0</v>
      </c>
      <c r="L378" s="131"/>
      <c r="M378" s="136"/>
      <c r="N378" s="137"/>
      <c r="O378" s="137"/>
      <c r="P378" s="138">
        <f>SUM(P379:P413)</f>
        <v>0</v>
      </c>
      <c r="Q378" s="137"/>
      <c r="R378" s="138">
        <f>SUM(R379:R413)</f>
        <v>0.16543859999999999</v>
      </c>
      <c r="S378" s="137"/>
      <c r="T378" s="139">
        <f>SUM(T379:T413)</f>
        <v>0.23074335000000001</v>
      </c>
      <c r="AR378" s="132" t="s">
        <v>85</v>
      </c>
      <c r="AT378" s="140" t="s">
        <v>74</v>
      </c>
      <c r="AU378" s="140" t="s">
        <v>83</v>
      </c>
      <c r="AY378" s="132" t="s">
        <v>179</v>
      </c>
      <c r="BK378" s="141">
        <f>SUM(BK379:BK413)</f>
        <v>0</v>
      </c>
    </row>
    <row r="379" spans="1:65" s="2" customFormat="1" ht="22.2" customHeight="1">
      <c r="A379" s="32"/>
      <c r="B379" s="144"/>
      <c r="C379" s="145" t="s">
        <v>602</v>
      </c>
      <c r="D379" s="145" t="s">
        <v>181</v>
      </c>
      <c r="E379" s="146" t="s">
        <v>603</v>
      </c>
      <c r="F379" s="147" t="s">
        <v>604</v>
      </c>
      <c r="G379" s="148" t="s">
        <v>252</v>
      </c>
      <c r="H379" s="149">
        <v>3.5190000000000001</v>
      </c>
      <c r="I379" s="150"/>
      <c r="J379" s="151">
        <f>ROUND(I379*H379,2)</f>
        <v>0</v>
      </c>
      <c r="K379" s="147" t="s">
        <v>185</v>
      </c>
      <c r="L379" s="33"/>
      <c r="M379" s="152" t="s">
        <v>1</v>
      </c>
      <c r="N379" s="153" t="s">
        <v>40</v>
      </c>
      <c r="O379" s="58"/>
      <c r="P379" s="154">
        <f>O379*H379</f>
        <v>0</v>
      </c>
      <c r="Q379" s="154">
        <v>0</v>
      </c>
      <c r="R379" s="154">
        <f>Q379*H379</f>
        <v>0</v>
      </c>
      <c r="S379" s="154">
        <v>2.4649999999999998E-2</v>
      </c>
      <c r="T379" s="155">
        <f>S379*H379</f>
        <v>8.6743349999999997E-2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6" t="s">
        <v>289</v>
      </c>
      <c r="AT379" s="156" t="s">
        <v>181</v>
      </c>
      <c r="AU379" s="156" t="s">
        <v>85</v>
      </c>
      <c r="AY379" s="17" t="s">
        <v>179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7" t="s">
        <v>83</v>
      </c>
      <c r="BK379" s="157">
        <f>ROUND(I379*H379,2)</f>
        <v>0</v>
      </c>
      <c r="BL379" s="17" t="s">
        <v>289</v>
      </c>
      <c r="BM379" s="156" t="s">
        <v>605</v>
      </c>
    </row>
    <row r="380" spans="1:65" s="2" customFormat="1" ht="10.199999999999999">
      <c r="A380" s="32"/>
      <c r="B380" s="33"/>
      <c r="C380" s="32"/>
      <c r="D380" s="158" t="s">
        <v>188</v>
      </c>
      <c r="E380" s="32"/>
      <c r="F380" s="159" t="s">
        <v>606</v>
      </c>
      <c r="G380" s="32"/>
      <c r="H380" s="32"/>
      <c r="I380" s="160"/>
      <c r="J380" s="32"/>
      <c r="K380" s="32"/>
      <c r="L380" s="33"/>
      <c r="M380" s="161"/>
      <c r="N380" s="162"/>
      <c r="O380" s="58"/>
      <c r="P380" s="58"/>
      <c r="Q380" s="58"/>
      <c r="R380" s="58"/>
      <c r="S380" s="58"/>
      <c r="T380" s="59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188</v>
      </c>
      <c r="AU380" s="17" t="s">
        <v>85</v>
      </c>
    </row>
    <row r="381" spans="1:65" s="2" customFormat="1" ht="10.199999999999999">
      <c r="A381" s="32"/>
      <c r="B381" s="33"/>
      <c r="C381" s="32"/>
      <c r="D381" s="163" t="s">
        <v>190</v>
      </c>
      <c r="E381" s="32"/>
      <c r="F381" s="164" t="s">
        <v>607</v>
      </c>
      <c r="G381" s="32"/>
      <c r="H381" s="32"/>
      <c r="I381" s="160"/>
      <c r="J381" s="32"/>
      <c r="K381" s="32"/>
      <c r="L381" s="33"/>
      <c r="M381" s="161"/>
      <c r="N381" s="162"/>
      <c r="O381" s="58"/>
      <c r="P381" s="58"/>
      <c r="Q381" s="58"/>
      <c r="R381" s="58"/>
      <c r="S381" s="58"/>
      <c r="T381" s="59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T381" s="17" t="s">
        <v>190</v>
      </c>
      <c r="AU381" s="17" t="s">
        <v>85</v>
      </c>
    </row>
    <row r="382" spans="1:65" s="13" customFormat="1" ht="10.199999999999999">
      <c r="B382" s="165"/>
      <c r="D382" s="158" t="s">
        <v>192</v>
      </c>
      <c r="E382" s="166" t="s">
        <v>1</v>
      </c>
      <c r="F382" s="167" t="s">
        <v>608</v>
      </c>
      <c r="H382" s="168">
        <v>3.5190000000000001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6" t="s">
        <v>192</v>
      </c>
      <c r="AU382" s="166" t="s">
        <v>85</v>
      </c>
      <c r="AV382" s="13" t="s">
        <v>85</v>
      </c>
      <c r="AW382" s="13" t="s">
        <v>31</v>
      </c>
      <c r="AX382" s="13" t="s">
        <v>83</v>
      </c>
      <c r="AY382" s="166" t="s">
        <v>179</v>
      </c>
    </row>
    <row r="383" spans="1:65" s="2" customFormat="1" ht="22.2" customHeight="1">
      <c r="A383" s="32"/>
      <c r="B383" s="144"/>
      <c r="C383" s="145" t="s">
        <v>609</v>
      </c>
      <c r="D383" s="145" t="s">
        <v>181</v>
      </c>
      <c r="E383" s="146" t="s">
        <v>610</v>
      </c>
      <c r="F383" s="147" t="s">
        <v>611</v>
      </c>
      <c r="G383" s="148" t="s">
        <v>259</v>
      </c>
      <c r="H383" s="149">
        <v>4</v>
      </c>
      <c r="I383" s="150"/>
      <c r="J383" s="151">
        <f>ROUND(I383*H383,2)</f>
        <v>0</v>
      </c>
      <c r="K383" s="147" t="s">
        <v>185</v>
      </c>
      <c r="L383" s="33"/>
      <c r="M383" s="152" t="s">
        <v>1</v>
      </c>
      <c r="N383" s="153" t="s">
        <v>40</v>
      </c>
      <c r="O383" s="58"/>
      <c r="P383" s="154">
        <f>O383*H383</f>
        <v>0</v>
      </c>
      <c r="Q383" s="154">
        <v>0</v>
      </c>
      <c r="R383" s="154">
        <f>Q383*H383</f>
        <v>0</v>
      </c>
      <c r="S383" s="154">
        <v>0</v>
      </c>
      <c r="T383" s="155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6" t="s">
        <v>289</v>
      </c>
      <c r="AT383" s="156" t="s">
        <v>181</v>
      </c>
      <c r="AU383" s="156" t="s">
        <v>85</v>
      </c>
      <c r="AY383" s="17" t="s">
        <v>179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7" t="s">
        <v>83</v>
      </c>
      <c r="BK383" s="157">
        <f>ROUND(I383*H383,2)</f>
        <v>0</v>
      </c>
      <c r="BL383" s="17" t="s">
        <v>289</v>
      </c>
      <c r="BM383" s="156" t="s">
        <v>612</v>
      </c>
    </row>
    <row r="384" spans="1:65" s="2" customFormat="1" ht="28.8">
      <c r="A384" s="32"/>
      <c r="B384" s="33"/>
      <c r="C384" s="32"/>
      <c r="D384" s="158" t="s">
        <v>188</v>
      </c>
      <c r="E384" s="32"/>
      <c r="F384" s="159" t="s">
        <v>613</v>
      </c>
      <c r="G384" s="32"/>
      <c r="H384" s="32"/>
      <c r="I384" s="160"/>
      <c r="J384" s="32"/>
      <c r="K384" s="32"/>
      <c r="L384" s="33"/>
      <c r="M384" s="161"/>
      <c r="N384" s="162"/>
      <c r="O384" s="58"/>
      <c r="P384" s="58"/>
      <c r="Q384" s="58"/>
      <c r="R384" s="58"/>
      <c r="S384" s="58"/>
      <c r="T384" s="59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7" t="s">
        <v>188</v>
      </c>
      <c r="AU384" s="17" t="s">
        <v>85</v>
      </c>
    </row>
    <row r="385" spans="1:65" s="2" customFormat="1" ht="10.199999999999999">
      <c r="A385" s="32"/>
      <c r="B385" s="33"/>
      <c r="C385" s="32"/>
      <c r="D385" s="163" t="s">
        <v>190</v>
      </c>
      <c r="E385" s="32"/>
      <c r="F385" s="164" t="s">
        <v>614</v>
      </c>
      <c r="G385" s="32"/>
      <c r="H385" s="32"/>
      <c r="I385" s="160"/>
      <c r="J385" s="32"/>
      <c r="K385" s="32"/>
      <c r="L385" s="33"/>
      <c r="M385" s="161"/>
      <c r="N385" s="162"/>
      <c r="O385" s="58"/>
      <c r="P385" s="58"/>
      <c r="Q385" s="58"/>
      <c r="R385" s="58"/>
      <c r="S385" s="58"/>
      <c r="T385" s="59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7" t="s">
        <v>190</v>
      </c>
      <c r="AU385" s="17" t="s">
        <v>85</v>
      </c>
    </row>
    <row r="386" spans="1:65" s="2" customFormat="1" ht="22.2" customHeight="1">
      <c r="A386" s="32"/>
      <c r="B386" s="144"/>
      <c r="C386" s="174" t="s">
        <v>615</v>
      </c>
      <c r="D386" s="174" t="s">
        <v>278</v>
      </c>
      <c r="E386" s="175" t="s">
        <v>616</v>
      </c>
      <c r="F386" s="176" t="s">
        <v>617</v>
      </c>
      <c r="G386" s="177" t="s">
        <v>259</v>
      </c>
      <c r="H386" s="178">
        <v>4</v>
      </c>
      <c r="I386" s="179"/>
      <c r="J386" s="180">
        <f>ROUND(I386*H386,2)</f>
        <v>0</v>
      </c>
      <c r="K386" s="176" t="s">
        <v>1</v>
      </c>
      <c r="L386" s="181"/>
      <c r="M386" s="182" t="s">
        <v>1</v>
      </c>
      <c r="N386" s="183" t="s">
        <v>40</v>
      </c>
      <c r="O386" s="58"/>
      <c r="P386" s="154">
        <f>O386*H386</f>
        <v>0</v>
      </c>
      <c r="Q386" s="154">
        <v>1.95E-2</v>
      </c>
      <c r="R386" s="154">
        <f>Q386*H386</f>
        <v>7.8E-2</v>
      </c>
      <c r="S386" s="154">
        <v>0</v>
      </c>
      <c r="T386" s="155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56" t="s">
        <v>388</v>
      </c>
      <c r="AT386" s="156" t="s">
        <v>278</v>
      </c>
      <c r="AU386" s="156" t="s">
        <v>85</v>
      </c>
      <c r="AY386" s="17" t="s">
        <v>179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7" t="s">
        <v>83</v>
      </c>
      <c r="BK386" s="157">
        <f>ROUND(I386*H386,2)</f>
        <v>0</v>
      </c>
      <c r="BL386" s="17" t="s">
        <v>289</v>
      </c>
      <c r="BM386" s="156" t="s">
        <v>618</v>
      </c>
    </row>
    <row r="387" spans="1:65" s="2" customFormat="1" ht="19.2">
      <c r="A387" s="32"/>
      <c r="B387" s="33"/>
      <c r="C387" s="32"/>
      <c r="D387" s="158" t="s">
        <v>188</v>
      </c>
      <c r="E387" s="32"/>
      <c r="F387" s="159" t="s">
        <v>617</v>
      </c>
      <c r="G387" s="32"/>
      <c r="H387" s="32"/>
      <c r="I387" s="160"/>
      <c r="J387" s="32"/>
      <c r="K387" s="32"/>
      <c r="L387" s="33"/>
      <c r="M387" s="161"/>
      <c r="N387" s="162"/>
      <c r="O387" s="58"/>
      <c r="P387" s="58"/>
      <c r="Q387" s="58"/>
      <c r="R387" s="58"/>
      <c r="S387" s="58"/>
      <c r="T387" s="59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T387" s="17" t="s">
        <v>188</v>
      </c>
      <c r="AU387" s="17" t="s">
        <v>85</v>
      </c>
    </row>
    <row r="388" spans="1:65" s="2" customFormat="1" ht="19.2">
      <c r="A388" s="32"/>
      <c r="B388" s="33"/>
      <c r="C388" s="32"/>
      <c r="D388" s="158" t="s">
        <v>245</v>
      </c>
      <c r="E388" s="32"/>
      <c r="F388" s="173" t="s">
        <v>619</v>
      </c>
      <c r="G388" s="32"/>
      <c r="H388" s="32"/>
      <c r="I388" s="160"/>
      <c r="J388" s="32"/>
      <c r="K388" s="32"/>
      <c r="L388" s="33"/>
      <c r="M388" s="161"/>
      <c r="N388" s="162"/>
      <c r="O388" s="58"/>
      <c r="P388" s="58"/>
      <c r="Q388" s="58"/>
      <c r="R388" s="58"/>
      <c r="S388" s="58"/>
      <c r="T388" s="59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7" t="s">
        <v>245</v>
      </c>
      <c r="AU388" s="17" t="s">
        <v>85</v>
      </c>
    </row>
    <row r="389" spans="1:65" s="2" customFormat="1" ht="22.2" customHeight="1">
      <c r="A389" s="32"/>
      <c r="B389" s="144"/>
      <c r="C389" s="145" t="s">
        <v>620</v>
      </c>
      <c r="D389" s="145" t="s">
        <v>181</v>
      </c>
      <c r="E389" s="146" t="s">
        <v>621</v>
      </c>
      <c r="F389" s="147" t="s">
        <v>622</v>
      </c>
      <c r="G389" s="148" t="s">
        <v>259</v>
      </c>
      <c r="H389" s="149">
        <v>1</v>
      </c>
      <c r="I389" s="150"/>
      <c r="J389" s="151">
        <f>ROUND(I389*H389,2)</f>
        <v>0</v>
      </c>
      <c r="K389" s="147" t="s">
        <v>185</v>
      </c>
      <c r="L389" s="33"/>
      <c r="M389" s="152" t="s">
        <v>1</v>
      </c>
      <c r="N389" s="153" t="s">
        <v>40</v>
      </c>
      <c r="O389" s="58"/>
      <c r="P389" s="154">
        <f>O389*H389</f>
        <v>0</v>
      </c>
      <c r="Q389" s="154">
        <v>0</v>
      </c>
      <c r="R389" s="154">
        <f>Q389*H389</f>
        <v>0</v>
      </c>
      <c r="S389" s="154">
        <v>0</v>
      </c>
      <c r="T389" s="155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6" t="s">
        <v>289</v>
      </c>
      <c r="AT389" s="156" t="s">
        <v>181</v>
      </c>
      <c r="AU389" s="156" t="s">
        <v>85</v>
      </c>
      <c r="AY389" s="17" t="s">
        <v>179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7" t="s">
        <v>83</v>
      </c>
      <c r="BK389" s="157">
        <f>ROUND(I389*H389,2)</f>
        <v>0</v>
      </c>
      <c r="BL389" s="17" t="s">
        <v>289</v>
      </c>
      <c r="BM389" s="156" t="s">
        <v>623</v>
      </c>
    </row>
    <row r="390" spans="1:65" s="2" customFormat="1" ht="19.2">
      <c r="A390" s="32"/>
      <c r="B390" s="33"/>
      <c r="C390" s="32"/>
      <c r="D390" s="158" t="s">
        <v>188</v>
      </c>
      <c r="E390" s="32"/>
      <c r="F390" s="159" t="s">
        <v>624</v>
      </c>
      <c r="G390" s="32"/>
      <c r="H390" s="32"/>
      <c r="I390" s="160"/>
      <c r="J390" s="32"/>
      <c r="K390" s="32"/>
      <c r="L390" s="33"/>
      <c r="M390" s="161"/>
      <c r="N390" s="162"/>
      <c r="O390" s="58"/>
      <c r="P390" s="58"/>
      <c r="Q390" s="58"/>
      <c r="R390" s="58"/>
      <c r="S390" s="58"/>
      <c r="T390" s="59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T390" s="17" t="s">
        <v>188</v>
      </c>
      <c r="AU390" s="17" t="s">
        <v>85</v>
      </c>
    </row>
    <row r="391" spans="1:65" s="2" customFormat="1" ht="10.199999999999999">
      <c r="A391" s="32"/>
      <c r="B391" s="33"/>
      <c r="C391" s="32"/>
      <c r="D391" s="163" t="s">
        <v>190</v>
      </c>
      <c r="E391" s="32"/>
      <c r="F391" s="164" t="s">
        <v>625</v>
      </c>
      <c r="G391" s="32"/>
      <c r="H391" s="32"/>
      <c r="I391" s="160"/>
      <c r="J391" s="32"/>
      <c r="K391" s="32"/>
      <c r="L391" s="33"/>
      <c r="M391" s="161"/>
      <c r="N391" s="162"/>
      <c r="O391" s="58"/>
      <c r="P391" s="58"/>
      <c r="Q391" s="58"/>
      <c r="R391" s="58"/>
      <c r="S391" s="58"/>
      <c r="T391" s="59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T391" s="17" t="s">
        <v>190</v>
      </c>
      <c r="AU391" s="17" t="s">
        <v>85</v>
      </c>
    </row>
    <row r="392" spans="1:65" s="2" customFormat="1" ht="22.2" customHeight="1">
      <c r="A392" s="32"/>
      <c r="B392" s="144"/>
      <c r="C392" s="174" t="s">
        <v>626</v>
      </c>
      <c r="D392" s="174" t="s">
        <v>278</v>
      </c>
      <c r="E392" s="175" t="s">
        <v>627</v>
      </c>
      <c r="F392" s="176" t="s">
        <v>628</v>
      </c>
      <c r="G392" s="177" t="s">
        <v>259</v>
      </c>
      <c r="H392" s="178">
        <v>1</v>
      </c>
      <c r="I392" s="179"/>
      <c r="J392" s="180">
        <f>ROUND(I392*H392,2)</f>
        <v>0</v>
      </c>
      <c r="K392" s="176" t="s">
        <v>185</v>
      </c>
      <c r="L392" s="181"/>
      <c r="M392" s="182" t="s">
        <v>1</v>
      </c>
      <c r="N392" s="183" t="s">
        <v>40</v>
      </c>
      <c r="O392" s="58"/>
      <c r="P392" s="154">
        <f>O392*H392</f>
        <v>0</v>
      </c>
      <c r="Q392" s="154">
        <v>1.95E-2</v>
      </c>
      <c r="R392" s="154">
        <f>Q392*H392</f>
        <v>1.95E-2</v>
      </c>
      <c r="S392" s="154">
        <v>0</v>
      </c>
      <c r="T392" s="155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56" t="s">
        <v>388</v>
      </c>
      <c r="AT392" s="156" t="s">
        <v>278</v>
      </c>
      <c r="AU392" s="156" t="s">
        <v>85</v>
      </c>
      <c r="AY392" s="17" t="s">
        <v>179</v>
      </c>
      <c r="BE392" s="157">
        <f>IF(N392="základní",J392,0)</f>
        <v>0</v>
      </c>
      <c r="BF392" s="157">
        <f>IF(N392="snížená",J392,0)</f>
        <v>0</v>
      </c>
      <c r="BG392" s="157">
        <f>IF(N392="zákl. přenesená",J392,0)</f>
        <v>0</v>
      </c>
      <c r="BH392" s="157">
        <f>IF(N392="sníž. přenesená",J392,0)</f>
        <v>0</v>
      </c>
      <c r="BI392" s="157">
        <f>IF(N392="nulová",J392,0)</f>
        <v>0</v>
      </c>
      <c r="BJ392" s="17" t="s">
        <v>83</v>
      </c>
      <c r="BK392" s="157">
        <f>ROUND(I392*H392,2)</f>
        <v>0</v>
      </c>
      <c r="BL392" s="17" t="s">
        <v>289</v>
      </c>
      <c r="BM392" s="156" t="s">
        <v>629</v>
      </c>
    </row>
    <row r="393" spans="1:65" s="2" customFormat="1" ht="19.2">
      <c r="A393" s="32"/>
      <c r="B393" s="33"/>
      <c r="C393" s="32"/>
      <c r="D393" s="158" t="s">
        <v>188</v>
      </c>
      <c r="E393" s="32"/>
      <c r="F393" s="159" t="s">
        <v>628</v>
      </c>
      <c r="G393" s="32"/>
      <c r="H393" s="32"/>
      <c r="I393" s="160"/>
      <c r="J393" s="32"/>
      <c r="K393" s="32"/>
      <c r="L393" s="33"/>
      <c r="M393" s="161"/>
      <c r="N393" s="162"/>
      <c r="O393" s="58"/>
      <c r="P393" s="58"/>
      <c r="Q393" s="58"/>
      <c r="R393" s="58"/>
      <c r="S393" s="58"/>
      <c r="T393" s="59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T393" s="17" t="s">
        <v>188</v>
      </c>
      <c r="AU393" s="17" t="s">
        <v>85</v>
      </c>
    </row>
    <row r="394" spans="1:65" s="2" customFormat="1" ht="19.2">
      <c r="A394" s="32"/>
      <c r="B394" s="33"/>
      <c r="C394" s="32"/>
      <c r="D394" s="158" t="s">
        <v>245</v>
      </c>
      <c r="E394" s="32"/>
      <c r="F394" s="173" t="s">
        <v>630</v>
      </c>
      <c r="G394" s="32"/>
      <c r="H394" s="32"/>
      <c r="I394" s="160"/>
      <c r="J394" s="32"/>
      <c r="K394" s="32"/>
      <c r="L394" s="33"/>
      <c r="M394" s="161"/>
      <c r="N394" s="162"/>
      <c r="O394" s="58"/>
      <c r="P394" s="58"/>
      <c r="Q394" s="58"/>
      <c r="R394" s="58"/>
      <c r="S394" s="58"/>
      <c r="T394" s="59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7" t="s">
        <v>245</v>
      </c>
      <c r="AU394" s="17" t="s">
        <v>85</v>
      </c>
    </row>
    <row r="395" spans="1:65" s="2" customFormat="1" ht="19.8" customHeight="1">
      <c r="A395" s="32"/>
      <c r="B395" s="144"/>
      <c r="C395" s="145" t="s">
        <v>631</v>
      </c>
      <c r="D395" s="145" t="s">
        <v>181</v>
      </c>
      <c r="E395" s="146" t="s">
        <v>632</v>
      </c>
      <c r="F395" s="147" t="s">
        <v>633</v>
      </c>
      <c r="G395" s="148" t="s">
        <v>259</v>
      </c>
      <c r="H395" s="149">
        <v>5</v>
      </c>
      <c r="I395" s="150"/>
      <c r="J395" s="151">
        <f>ROUND(I395*H395,2)</f>
        <v>0</v>
      </c>
      <c r="K395" s="147" t="s">
        <v>185</v>
      </c>
      <c r="L395" s="33"/>
      <c r="M395" s="152" t="s">
        <v>1</v>
      </c>
      <c r="N395" s="153" t="s">
        <v>40</v>
      </c>
      <c r="O395" s="58"/>
      <c r="P395" s="154">
        <f>O395*H395</f>
        <v>0</v>
      </c>
      <c r="Q395" s="154">
        <v>0</v>
      </c>
      <c r="R395" s="154">
        <f>Q395*H395</f>
        <v>0</v>
      </c>
      <c r="S395" s="154">
        <v>0</v>
      </c>
      <c r="T395" s="155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56" t="s">
        <v>289</v>
      </c>
      <c r="AT395" s="156" t="s">
        <v>181</v>
      </c>
      <c r="AU395" s="156" t="s">
        <v>85</v>
      </c>
      <c r="AY395" s="17" t="s">
        <v>179</v>
      </c>
      <c r="BE395" s="157">
        <f>IF(N395="základní",J395,0)</f>
        <v>0</v>
      </c>
      <c r="BF395" s="157">
        <f>IF(N395="snížená",J395,0)</f>
        <v>0</v>
      </c>
      <c r="BG395" s="157">
        <f>IF(N395="zákl. přenesená",J395,0)</f>
        <v>0</v>
      </c>
      <c r="BH395" s="157">
        <f>IF(N395="sníž. přenesená",J395,0)</f>
        <v>0</v>
      </c>
      <c r="BI395" s="157">
        <f>IF(N395="nulová",J395,0)</f>
        <v>0</v>
      </c>
      <c r="BJ395" s="17" t="s">
        <v>83</v>
      </c>
      <c r="BK395" s="157">
        <f>ROUND(I395*H395,2)</f>
        <v>0</v>
      </c>
      <c r="BL395" s="17" t="s">
        <v>289</v>
      </c>
      <c r="BM395" s="156" t="s">
        <v>634</v>
      </c>
    </row>
    <row r="396" spans="1:65" s="2" customFormat="1" ht="10.199999999999999">
      <c r="A396" s="32"/>
      <c r="B396" s="33"/>
      <c r="C396" s="32"/>
      <c r="D396" s="158" t="s">
        <v>188</v>
      </c>
      <c r="E396" s="32"/>
      <c r="F396" s="159" t="s">
        <v>635</v>
      </c>
      <c r="G396" s="32"/>
      <c r="H396" s="32"/>
      <c r="I396" s="160"/>
      <c r="J396" s="32"/>
      <c r="K396" s="32"/>
      <c r="L396" s="33"/>
      <c r="M396" s="161"/>
      <c r="N396" s="162"/>
      <c r="O396" s="58"/>
      <c r="P396" s="58"/>
      <c r="Q396" s="58"/>
      <c r="R396" s="58"/>
      <c r="S396" s="58"/>
      <c r="T396" s="59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T396" s="17" t="s">
        <v>188</v>
      </c>
      <c r="AU396" s="17" t="s">
        <v>85</v>
      </c>
    </row>
    <row r="397" spans="1:65" s="2" customFormat="1" ht="10.199999999999999">
      <c r="A397" s="32"/>
      <c r="B397" s="33"/>
      <c r="C397" s="32"/>
      <c r="D397" s="163" t="s">
        <v>190</v>
      </c>
      <c r="E397" s="32"/>
      <c r="F397" s="164" t="s">
        <v>636</v>
      </c>
      <c r="G397" s="32"/>
      <c r="H397" s="32"/>
      <c r="I397" s="160"/>
      <c r="J397" s="32"/>
      <c r="K397" s="32"/>
      <c r="L397" s="33"/>
      <c r="M397" s="161"/>
      <c r="N397" s="162"/>
      <c r="O397" s="58"/>
      <c r="P397" s="58"/>
      <c r="Q397" s="58"/>
      <c r="R397" s="58"/>
      <c r="S397" s="58"/>
      <c r="T397" s="59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7" t="s">
        <v>190</v>
      </c>
      <c r="AU397" s="17" t="s">
        <v>85</v>
      </c>
    </row>
    <row r="398" spans="1:65" s="2" customFormat="1" ht="14.4" customHeight="1">
      <c r="A398" s="32"/>
      <c r="B398" s="144"/>
      <c r="C398" s="174" t="s">
        <v>637</v>
      </c>
      <c r="D398" s="174" t="s">
        <v>278</v>
      </c>
      <c r="E398" s="175" t="s">
        <v>638</v>
      </c>
      <c r="F398" s="176" t="s">
        <v>639</v>
      </c>
      <c r="G398" s="177" t="s">
        <v>259</v>
      </c>
      <c r="H398" s="178">
        <v>5</v>
      </c>
      <c r="I398" s="179"/>
      <c r="J398" s="180">
        <f>ROUND(I398*H398,2)</f>
        <v>0</v>
      </c>
      <c r="K398" s="176" t="s">
        <v>185</v>
      </c>
      <c r="L398" s="181"/>
      <c r="M398" s="182" t="s">
        <v>1</v>
      </c>
      <c r="N398" s="183" t="s">
        <v>40</v>
      </c>
      <c r="O398" s="58"/>
      <c r="P398" s="154">
        <f>O398*H398</f>
        <v>0</v>
      </c>
      <c r="Q398" s="154">
        <v>2.3999999999999998E-3</v>
      </c>
      <c r="R398" s="154">
        <f>Q398*H398</f>
        <v>1.1999999999999999E-2</v>
      </c>
      <c r="S398" s="154">
        <v>0</v>
      </c>
      <c r="T398" s="155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56" t="s">
        <v>388</v>
      </c>
      <c r="AT398" s="156" t="s">
        <v>278</v>
      </c>
      <c r="AU398" s="156" t="s">
        <v>85</v>
      </c>
      <c r="AY398" s="17" t="s">
        <v>179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17" t="s">
        <v>83</v>
      </c>
      <c r="BK398" s="157">
        <f>ROUND(I398*H398,2)</f>
        <v>0</v>
      </c>
      <c r="BL398" s="17" t="s">
        <v>289</v>
      </c>
      <c r="BM398" s="156" t="s">
        <v>640</v>
      </c>
    </row>
    <row r="399" spans="1:65" s="2" customFormat="1" ht="10.199999999999999">
      <c r="A399" s="32"/>
      <c r="B399" s="33"/>
      <c r="C399" s="32"/>
      <c r="D399" s="158" t="s">
        <v>188</v>
      </c>
      <c r="E399" s="32"/>
      <c r="F399" s="159" t="s">
        <v>639</v>
      </c>
      <c r="G399" s="32"/>
      <c r="H399" s="32"/>
      <c r="I399" s="160"/>
      <c r="J399" s="32"/>
      <c r="K399" s="32"/>
      <c r="L399" s="33"/>
      <c r="M399" s="161"/>
      <c r="N399" s="162"/>
      <c r="O399" s="58"/>
      <c r="P399" s="58"/>
      <c r="Q399" s="58"/>
      <c r="R399" s="58"/>
      <c r="S399" s="58"/>
      <c r="T399" s="59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T399" s="17" t="s">
        <v>188</v>
      </c>
      <c r="AU399" s="17" t="s">
        <v>85</v>
      </c>
    </row>
    <row r="400" spans="1:65" s="2" customFormat="1" ht="19.8" customHeight="1">
      <c r="A400" s="32"/>
      <c r="B400" s="144"/>
      <c r="C400" s="145" t="s">
        <v>641</v>
      </c>
      <c r="D400" s="145" t="s">
        <v>181</v>
      </c>
      <c r="E400" s="146" t="s">
        <v>642</v>
      </c>
      <c r="F400" s="147" t="s">
        <v>643</v>
      </c>
      <c r="G400" s="148" t="s">
        <v>259</v>
      </c>
      <c r="H400" s="149">
        <v>6</v>
      </c>
      <c r="I400" s="150"/>
      <c r="J400" s="151">
        <f>ROUND(I400*H400,2)</f>
        <v>0</v>
      </c>
      <c r="K400" s="147" t="s">
        <v>185</v>
      </c>
      <c r="L400" s="33"/>
      <c r="M400" s="152" t="s">
        <v>1</v>
      </c>
      <c r="N400" s="153" t="s">
        <v>40</v>
      </c>
      <c r="O400" s="58"/>
      <c r="P400" s="154">
        <f>O400*H400</f>
        <v>0</v>
      </c>
      <c r="Q400" s="154">
        <v>0</v>
      </c>
      <c r="R400" s="154">
        <f>Q400*H400</f>
        <v>0</v>
      </c>
      <c r="S400" s="154">
        <v>2.4E-2</v>
      </c>
      <c r="T400" s="155">
        <f>S400*H400</f>
        <v>0.14400000000000002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56" t="s">
        <v>289</v>
      </c>
      <c r="AT400" s="156" t="s">
        <v>181</v>
      </c>
      <c r="AU400" s="156" t="s">
        <v>85</v>
      </c>
      <c r="AY400" s="17" t="s">
        <v>179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7" t="s">
        <v>83</v>
      </c>
      <c r="BK400" s="157">
        <f>ROUND(I400*H400,2)</f>
        <v>0</v>
      </c>
      <c r="BL400" s="17" t="s">
        <v>289</v>
      </c>
      <c r="BM400" s="156" t="s">
        <v>644</v>
      </c>
    </row>
    <row r="401" spans="1:65" s="2" customFormat="1" ht="19.2">
      <c r="A401" s="32"/>
      <c r="B401" s="33"/>
      <c r="C401" s="32"/>
      <c r="D401" s="158" t="s">
        <v>188</v>
      </c>
      <c r="E401" s="32"/>
      <c r="F401" s="159" t="s">
        <v>645</v>
      </c>
      <c r="G401" s="32"/>
      <c r="H401" s="32"/>
      <c r="I401" s="160"/>
      <c r="J401" s="32"/>
      <c r="K401" s="32"/>
      <c r="L401" s="33"/>
      <c r="M401" s="161"/>
      <c r="N401" s="162"/>
      <c r="O401" s="58"/>
      <c r="P401" s="58"/>
      <c r="Q401" s="58"/>
      <c r="R401" s="58"/>
      <c r="S401" s="58"/>
      <c r="T401" s="59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T401" s="17" t="s">
        <v>188</v>
      </c>
      <c r="AU401" s="17" t="s">
        <v>85</v>
      </c>
    </row>
    <row r="402" spans="1:65" s="2" customFormat="1" ht="10.199999999999999">
      <c r="A402" s="32"/>
      <c r="B402" s="33"/>
      <c r="C402" s="32"/>
      <c r="D402" s="163" t="s">
        <v>190</v>
      </c>
      <c r="E402" s="32"/>
      <c r="F402" s="164" t="s">
        <v>646</v>
      </c>
      <c r="G402" s="32"/>
      <c r="H402" s="32"/>
      <c r="I402" s="160"/>
      <c r="J402" s="32"/>
      <c r="K402" s="32"/>
      <c r="L402" s="33"/>
      <c r="M402" s="161"/>
      <c r="N402" s="162"/>
      <c r="O402" s="58"/>
      <c r="P402" s="58"/>
      <c r="Q402" s="58"/>
      <c r="R402" s="58"/>
      <c r="S402" s="58"/>
      <c r="T402" s="59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T402" s="17" t="s">
        <v>190</v>
      </c>
      <c r="AU402" s="17" t="s">
        <v>85</v>
      </c>
    </row>
    <row r="403" spans="1:65" s="2" customFormat="1" ht="14.4" customHeight="1">
      <c r="A403" s="32"/>
      <c r="B403" s="144"/>
      <c r="C403" s="145" t="s">
        <v>647</v>
      </c>
      <c r="D403" s="145" t="s">
        <v>181</v>
      </c>
      <c r="E403" s="146" t="s">
        <v>648</v>
      </c>
      <c r="F403" s="147" t="s">
        <v>649</v>
      </c>
      <c r="G403" s="148" t="s">
        <v>252</v>
      </c>
      <c r="H403" s="149">
        <v>3.5190000000000001</v>
      </c>
      <c r="I403" s="150"/>
      <c r="J403" s="151">
        <f>ROUND(I403*H403,2)</f>
        <v>0</v>
      </c>
      <c r="K403" s="147" t="s">
        <v>185</v>
      </c>
      <c r="L403" s="33"/>
      <c r="M403" s="152" t="s">
        <v>1</v>
      </c>
      <c r="N403" s="153" t="s">
        <v>40</v>
      </c>
      <c r="O403" s="58"/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6" t="s">
        <v>289</v>
      </c>
      <c r="AT403" s="156" t="s">
        <v>181</v>
      </c>
      <c r="AU403" s="156" t="s">
        <v>85</v>
      </c>
      <c r="AY403" s="17" t="s">
        <v>179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7" t="s">
        <v>83</v>
      </c>
      <c r="BK403" s="157">
        <f>ROUND(I403*H403,2)</f>
        <v>0</v>
      </c>
      <c r="BL403" s="17" t="s">
        <v>289</v>
      </c>
      <c r="BM403" s="156" t="s">
        <v>650</v>
      </c>
    </row>
    <row r="404" spans="1:65" s="2" customFormat="1" ht="19.2">
      <c r="A404" s="32"/>
      <c r="B404" s="33"/>
      <c r="C404" s="32"/>
      <c r="D404" s="158" t="s">
        <v>188</v>
      </c>
      <c r="E404" s="32"/>
      <c r="F404" s="159" t="s">
        <v>651</v>
      </c>
      <c r="G404" s="32"/>
      <c r="H404" s="32"/>
      <c r="I404" s="160"/>
      <c r="J404" s="32"/>
      <c r="K404" s="32"/>
      <c r="L404" s="33"/>
      <c r="M404" s="161"/>
      <c r="N404" s="162"/>
      <c r="O404" s="58"/>
      <c r="P404" s="58"/>
      <c r="Q404" s="58"/>
      <c r="R404" s="58"/>
      <c r="S404" s="58"/>
      <c r="T404" s="59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T404" s="17" t="s">
        <v>188</v>
      </c>
      <c r="AU404" s="17" t="s">
        <v>85</v>
      </c>
    </row>
    <row r="405" spans="1:65" s="2" customFormat="1" ht="10.199999999999999">
      <c r="A405" s="32"/>
      <c r="B405" s="33"/>
      <c r="C405" s="32"/>
      <c r="D405" s="163" t="s">
        <v>190</v>
      </c>
      <c r="E405" s="32"/>
      <c r="F405" s="164" t="s">
        <v>652</v>
      </c>
      <c r="G405" s="32"/>
      <c r="H405" s="32"/>
      <c r="I405" s="160"/>
      <c r="J405" s="32"/>
      <c r="K405" s="32"/>
      <c r="L405" s="33"/>
      <c r="M405" s="161"/>
      <c r="N405" s="162"/>
      <c r="O405" s="58"/>
      <c r="P405" s="58"/>
      <c r="Q405" s="58"/>
      <c r="R405" s="58"/>
      <c r="S405" s="58"/>
      <c r="T405" s="59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T405" s="17" t="s">
        <v>190</v>
      </c>
      <c r="AU405" s="17" t="s">
        <v>85</v>
      </c>
    </row>
    <row r="406" spans="1:65" s="13" customFormat="1" ht="10.199999999999999">
      <c r="B406" s="165"/>
      <c r="D406" s="158" t="s">
        <v>192</v>
      </c>
      <c r="E406" s="166" t="s">
        <v>1</v>
      </c>
      <c r="F406" s="167" t="s">
        <v>653</v>
      </c>
      <c r="H406" s="168">
        <v>3.5190000000000001</v>
      </c>
      <c r="I406" s="169"/>
      <c r="L406" s="165"/>
      <c r="M406" s="170"/>
      <c r="N406" s="171"/>
      <c r="O406" s="171"/>
      <c r="P406" s="171"/>
      <c r="Q406" s="171"/>
      <c r="R406" s="171"/>
      <c r="S406" s="171"/>
      <c r="T406" s="172"/>
      <c r="AT406" s="166" t="s">
        <v>192</v>
      </c>
      <c r="AU406" s="166" t="s">
        <v>85</v>
      </c>
      <c r="AV406" s="13" t="s">
        <v>85</v>
      </c>
      <c r="AW406" s="13" t="s">
        <v>31</v>
      </c>
      <c r="AX406" s="13" t="s">
        <v>83</v>
      </c>
      <c r="AY406" s="166" t="s">
        <v>179</v>
      </c>
    </row>
    <row r="407" spans="1:65" s="2" customFormat="1" ht="14.4" customHeight="1">
      <c r="A407" s="32"/>
      <c r="B407" s="144"/>
      <c r="C407" s="174" t="s">
        <v>654</v>
      </c>
      <c r="D407" s="174" t="s">
        <v>278</v>
      </c>
      <c r="E407" s="175" t="s">
        <v>655</v>
      </c>
      <c r="F407" s="176" t="s">
        <v>656</v>
      </c>
      <c r="G407" s="177" t="s">
        <v>252</v>
      </c>
      <c r="H407" s="178">
        <v>3.4529999999999998</v>
      </c>
      <c r="I407" s="179"/>
      <c r="J407" s="180">
        <f>ROUND(I407*H407,2)</f>
        <v>0</v>
      </c>
      <c r="K407" s="176" t="s">
        <v>185</v>
      </c>
      <c r="L407" s="181"/>
      <c r="M407" s="182" t="s">
        <v>1</v>
      </c>
      <c r="N407" s="183" t="s">
        <v>40</v>
      </c>
      <c r="O407" s="58"/>
      <c r="P407" s="154">
        <f>O407*H407</f>
        <v>0</v>
      </c>
      <c r="Q407" s="154">
        <v>1.6199999999999999E-2</v>
      </c>
      <c r="R407" s="154">
        <f>Q407*H407</f>
        <v>5.5938599999999991E-2</v>
      </c>
      <c r="S407" s="154">
        <v>0</v>
      </c>
      <c r="T407" s="155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56" t="s">
        <v>388</v>
      </c>
      <c r="AT407" s="156" t="s">
        <v>278</v>
      </c>
      <c r="AU407" s="156" t="s">
        <v>85</v>
      </c>
      <c r="AY407" s="17" t="s">
        <v>179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7" t="s">
        <v>83</v>
      </c>
      <c r="BK407" s="157">
        <f>ROUND(I407*H407,2)</f>
        <v>0</v>
      </c>
      <c r="BL407" s="17" t="s">
        <v>289</v>
      </c>
      <c r="BM407" s="156" t="s">
        <v>657</v>
      </c>
    </row>
    <row r="408" spans="1:65" s="2" customFormat="1" ht="10.199999999999999">
      <c r="A408" s="32"/>
      <c r="B408" s="33"/>
      <c r="C408" s="32"/>
      <c r="D408" s="158" t="s">
        <v>188</v>
      </c>
      <c r="E408" s="32"/>
      <c r="F408" s="159" t="s">
        <v>656</v>
      </c>
      <c r="G408" s="32"/>
      <c r="H408" s="32"/>
      <c r="I408" s="160"/>
      <c r="J408" s="32"/>
      <c r="K408" s="32"/>
      <c r="L408" s="33"/>
      <c r="M408" s="161"/>
      <c r="N408" s="162"/>
      <c r="O408" s="58"/>
      <c r="P408" s="58"/>
      <c r="Q408" s="58"/>
      <c r="R408" s="58"/>
      <c r="S408" s="58"/>
      <c r="T408" s="59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T408" s="17" t="s">
        <v>188</v>
      </c>
      <c r="AU408" s="17" t="s">
        <v>85</v>
      </c>
    </row>
    <row r="409" spans="1:65" s="2" customFormat="1" ht="19.2">
      <c r="A409" s="32"/>
      <c r="B409" s="33"/>
      <c r="C409" s="32"/>
      <c r="D409" s="158" t="s">
        <v>245</v>
      </c>
      <c r="E409" s="32"/>
      <c r="F409" s="173" t="s">
        <v>658</v>
      </c>
      <c r="G409" s="32"/>
      <c r="H409" s="32"/>
      <c r="I409" s="160"/>
      <c r="J409" s="32"/>
      <c r="K409" s="32"/>
      <c r="L409" s="33"/>
      <c r="M409" s="161"/>
      <c r="N409" s="162"/>
      <c r="O409" s="58"/>
      <c r="P409" s="58"/>
      <c r="Q409" s="58"/>
      <c r="R409" s="58"/>
      <c r="S409" s="58"/>
      <c r="T409" s="59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T409" s="17" t="s">
        <v>245</v>
      </c>
      <c r="AU409" s="17" t="s">
        <v>85</v>
      </c>
    </row>
    <row r="410" spans="1:65" s="13" customFormat="1" ht="10.199999999999999">
      <c r="B410" s="165"/>
      <c r="D410" s="158" t="s">
        <v>192</v>
      </c>
      <c r="E410" s="166" t="s">
        <v>1</v>
      </c>
      <c r="F410" s="167" t="s">
        <v>659</v>
      </c>
      <c r="H410" s="168">
        <v>3.4529999999999998</v>
      </c>
      <c r="I410" s="169"/>
      <c r="L410" s="165"/>
      <c r="M410" s="170"/>
      <c r="N410" s="171"/>
      <c r="O410" s="171"/>
      <c r="P410" s="171"/>
      <c r="Q410" s="171"/>
      <c r="R410" s="171"/>
      <c r="S410" s="171"/>
      <c r="T410" s="172"/>
      <c r="AT410" s="166" t="s">
        <v>192</v>
      </c>
      <c r="AU410" s="166" t="s">
        <v>85</v>
      </c>
      <c r="AV410" s="13" t="s">
        <v>85</v>
      </c>
      <c r="AW410" s="13" t="s">
        <v>31</v>
      </c>
      <c r="AX410" s="13" t="s">
        <v>83</v>
      </c>
      <c r="AY410" s="166" t="s">
        <v>179</v>
      </c>
    </row>
    <row r="411" spans="1:65" s="2" customFormat="1" ht="22.2" customHeight="1">
      <c r="A411" s="32"/>
      <c r="B411" s="144"/>
      <c r="C411" s="145" t="s">
        <v>660</v>
      </c>
      <c r="D411" s="145" t="s">
        <v>181</v>
      </c>
      <c r="E411" s="146" t="s">
        <v>661</v>
      </c>
      <c r="F411" s="147" t="s">
        <v>662</v>
      </c>
      <c r="G411" s="148" t="s">
        <v>221</v>
      </c>
      <c r="H411" s="149">
        <v>0.16500000000000001</v>
      </c>
      <c r="I411" s="150"/>
      <c r="J411" s="151">
        <f>ROUND(I411*H411,2)</f>
        <v>0</v>
      </c>
      <c r="K411" s="147" t="s">
        <v>185</v>
      </c>
      <c r="L411" s="33"/>
      <c r="M411" s="152" t="s">
        <v>1</v>
      </c>
      <c r="N411" s="153" t="s">
        <v>40</v>
      </c>
      <c r="O411" s="58"/>
      <c r="P411" s="154">
        <f>O411*H411</f>
        <v>0</v>
      </c>
      <c r="Q411" s="154">
        <v>0</v>
      </c>
      <c r="R411" s="154">
        <f>Q411*H411</f>
        <v>0</v>
      </c>
      <c r="S411" s="154">
        <v>0</v>
      </c>
      <c r="T411" s="155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56" t="s">
        <v>289</v>
      </c>
      <c r="AT411" s="156" t="s">
        <v>181</v>
      </c>
      <c r="AU411" s="156" t="s">
        <v>85</v>
      </c>
      <c r="AY411" s="17" t="s">
        <v>179</v>
      </c>
      <c r="BE411" s="157">
        <f>IF(N411="základní",J411,0)</f>
        <v>0</v>
      </c>
      <c r="BF411" s="157">
        <f>IF(N411="snížená",J411,0)</f>
        <v>0</v>
      </c>
      <c r="BG411" s="157">
        <f>IF(N411="zákl. přenesená",J411,0)</f>
        <v>0</v>
      </c>
      <c r="BH411" s="157">
        <f>IF(N411="sníž. přenesená",J411,0)</f>
        <v>0</v>
      </c>
      <c r="BI411" s="157">
        <f>IF(N411="nulová",J411,0)</f>
        <v>0</v>
      </c>
      <c r="BJ411" s="17" t="s">
        <v>83</v>
      </c>
      <c r="BK411" s="157">
        <f>ROUND(I411*H411,2)</f>
        <v>0</v>
      </c>
      <c r="BL411" s="17" t="s">
        <v>289</v>
      </c>
      <c r="BM411" s="156" t="s">
        <v>663</v>
      </c>
    </row>
    <row r="412" spans="1:65" s="2" customFormat="1" ht="28.8">
      <c r="A412" s="32"/>
      <c r="B412" s="33"/>
      <c r="C412" s="32"/>
      <c r="D412" s="158" t="s">
        <v>188</v>
      </c>
      <c r="E412" s="32"/>
      <c r="F412" s="159" t="s">
        <v>664</v>
      </c>
      <c r="G412" s="32"/>
      <c r="H412" s="32"/>
      <c r="I412" s="160"/>
      <c r="J412" s="32"/>
      <c r="K412" s="32"/>
      <c r="L412" s="33"/>
      <c r="M412" s="161"/>
      <c r="N412" s="162"/>
      <c r="O412" s="58"/>
      <c r="P412" s="58"/>
      <c r="Q412" s="58"/>
      <c r="R412" s="58"/>
      <c r="S412" s="58"/>
      <c r="T412" s="59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T412" s="17" t="s">
        <v>188</v>
      </c>
      <c r="AU412" s="17" t="s">
        <v>85</v>
      </c>
    </row>
    <row r="413" spans="1:65" s="2" customFormat="1" ht="10.199999999999999">
      <c r="A413" s="32"/>
      <c r="B413" s="33"/>
      <c r="C413" s="32"/>
      <c r="D413" s="163" t="s">
        <v>190</v>
      </c>
      <c r="E413" s="32"/>
      <c r="F413" s="164" t="s">
        <v>665</v>
      </c>
      <c r="G413" s="32"/>
      <c r="H413" s="32"/>
      <c r="I413" s="160"/>
      <c r="J413" s="32"/>
      <c r="K413" s="32"/>
      <c r="L413" s="33"/>
      <c r="M413" s="161"/>
      <c r="N413" s="162"/>
      <c r="O413" s="58"/>
      <c r="P413" s="58"/>
      <c r="Q413" s="58"/>
      <c r="R413" s="58"/>
      <c r="S413" s="58"/>
      <c r="T413" s="59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T413" s="17" t="s">
        <v>190</v>
      </c>
      <c r="AU413" s="17" t="s">
        <v>85</v>
      </c>
    </row>
    <row r="414" spans="1:65" s="12" customFormat="1" ht="22.8" customHeight="1">
      <c r="B414" s="131"/>
      <c r="D414" s="132" t="s">
        <v>74</v>
      </c>
      <c r="E414" s="142" t="s">
        <v>666</v>
      </c>
      <c r="F414" s="142" t="s">
        <v>667</v>
      </c>
      <c r="I414" s="134"/>
      <c r="J414" s="143">
        <f>BK414</f>
        <v>0</v>
      </c>
      <c r="L414" s="131"/>
      <c r="M414" s="136"/>
      <c r="N414" s="137"/>
      <c r="O414" s="137"/>
      <c r="P414" s="138">
        <f>SUM(P415:P440)</f>
        <v>0</v>
      </c>
      <c r="Q414" s="137"/>
      <c r="R414" s="138">
        <f>SUM(R415:R440)</f>
        <v>0.1157946</v>
      </c>
      <c r="S414" s="137"/>
      <c r="T414" s="139">
        <f>SUM(T415:T440)</f>
        <v>7.8E-2</v>
      </c>
      <c r="AR414" s="132" t="s">
        <v>85</v>
      </c>
      <c r="AT414" s="140" t="s">
        <v>74</v>
      </c>
      <c r="AU414" s="140" t="s">
        <v>83</v>
      </c>
      <c r="AY414" s="132" t="s">
        <v>179</v>
      </c>
      <c r="BK414" s="141">
        <f>SUM(BK415:BK440)</f>
        <v>0</v>
      </c>
    </row>
    <row r="415" spans="1:65" s="2" customFormat="1" ht="14.4" customHeight="1">
      <c r="A415" s="32"/>
      <c r="B415" s="144"/>
      <c r="C415" s="145" t="s">
        <v>668</v>
      </c>
      <c r="D415" s="145" t="s">
        <v>181</v>
      </c>
      <c r="E415" s="146" t="s">
        <v>669</v>
      </c>
      <c r="F415" s="147" t="s">
        <v>670</v>
      </c>
      <c r="G415" s="148" t="s">
        <v>252</v>
      </c>
      <c r="H415" s="149">
        <v>5.41</v>
      </c>
      <c r="I415" s="150"/>
      <c r="J415" s="151">
        <f>ROUND(I415*H415,2)</f>
        <v>0</v>
      </c>
      <c r="K415" s="147" t="s">
        <v>185</v>
      </c>
      <c r="L415" s="33"/>
      <c r="M415" s="152" t="s">
        <v>1</v>
      </c>
      <c r="N415" s="153" t="s">
        <v>40</v>
      </c>
      <c r="O415" s="58"/>
      <c r="P415" s="154">
        <f>O415*H415</f>
        <v>0</v>
      </c>
      <c r="Q415" s="154">
        <v>6.0000000000000002E-5</v>
      </c>
      <c r="R415" s="154">
        <f>Q415*H415</f>
        <v>3.2460000000000003E-4</v>
      </c>
      <c r="S415" s="154">
        <v>0</v>
      </c>
      <c r="T415" s="155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56" t="s">
        <v>186</v>
      </c>
      <c r="AT415" s="156" t="s">
        <v>181</v>
      </c>
      <c r="AU415" s="156" t="s">
        <v>85</v>
      </c>
      <c r="AY415" s="17" t="s">
        <v>179</v>
      </c>
      <c r="BE415" s="157">
        <f>IF(N415="základní",J415,0)</f>
        <v>0</v>
      </c>
      <c r="BF415" s="157">
        <f>IF(N415="snížená",J415,0)</f>
        <v>0</v>
      </c>
      <c r="BG415" s="157">
        <f>IF(N415="zákl. přenesená",J415,0)</f>
        <v>0</v>
      </c>
      <c r="BH415" s="157">
        <f>IF(N415="sníž. přenesená",J415,0)</f>
        <v>0</v>
      </c>
      <c r="BI415" s="157">
        <f>IF(N415="nulová",J415,0)</f>
        <v>0</v>
      </c>
      <c r="BJ415" s="17" t="s">
        <v>83</v>
      </c>
      <c r="BK415" s="157">
        <f>ROUND(I415*H415,2)</f>
        <v>0</v>
      </c>
      <c r="BL415" s="17" t="s">
        <v>186</v>
      </c>
      <c r="BM415" s="156" t="s">
        <v>671</v>
      </c>
    </row>
    <row r="416" spans="1:65" s="2" customFormat="1" ht="10.199999999999999">
      <c r="A416" s="32"/>
      <c r="B416" s="33"/>
      <c r="C416" s="32"/>
      <c r="D416" s="158" t="s">
        <v>188</v>
      </c>
      <c r="E416" s="32"/>
      <c r="F416" s="159" t="s">
        <v>672</v>
      </c>
      <c r="G416" s="32"/>
      <c r="H416" s="32"/>
      <c r="I416" s="160"/>
      <c r="J416" s="32"/>
      <c r="K416" s="32"/>
      <c r="L416" s="33"/>
      <c r="M416" s="161"/>
      <c r="N416" s="162"/>
      <c r="O416" s="58"/>
      <c r="P416" s="58"/>
      <c r="Q416" s="58"/>
      <c r="R416" s="58"/>
      <c r="S416" s="58"/>
      <c r="T416" s="59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T416" s="17" t="s">
        <v>188</v>
      </c>
      <c r="AU416" s="17" t="s">
        <v>85</v>
      </c>
    </row>
    <row r="417" spans="1:65" s="2" customFormat="1" ht="10.199999999999999">
      <c r="A417" s="32"/>
      <c r="B417" s="33"/>
      <c r="C417" s="32"/>
      <c r="D417" s="163" t="s">
        <v>190</v>
      </c>
      <c r="E417" s="32"/>
      <c r="F417" s="164" t="s">
        <v>673</v>
      </c>
      <c r="G417" s="32"/>
      <c r="H417" s="32"/>
      <c r="I417" s="160"/>
      <c r="J417" s="32"/>
      <c r="K417" s="32"/>
      <c r="L417" s="33"/>
      <c r="M417" s="161"/>
      <c r="N417" s="162"/>
      <c r="O417" s="58"/>
      <c r="P417" s="58"/>
      <c r="Q417" s="58"/>
      <c r="R417" s="58"/>
      <c r="S417" s="58"/>
      <c r="T417" s="59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T417" s="17" t="s">
        <v>190</v>
      </c>
      <c r="AU417" s="17" t="s">
        <v>85</v>
      </c>
    </row>
    <row r="418" spans="1:65" s="13" customFormat="1" ht="10.199999999999999">
      <c r="B418" s="165"/>
      <c r="D418" s="158" t="s">
        <v>192</v>
      </c>
      <c r="E418" s="166" t="s">
        <v>139</v>
      </c>
      <c r="F418" s="167" t="s">
        <v>674</v>
      </c>
      <c r="H418" s="168">
        <v>5.41</v>
      </c>
      <c r="I418" s="169"/>
      <c r="L418" s="165"/>
      <c r="M418" s="170"/>
      <c r="N418" s="171"/>
      <c r="O418" s="171"/>
      <c r="P418" s="171"/>
      <c r="Q418" s="171"/>
      <c r="R418" s="171"/>
      <c r="S418" s="171"/>
      <c r="T418" s="172"/>
      <c r="AT418" s="166" t="s">
        <v>192</v>
      </c>
      <c r="AU418" s="166" t="s">
        <v>85</v>
      </c>
      <c r="AV418" s="13" t="s">
        <v>85</v>
      </c>
      <c r="AW418" s="13" t="s">
        <v>31</v>
      </c>
      <c r="AX418" s="13" t="s">
        <v>83</v>
      </c>
      <c r="AY418" s="166" t="s">
        <v>179</v>
      </c>
    </row>
    <row r="419" spans="1:65" s="2" customFormat="1" ht="40.200000000000003" customHeight="1">
      <c r="A419" s="32"/>
      <c r="B419" s="144"/>
      <c r="C419" s="174" t="s">
        <v>675</v>
      </c>
      <c r="D419" s="174" t="s">
        <v>278</v>
      </c>
      <c r="E419" s="175" t="s">
        <v>676</v>
      </c>
      <c r="F419" s="176" t="s">
        <v>677</v>
      </c>
      <c r="G419" s="177" t="s">
        <v>252</v>
      </c>
      <c r="H419" s="178">
        <v>5.41</v>
      </c>
      <c r="I419" s="179"/>
      <c r="J419" s="180">
        <f>ROUND(I419*H419,2)</f>
        <v>0</v>
      </c>
      <c r="K419" s="176" t="s">
        <v>1</v>
      </c>
      <c r="L419" s="181"/>
      <c r="M419" s="182" t="s">
        <v>1</v>
      </c>
      <c r="N419" s="183" t="s">
        <v>40</v>
      </c>
      <c r="O419" s="58"/>
      <c r="P419" s="154">
        <f>O419*H419</f>
        <v>0</v>
      </c>
      <c r="Q419" s="154">
        <v>1.4999999999999999E-2</v>
      </c>
      <c r="R419" s="154">
        <f>Q419*H419</f>
        <v>8.115E-2</v>
      </c>
      <c r="S419" s="154">
        <v>0</v>
      </c>
      <c r="T419" s="155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6" t="s">
        <v>233</v>
      </c>
      <c r="AT419" s="156" t="s">
        <v>278</v>
      </c>
      <c r="AU419" s="156" t="s">
        <v>85</v>
      </c>
      <c r="AY419" s="17" t="s">
        <v>179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7" t="s">
        <v>83</v>
      </c>
      <c r="BK419" s="157">
        <f>ROUND(I419*H419,2)</f>
        <v>0</v>
      </c>
      <c r="BL419" s="17" t="s">
        <v>186</v>
      </c>
      <c r="BM419" s="156" t="s">
        <v>678</v>
      </c>
    </row>
    <row r="420" spans="1:65" s="2" customFormat="1" ht="28.8">
      <c r="A420" s="32"/>
      <c r="B420" s="33"/>
      <c r="C420" s="32"/>
      <c r="D420" s="158" t="s">
        <v>188</v>
      </c>
      <c r="E420" s="32"/>
      <c r="F420" s="159" t="s">
        <v>677</v>
      </c>
      <c r="G420" s="32"/>
      <c r="H420" s="32"/>
      <c r="I420" s="160"/>
      <c r="J420" s="32"/>
      <c r="K420" s="32"/>
      <c r="L420" s="33"/>
      <c r="M420" s="161"/>
      <c r="N420" s="162"/>
      <c r="O420" s="58"/>
      <c r="P420" s="58"/>
      <c r="Q420" s="58"/>
      <c r="R420" s="58"/>
      <c r="S420" s="58"/>
      <c r="T420" s="59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T420" s="17" t="s">
        <v>188</v>
      </c>
      <c r="AU420" s="17" t="s">
        <v>85</v>
      </c>
    </row>
    <row r="421" spans="1:65" s="13" customFormat="1" ht="10.199999999999999">
      <c r="B421" s="165"/>
      <c r="D421" s="158" t="s">
        <v>192</v>
      </c>
      <c r="E421" s="166" t="s">
        <v>1</v>
      </c>
      <c r="F421" s="167" t="s">
        <v>139</v>
      </c>
      <c r="H421" s="168">
        <v>5.41</v>
      </c>
      <c r="I421" s="169"/>
      <c r="L421" s="165"/>
      <c r="M421" s="170"/>
      <c r="N421" s="171"/>
      <c r="O421" s="171"/>
      <c r="P421" s="171"/>
      <c r="Q421" s="171"/>
      <c r="R421" s="171"/>
      <c r="S421" s="171"/>
      <c r="T421" s="172"/>
      <c r="AT421" s="166" t="s">
        <v>192</v>
      </c>
      <c r="AU421" s="166" t="s">
        <v>85</v>
      </c>
      <c r="AV421" s="13" t="s">
        <v>85</v>
      </c>
      <c r="AW421" s="13" t="s">
        <v>31</v>
      </c>
      <c r="AX421" s="13" t="s">
        <v>83</v>
      </c>
      <c r="AY421" s="166" t="s">
        <v>179</v>
      </c>
    </row>
    <row r="422" spans="1:65" s="2" customFormat="1" ht="19.8" customHeight="1">
      <c r="A422" s="32"/>
      <c r="B422" s="144"/>
      <c r="C422" s="145" t="s">
        <v>679</v>
      </c>
      <c r="D422" s="145" t="s">
        <v>181</v>
      </c>
      <c r="E422" s="146" t="s">
        <v>680</v>
      </c>
      <c r="F422" s="147" t="s">
        <v>681</v>
      </c>
      <c r="G422" s="148" t="s">
        <v>252</v>
      </c>
      <c r="H422" s="149">
        <v>13.221</v>
      </c>
      <c r="I422" s="150"/>
      <c r="J422" s="151">
        <f>ROUND(I422*H422,2)</f>
        <v>0</v>
      </c>
      <c r="K422" s="147" t="s">
        <v>1</v>
      </c>
      <c r="L422" s="33"/>
      <c r="M422" s="152" t="s">
        <v>1</v>
      </c>
      <c r="N422" s="153" t="s">
        <v>40</v>
      </c>
      <c r="O422" s="58"/>
      <c r="P422" s="154">
        <f>O422*H422</f>
        <v>0</v>
      </c>
      <c r="Q422" s="154">
        <v>0</v>
      </c>
      <c r="R422" s="154">
        <f>Q422*H422</f>
        <v>0</v>
      </c>
      <c r="S422" s="154">
        <v>0</v>
      </c>
      <c r="T422" s="155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56" t="s">
        <v>289</v>
      </c>
      <c r="AT422" s="156" t="s">
        <v>181</v>
      </c>
      <c r="AU422" s="156" t="s">
        <v>85</v>
      </c>
      <c r="AY422" s="17" t="s">
        <v>179</v>
      </c>
      <c r="BE422" s="157">
        <f>IF(N422="základní",J422,0)</f>
        <v>0</v>
      </c>
      <c r="BF422" s="157">
        <f>IF(N422="snížená",J422,0)</f>
        <v>0</v>
      </c>
      <c r="BG422" s="157">
        <f>IF(N422="zákl. přenesená",J422,0)</f>
        <v>0</v>
      </c>
      <c r="BH422" s="157">
        <f>IF(N422="sníž. přenesená",J422,0)</f>
        <v>0</v>
      </c>
      <c r="BI422" s="157">
        <f>IF(N422="nulová",J422,0)</f>
        <v>0</v>
      </c>
      <c r="BJ422" s="17" t="s">
        <v>83</v>
      </c>
      <c r="BK422" s="157">
        <f>ROUND(I422*H422,2)</f>
        <v>0</v>
      </c>
      <c r="BL422" s="17" t="s">
        <v>289</v>
      </c>
      <c r="BM422" s="156" t="s">
        <v>682</v>
      </c>
    </row>
    <row r="423" spans="1:65" s="2" customFormat="1" ht="10.199999999999999">
      <c r="A423" s="32"/>
      <c r="B423" s="33"/>
      <c r="C423" s="32"/>
      <c r="D423" s="158" t="s">
        <v>188</v>
      </c>
      <c r="E423" s="32"/>
      <c r="F423" s="159" t="s">
        <v>681</v>
      </c>
      <c r="G423" s="32"/>
      <c r="H423" s="32"/>
      <c r="I423" s="160"/>
      <c r="J423" s="32"/>
      <c r="K423" s="32"/>
      <c r="L423" s="33"/>
      <c r="M423" s="161"/>
      <c r="N423" s="162"/>
      <c r="O423" s="58"/>
      <c r="P423" s="58"/>
      <c r="Q423" s="58"/>
      <c r="R423" s="58"/>
      <c r="S423" s="58"/>
      <c r="T423" s="59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T423" s="17" t="s">
        <v>188</v>
      </c>
      <c r="AU423" s="17" t="s">
        <v>85</v>
      </c>
    </row>
    <row r="424" spans="1:65" s="13" customFormat="1" ht="10.199999999999999">
      <c r="B424" s="165"/>
      <c r="D424" s="158" t="s">
        <v>192</v>
      </c>
      <c r="E424" s="166" t="s">
        <v>1</v>
      </c>
      <c r="F424" s="167" t="s">
        <v>683</v>
      </c>
      <c r="H424" s="168">
        <v>9</v>
      </c>
      <c r="I424" s="169"/>
      <c r="L424" s="165"/>
      <c r="M424" s="170"/>
      <c r="N424" s="171"/>
      <c r="O424" s="171"/>
      <c r="P424" s="171"/>
      <c r="Q424" s="171"/>
      <c r="R424" s="171"/>
      <c r="S424" s="171"/>
      <c r="T424" s="172"/>
      <c r="AT424" s="166" t="s">
        <v>192</v>
      </c>
      <c r="AU424" s="166" t="s">
        <v>85</v>
      </c>
      <c r="AV424" s="13" t="s">
        <v>85</v>
      </c>
      <c r="AW424" s="13" t="s">
        <v>31</v>
      </c>
      <c r="AX424" s="13" t="s">
        <v>75</v>
      </c>
      <c r="AY424" s="166" t="s">
        <v>179</v>
      </c>
    </row>
    <row r="425" spans="1:65" s="13" customFormat="1" ht="10.199999999999999">
      <c r="B425" s="165"/>
      <c r="D425" s="158" t="s">
        <v>192</v>
      </c>
      <c r="E425" s="166" t="s">
        <v>1</v>
      </c>
      <c r="F425" s="167" t="s">
        <v>684</v>
      </c>
      <c r="H425" s="168">
        <v>3.2</v>
      </c>
      <c r="I425" s="169"/>
      <c r="L425" s="165"/>
      <c r="M425" s="170"/>
      <c r="N425" s="171"/>
      <c r="O425" s="171"/>
      <c r="P425" s="171"/>
      <c r="Q425" s="171"/>
      <c r="R425" s="171"/>
      <c r="S425" s="171"/>
      <c r="T425" s="172"/>
      <c r="AT425" s="166" t="s">
        <v>192</v>
      </c>
      <c r="AU425" s="166" t="s">
        <v>85</v>
      </c>
      <c r="AV425" s="13" t="s">
        <v>85</v>
      </c>
      <c r="AW425" s="13" t="s">
        <v>31</v>
      </c>
      <c r="AX425" s="13" t="s">
        <v>75</v>
      </c>
      <c r="AY425" s="166" t="s">
        <v>179</v>
      </c>
    </row>
    <row r="426" spans="1:65" s="13" customFormat="1" ht="10.199999999999999">
      <c r="B426" s="165"/>
      <c r="D426" s="158" t="s">
        <v>192</v>
      </c>
      <c r="E426" s="166" t="s">
        <v>1</v>
      </c>
      <c r="F426" s="167" t="s">
        <v>685</v>
      </c>
      <c r="H426" s="168">
        <v>1.0209999999999999</v>
      </c>
      <c r="I426" s="169"/>
      <c r="L426" s="165"/>
      <c r="M426" s="170"/>
      <c r="N426" s="171"/>
      <c r="O426" s="171"/>
      <c r="P426" s="171"/>
      <c r="Q426" s="171"/>
      <c r="R426" s="171"/>
      <c r="S426" s="171"/>
      <c r="T426" s="172"/>
      <c r="AT426" s="166" t="s">
        <v>192</v>
      </c>
      <c r="AU426" s="166" t="s">
        <v>85</v>
      </c>
      <c r="AV426" s="13" t="s">
        <v>85</v>
      </c>
      <c r="AW426" s="13" t="s">
        <v>31</v>
      </c>
      <c r="AX426" s="13" t="s">
        <v>75</v>
      </c>
      <c r="AY426" s="166" t="s">
        <v>179</v>
      </c>
    </row>
    <row r="427" spans="1:65" s="14" customFormat="1" ht="10.199999999999999">
      <c r="B427" s="184"/>
      <c r="D427" s="158" t="s">
        <v>192</v>
      </c>
      <c r="E427" s="185" t="s">
        <v>1</v>
      </c>
      <c r="F427" s="186" t="s">
        <v>405</v>
      </c>
      <c r="H427" s="187">
        <v>13.221</v>
      </c>
      <c r="I427" s="188"/>
      <c r="L427" s="184"/>
      <c r="M427" s="189"/>
      <c r="N427" s="190"/>
      <c r="O427" s="190"/>
      <c r="P427" s="190"/>
      <c r="Q427" s="190"/>
      <c r="R427" s="190"/>
      <c r="S427" s="190"/>
      <c r="T427" s="191"/>
      <c r="AT427" s="185" t="s">
        <v>192</v>
      </c>
      <c r="AU427" s="185" t="s">
        <v>85</v>
      </c>
      <c r="AV427" s="14" t="s">
        <v>186</v>
      </c>
      <c r="AW427" s="14" t="s">
        <v>31</v>
      </c>
      <c r="AX427" s="14" t="s">
        <v>83</v>
      </c>
      <c r="AY427" s="185" t="s">
        <v>179</v>
      </c>
    </row>
    <row r="428" spans="1:65" s="2" customFormat="1" ht="19.8" customHeight="1">
      <c r="A428" s="32"/>
      <c r="B428" s="144"/>
      <c r="C428" s="145" t="s">
        <v>686</v>
      </c>
      <c r="D428" s="145" t="s">
        <v>181</v>
      </c>
      <c r="E428" s="146" t="s">
        <v>687</v>
      </c>
      <c r="F428" s="147" t="s">
        <v>688</v>
      </c>
      <c r="G428" s="148" t="s">
        <v>259</v>
      </c>
      <c r="H428" s="149">
        <v>6</v>
      </c>
      <c r="I428" s="150"/>
      <c r="J428" s="151">
        <f>ROUND(I428*H428,2)</f>
        <v>0</v>
      </c>
      <c r="K428" s="147" t="s">
        <v>185</v>
      </c>
      <c r="L428" s="33"/>
      <c r="M428" s="152" t="s">
        <v>1</v>
      </c>
      <c r="N428" s="153" t="s">
        <v>40</v>
      </c>
      <c r="O428" s="58"/>
      <c r="P428" s="154">
        <f>O428*H428</f>
        <v>0</v>
      </c>
      <c r="Q428" s="154">
        <v>0</v>
      </c>
      <c r="R428" s="154">
        <f>Q428*H428</f>
        <v>0</v>
      </c>
      <c r="S428" s="154">
        <v>1.2999999999999999E-2</v>
      </c>
      <c r="T428" s="155">
        <f>S428*H428</f>
        <v>7.8E-2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56" t="s">
        <v>289</v>
      </c>
      <c r="AT428" s="156" t="s">
        <v>181</v>
      </c>
      <c r="AU428" s="156" t="s">
        <v>85</v>
      </c>
      <c r="AY428" s="17" t="s">
        <v>179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7" t="s">
        <v>83</v>
      </c>
      <c r="BK428" s="157">
        <f>ROUND(I428*H428,2)</f>
        <v>0</v>
      </c>
      <c r="BL428" s="17" t="s">
        <v>289</v>
      </c>
      <c r="BM428" s="156" t="s">
        <v>689</v>
      </c>
    </row>
    <row r="429" spans="1:65" s="2" customFormat="1" ht="19.2">
      <c r="A429" s="32"/>
      <c r="B429" s="33"/>
      <c r="C429" s="32"/>
      <c r="D429" s="158" t="s">
        <v>188</v>
      </c>
      <c r="E429" s="32"/>
      <c r="F429" s="159" t="s">
        <v>690</v>
      </c>
      <c r="G429" s="32"/>
      <c r="H429" s="32"/>
      <c r="I429" s="160"/>
      <c r="J429" s="32"/>
      <c r="K429" s="32"/>
      <c r="L429" s="33"/>
      <c r="M429" s="161"/>
      <c r="N429" s="162"/>
      <c r="O429" s="58"/>
      <c r="P429" s="58"/>
      <c r="Q429" s="58"/>
      <c r="R429" s="58"/>
      <c r="S429" s="58"/>
      <c r="T429" s="59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T429" s="17" t="s">
        <v>188</v>
      </c>
      <c r="AU429" s="17" t="s">
        <v>85</v>
      </c>
    </row>
    <row r="430" spans="1:65" s="2" customFormat="1" ht="10.199999999999999">
      <c r="A430" s="32"/>
      <c r="B430" s="33"/>
      <c r="C430" s="32"/>
      <c r="D430" s="163" t="s">
        <v>190</v>
      </c>
      <c r="E430" s="32"/>
      <c r="F430" s="164" t="s">
        <v>691</v>
      </c>
      <c r="G430" s="32"/>
      <c r="H430" s="32"/>
      <c r="I430" s="160"/>
      <c r="J430" s="32"/>
      <c r="K430" s="32"/>
      <c r="L430" s="33"/>
      <c r="M430" s="161"/>
      <c r="N430" s="162"/>
      <c r="O430" s="58"/>
      <c r="P430" s="58"/>
      <c r="Q430" s="58"/>
      <c r="R430" s="58"/>
      <c r="S430" s="58"/>
      <c r="T430" s="59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T430" s="17" t="s">
        <v>190</v>
      </c>
      <c r="AU430" s="17" t="s">
        <v>85</v>
      </c>
    </row>
    <row r="431" spans="1:65" s="2" customFormat="1" ht="14.4" customHeight="1">
      <c r="A431" s="32"/>
      <c r="B431" s="144"/>
      <c r="C431" s="145" t="s">
        <v>692</v>
      </c>
      <c r="D431" s="145" t="s">
        <v>181</v>
      </c>
      <c r="E431" s="146" t="s">
        <v>693</v>
      </c>
      <c r="F431" s="147" t="s">
        <v>694</v>
      </c>
      <c r="G431" s="148" t="s">
        <v>337</v>
      </c>
      <c r="H431" s="149">
        <v>14.3</v>
      </c>
      <c r="I431" s="150"/>
      <c r="J431" s="151">
        <f>ROUND(I431*H431,2)</f>
        <v>0</v>
      </c>
      <c r="K431" s="147" t="s">
        <v>185</v>
      </c>
      <c r="L431" s="33"/>
      <c r="M431" s="152" t="s">
        <v>1</v>
      </c>
      <c r="N431" s="153" t="s">
        <v>40</v>
      </c>
      <c r="O431" s="58"/>
      <c r="P431" s="154">
        <f>O431*H431</f>
        <v>0</v>
      </c>
      <c r="Q431" s="154">
        <v>0</v>
      </c>
      <c r="R431" s="154">
        <f>Q431*H431</f>
        <v>0</v>
      </c>
      <c r="S431" s="154">
        <v>0</v>
      </c>
      <c r="T431" s="155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56" t="s">
        <v>289</v>
      </c>
      <c r="AT431" s="156" t="s">
        <v>181</v>
      </c>
      <c r="AU431" s="156" t="s">
        <v>85</v>
      </c>
      <c r="AY431" s="17" t="s">
        <v>179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7" t="s">
        <v>83</v>
      </c>
      <c r="BK431" s="157">
        <f>ROUND(I431*H431,2)</f>
        <v>0</v>
      </c>
      <c r="BL431" s="17" t="s">
        <v>289</v>
      </c>
      <c r="BM431" s="156" t="s">
        <v>695</v>
      </c>
    </row>
    <row r="432" spans="1:65" s="2" customFormat="1" ht="10.199999999999999">
      <c r="A432" s="32"/>
      <c r="B432" s="33"/>
      <c r="C432" s="32"/>
      <c r="D432" s="158" t="s">
        <v>188</v>
      </c>
      <c r="E432" s="32"/>
      <c r="F432" s="159" t="s">
        <v>696</v>
      </c>
      <c r="G432" s="32"/>
      <c r="H432" s="32"/>
      <c r="I432" s="160"/>
      <c r="J432" s="32"/>
      <c r="K432" s="32"/>
      <c r="L432" s="33"/>
      <c r="M432" s="161"/>
      <c r="N432" s="162"/>
      <c r="O432" s="58"/>
      <c r="P432" s="58"/>
      <c r="Q432" s="58"/>
      <c r="R432" s="58"/>
      <c r="S432" s="58"/>
      <c r="T432" s="59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T432" s="17" t="s">
        <v>188</v>
      </c>
      <c r="AU432" s="17" t="s">
        <v>85</v>
      </c>
    </row>
    <row r="433" spans="1:65" s="2" customFormat="1" ht="10.199999999999999">
      <c r="A433" s="32"/>
      <c r="B433" s="33"/>
      <c r="C433" s="32"/>
      <c r="D433" s="163" t="s">
        <v>190</v>
      </c>
      <c r="E433" s="32"/>
      <c r="F433" s="164" t="s">
        <v>697</v>
      </c>
      <c r="G433" s="32"/>
      <c r="H433" s="32"/>
      <c r="I433" s="160"/>
      <c r="J433" s="32"/>
      <c r="K433" s="32"/>
      <c r="L433" s="33"/>
      <c r="M433" s="161"/>
      <c r="N433" s="162"/>
      <c r="O433" s="58"/>
      <c r="P433" s="58"/>
      <c r="Q433" s="58"/>
      <c r="R433" s="58"/>
      <c r="S433" s="58"/>
      <c r="T433" s="59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7" t="s">
        <v>190</v>
      </c>
      <c r="AU433" s="17" t="s">
        <v>85</v>
      </c>
    </row>
    <row r="434" spans="1:65" s="13" customFormat="1" ht="10.199999999999999">
      <c r="B434" s="165"/>
      <c r="D434" s="158" t="s">
        <v>192</v>
      </c>
      <c r="E434" s="166" t="s">
        <v>137</v>
      </c>
      <c r="F434" s="167" t="s">
        <v>698</v>
      </c>
      <c r="H434" s="168">
        <v>14.3</v>
      </c>
      <c r="I434" s="169"/>
      <c r="L434" s="165"/>
      <c r="M434" s="170"/>
      <c r="N434" s="171"/>
      <c r="O434" s="171"/>
      <c r="P434" s="171"/>
      <c r="Q434" s="171"/>
      <c r="R434" s="171"/>
      <c r="S434" s="171"/>
      <c r="T434" s="172"/>
      <c r="AT434" s="166" t="s">
        <v>192</v>
      </c>
      <c r="AU434" s="166" t="s">
        <v>85</v>
      </c>
      <c r="AV434" s="13" t="s">
        <v>85</v>
      </c>
      <c r="AW434" s="13" t="s">
        <v>31</v>
      </c>
      <c r="AX434" s="13" t="s">
        <v>83</v>
      </c>
      <c r="AY434" s="166" t="s">
        <v>179</v>
      </c>
    </row>
    <row r="435" spans="1:65" s="2" customFormat="1" ht="19.8" customHeight="1">
      <c r="A435" s="32"/>
      <c r="B435" s="144"/>
      <c r="C435" s="174" t="s">
        <v>699</v>
      </c>
      <c r="D435" s="174" t="s">
        <v>278</v>
      </c>
      <c r="E435" s="175" t="s">
        <v>700</v>
      </c>
      <c r="F435" s="176" t="s">
        <v>701</v>
      </c>
      <c r="G435" s="177" t="s">
        <v>337</v>
      </c>
      <c r="H435" s="178">
        <v>14.3</v>
      </c>
      <c r="I435" s="179"/>
      <c r="J435" s="180">
        <f>ROUND(I435*H435,2)</f>
        <v>0</v>
      </c>
      <c r="K435" s="176" t="s">
        <v>1</v>
      </c>
      <c r="L435" s="181"/>
      <c r="M435" s="182" t="s">
        <v>1</v>
      </c>
      <c r="N435" s="183" t="s">
        <v>40</v>
      </c>
      <c r="O435" s="58"/>
      <c r="P435" s="154">
        <f>O435*H435</f>
        <v>0</v>
      </c>
      <c r="Q435" s="154">
        <v>2.3999999999999998E-3</v>
      </c>
      <c r="R435" s="154">
        <f>Q435*H435</f>
        <v>3.4319999999999996E-2</v>
      </c>
      <c r="S435" s="154">
        <v>0</v>
      </c>
      <c r="T435" s="155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56" t="s">
        <v>388</v>
      </c>
      <c r="AT435" s="156" t="s">
        <v>278</v>
      </c>
      <c r="AU435" s="156" t="s">
        <v>85</v>
      </c>
      <c r="AY435" s="17" t="s">
        <v>179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7" t="s">
        <v>83</v>
      </c>
      <c r="BK435" s="157">
        <f>ROUND(I435*H435,2)</f>
        <v>0</v>
      </c>
      <c r="BL435" s="17" t="s">
        <v>289</v>
      </c>
      <c r="BM435" s="156" t="s">
        <v>702</v>
      </c>
    </row>
    <row r="436" spans="1:65" s="2" customFormat="1" ht="10.199999999999999">
      <c r="A436" s="32"/>
      <c r="B436" s="33"/>
      <c r="C436" s="32"/>
      <c r="D436" s="158" t="s">
        <v>188</v>
      </c>
      <c r="E436" s="32"/>
      <c r="F436" s="159" t="s">
        <v>701</v>
      </c>
      <c r="G436" s="32"/>
      <c r="H436" s="32"/>
      <c r="I436" s="160"/>
      <c r="J436" s="32"/>
      <c r="K436" s="32"/>
      <c r="L436" s="33"/>
      <c r="M436" s="161"/>
      <c r="N436" s="162"/>
      <c r="O436" s="58"/>
      <c r="P436" s="58"/>
      <c r="Q436" s="58"/>
      <c r="R436" s="58"/>
      <c r="S436" s="58"/>
      <c r="T436" s="59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T436" s="17" t="s">
        <v>188</v>
      </c>
      <c r="AU436" s="17" t="s">
        <v>85</v>
      </c>
    </row>
    <row r="437" spans="1:65" s="13" customFormat="1" ht="10.199999999999999">
      <c r="B437" s="165"/>
      <c r="D437" s="158" t="s">
        <v>192</v>
      </c>
      <c r="E437" s="166" t="s">
        <v>1</v>
      </c>
      <c r="F437" s="167" t="s">
        <v>137</v>
      </c>
      <c r="H437" s="168">
        <v>14.3</v>
      </c>
      <c r="I437" s="169"/>
      <c r="L437" s="165"/>
      <c r="M437" s="170"/>
      <c r="N437" s="171"/>
      <c r="O437" s="171"/>
      <c r="P437" s="171"/>
      <c r="Q437" s="171"/>
      <c r="R437" s="171"/>
      <c r="S437" s="171"/>
      <c r="T437" s="172"/>
      <c r="AT437" s="166" t="s">
        <v>192</v>
      </c>
      <c r="AU437" s="166" t="s">
        <v>85</v>
      </c>
      <c r="AV437" s="13" t="s">
        <v>85</v>
      </c>
      <c r="AW437" s="13" t="s">
        <v>31</v>
      </c>
      <c r="AX437" s="13" t="s">
        <v>83</v>
      </c>
      <c r="AY437" s="166" t="s">
        <v>179</v>
      </c>
    </row>
    <row r="438" spans="1:65" s="2" customFormat="1" ht="22.2" customHeight="1">
      <c r="A438" s="32"/>
      <c r="B438" s="144"/>
      <c r="C438" s="145" t="s">
        <v>703</v>
      </c>
      <c r="D438" s="145" t="s">
        <v>181</v>
      </c>
      <c r="E438" s="146" t="s">
        <v>704</v>
      </c>
      <c r="F438" s="147" t="s">
        <v>705</v>
      </c>
      <c r="G438" s="148" t="s">
        <v>221</v>
      </c>
      <c r="H438" s="149">
        <v>3.4000000000000002E-2</v>
      </c>
      <c r="I438" s="150"/>
      <c r="J438" s="151">
        <f>ROUND(I438*H438,2)</f>
        <v>0</v>
      </c>
      <c r="K438" s="147" t="s">
        <v>185</v>
      </c>
      <c r="L438" s="33"/>
      <c r="M438" s="152" t="s">
        <v>1</v>
      </c>
      <c r="N438" s="153" t="s">
        <v>40</v>
      </c>
      <c r="O438" s="58"/>
      <c r="P438" s="154">
        <f>O438*H438</f>
        <v>0</v>
      </c>
      <c r="Q438" s="154">
        <v>0</v>
      </c>
      <c r="R438" s="154">
        <f>Q438*H438</f>
        <v>0</v>
      </c>
      <c r="S438" s="154">
        <v>0</v>
      </c>
      <c r="T438" s="155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56" t="s">
        <v>289</v>
      </c>
      <c r="AT438" s="156" t="s">
        <v>181</v>
      </c>
      <c r="AU438" s="156" t="s">
        <v>85</v>
      </c>
      <c r="AY438" s="17" t="s">
        <v>179</v>
      </c>
      <c r="BE438" s="157">
        <f>IF(N438="základní",J438,0)</f>
        <v>0</v>
      </c>
      <c r="BF438" s="157">
        <f>IF(N438="snížená",J438,0)</f>
        <v>0</v>
      </c>
      <c r="BG438" s="157">
        <f>IF(N438="zákl. přenesená",J438,0)</f>
        <v>0</v>
      </c>
      <c r="BH438" s="157">
        <f>IF(N438="sníž. přenesená",J438,0)</f>
        <v>0</v>
      </c>
      <c r="BI438" s="157">
        <f>IF(N438="nulová",J438,0)</f>
        <v>0</v>
      </c>
      <c r="BJ438" s="17" t="s">
        <v>83</v>
      </c>
      <c r="BK438" s="157">
        <f>ROUND(I438*H438,2)</f>
        <v>0</v>
      </c>
      <c r="BL438" s="17" t="s">
        <v>289</v>
      </c>
      <c r="BM438" s="156" t="s">
        <v>706</v>
      </c>
    </row>
    <row r="439" spans="1:65" s="2" customFormat="1" ht="28.8">
      <c r="A439" s="32"/>
      <c r="B439" s="33"/>
      <c r="C439" s="32"/>
      <c r="D439" s="158" t="s">
        <v>188</v>
      </c>
      <c r="E439" s="32"/>
      <c r="F439" s="159" t="s">
        <v>707</v>
      </c>
      <c r="G439" s="32"/>
      <c r="H439" s="32"/>
      <c r="I439" s="160"/>
      <c r="J439" s="32"/>
      <c r="K439" s="32"/>
      <c r="L439" s="33"/>
      <c r="M439" s="161"/>
      <c r="N439" s="162"/>
      <c r="O439" s="58"/>
      <c r="P439" s="58"/>
      <c r="Q439" s="58"/>
      <c r="R439" s="58"/>
      <c r="S439" s="58"/>
      <c r="T439" s="59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T439" s="17" t="s">
        <v>188</v>
      </c>
      <c r="AU439" s="17" t="s">
        <v>85</v>
      </c>
    </row>
    <row r="440" spans="1:65" s="2" customFormat="1" ht="10.199999999999999">
      <c r="A440" s="32"/>
      <c r="B440" s="33"/>
      <c r="C440" s="32"/>
      <c r="D440" s="163" t="s">
        <v>190</v>
      </c>
      <c r="E440" s="32"/>
      <c r="F440" s="164" t="s">
        <v>708</v>
      </c>
      <c r="G440" s="32"/>
      <c r="H440" s="32"/>
      <c r="I440" s="160"/>
      <c r="J440" s="32"/>
      <c r="K440" s="32"/>
      <c r="L440" s="33"/>
      <c r="M440" s="161"/>
      <c r="N440" s="162"/>
      <c r="O440" s="58"/>
      <c r="P440" s="58"/>
      <c r="Q440" s="58"/>
      <c r="R440" s="58"/>
      <c r="S440" s="58"/>
      <c r="T440" s="59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T440" s="17" t="s">
        <v>190</v>
      </c>
      <c r="AU440" s="17" t="s">
        <v>85</v>
      </c>
    </row>
    <row r="441" spans="1:65" s="12" customFormat="1" ht="22.8" customHeight="1">
      <c r="B441" s="131"/>
      <c r="D441" s="132" t="s">
        <v>74</v>
      </c>
      <c r="E441" s="142" t="s">
        <v>709</v>
      </c>
      <c r="F441" s="142" t="s">
        <v>710</v>
      </c>
      <c r="I441" s="134"/>
      <c r="J441" s="143">
        <f>BK441</f>
        <v>0</v>
      </c>
      <c r="L441" s="131"/>
      <c r="M441" s="136"/>
      <c r="N441" s="137"/>
      <c r="O441" s="137"/>
      <c r="P441" s="138">
        <f>SUM(P442:P464)</f>
        <v>0</v>
      </c>
      <c r="Q441" s="137"/>
      <c r="R441" s="138">
        <f>SUM(R442:R464)</f>
        <v>5.5588373999999998</v>
      </c>
      <c r="S441" s="137"/>
      <c r="T441" s="139">
        <f>SUM(T442:T464)</f>
        <v>0</v>
      </c>
      <c r="AR441" s="132" t="s">
        <v>85</v>
      </c>
      <c r="AT441" s="140" t="s">
        <v>74</v>
      </c>
      <c r="AU441" s="140" t="s">
        <v>83</v>
      </c>
      <c r="AY441" s="132" t="s">
        <v>179</v>
      </c>
      <c r="BK441" s="141">
        <f>SUM(BK442:BK464)</f>
        <v>0</v>
      </c>
    </row>
    <row r="442" spans="1:65" s="2" customFormat="1" ht="14.4" customHeight="1">
      <c r="A442" s="32"/>
      <c r="B442" s="144"/>
      <c r="C442" s="145" t="s">
        <v>711</v>
      </c>
      <c r="D442" s="145" t="s">
        <v>181</v>
      </c>
      <c r="E442" s="146" t="s">
        <v>712</v>
      </c>
      <c r="F442" s="147" t="s">
        <v>713</v>
      </c>
      <c r="G442" s="148" t="s">
        <v>252</v>
      </c>
      <c r="H442" s="149">
        <v>158.06</v>
      </c>
      <c r="I442" s="150"/>
      <c r="J442" s="151">
        <f>ROUND(I442*H442,2)</f>
        <v>0</v>
      </c>
      <c r="K442" s="147" t="s">
        <v>185</v>
      </c>
      <c r="L442" s="33"/>
      <c r="M442" s="152" t="s">
        <v>1</v>
      </c>
      <c r="N442" s="153" t="s">
        <v>40</v>
      </c>
      <c r="O442" s="58"/>
      <c r="P442" s="154">
        <f>O442*H442</f>
        <v>0</v>
      </c>
      <c r="Q442" s="154">
        <v>2.9999999999999997E-4</v>
      </c>
      <c r="R442" s="154">
        <f>Q442*H442</f>
        <v>4.7417999999999995E-2</v>
      </c>
      <c r="S442" s="154">
        <v>0</v>
      </c>
      <c r="T442" s="155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56" t="s">
        <v>289</v>
      </c>
      <c r="AT442" s="156" t="s">
        <v>181</v>
      </c>
      <c r="AU442" s="156" t="s">
        <v>85</v>
      </c>
      <c r="AY442" s="17" t="s">
        <v>179</v>
      </c>
      <c r="BE442" s="157">
        <f>IF(N442="základní",J442,0)</f>
        <v>0</v>
      </c>
      <c r="BF442" s="157">
        <f>IF(N442="snížená",J442,0)</f>
        <v>0</v>
      </c>
      <c r="BG442" s="157">
        <f>IF(N442="zákl. přenesená",J442,0)</f>
        <v>0</v>
      </c>
      <c r="BH442" s="157">
        <f>IF(N442="sníž. přenesená",J442,0)</f>
        <v>0</v>
      </c>
      <c r="BI442" s="157">
        <f>IF(N442="nulová",J442,0)</f>
        <v>0</v>
      </c>
      <c r="BJ442" s="17" t="s">
        <v>83</v>
      </c>
      <c r="BK442" s="157">
        <f>ROUND(I442*H442,2)</f>
        <v>0</v>
      </c>
      <c r="BL442" s="17" t="s">
        <v>289</v>
      </c>
      <c r="BM442" s="156" t="s">
        <v>714</v>
      </c>
    </row>
    <row r="443" spans="1:65" s="2" customFormat="1" ht="19.2">
      <c r="A443" s="32"/>
      <c r="B443" s="33"/>
      <c r="C443" s="32"/>
      <c r="D443" s="158" t="s">
        <v>188</v>
      </c>
      <c r="E443" s="32"/>
      <c r="F443" s="159" t="s">
        <v>715</v>
      </c>
      <c r="G443" s="32"/>
      <c r="H443" s="32"/>
      <c r="I443" s="160"/>
      <c r="J443" s="32"/>
      <c r="K443" s="32"/>
      <c r="L443" s="33"/>
      <c r="M443" s="161"/>
      <c r="N443" s="162"/>
      <c r="O443" s="58"/>
      <c r="P443" s="58"/>
      <c r="Q443" s="58"/>
      <c r="R443" s="58"/>
      <c r="S443" s="58"/>
      <c r="T443" s="59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T443" s="17" t="s">
        <v>188</v>
      </c>
      <c r="AU443" s="17" t="s">
        <v>85</v>
      </c>
    </row>
    <row r="444" spans="1:65" s="2" customFormat="1" ht="10.199999999999999">
      <c r="A444" s="32"/>
      <c r="B444" s="33"/>
      <c r="C444" s="32"/>
      <c r="D444" s="163" t="s">
        <v>190</v>
      </c>
      <c r="E444" s="32"/>
      <c r="F444" s="164" t="s">
        <v>716</v>
      </c>
      <c r="G444" s="32"/>
      <c r="H444" s="32"/>
      <c r="I444" s="160"/>
      <c r="J444" s="32"/>
      <c r="K444" s="32"/>
      <c r="L444" s="33"/>
      <c r="M444" s="161"/>
      <c r="N444" s="162"/>
      <c r="O444" s="58"/>
      <c r="P444" s="58"/>
      <c r="Q444" s="58"/>
      <c r="R444" s="58"/>
      <c r="S444" s="58"/>
      <c r="T444" s="59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T444" s="17" t="s">
        <v>190</v>
      </c>
      <c r="AU444" s="17" t="s">
        <v>85</v>
      </c>
    </row>
    <row r="445" spans="1:65" s="13" customFormat="1" ht="10.199999999999999">
      <c r="B445" s="165"/>
      <c r="D445" s="158" t="s">
        <v>192</v>
      </c>
      <c r="E445" s="166" t="s">
        <v>1</v>
      </c>
      <c r="F445" s="167" t="s">
        <v>124</v>
      </c>
      <c r="H445" s="168">
        <v>158.06</v>
      </c>
      <c r="I445" s="169"/>
      <c r="L445" s="165"/>
      <c r="M445" s="170"/>
      <c r="N445" s="171"/>
      <c r="O445" s="171"/>
      <c r="P445" s="171"/>
      <c r="Q445" s="171"/>
      <c r="R445" s="171"/>
      <c r="S445" s="171"/>
      <c r="T445" s="172"/>
      <c r="AT445" s="166" t="s">
        <v>192</v>
      </c>
      <c r="AU445" s="166" t="s">
        <v>85</v>
      </c>
      <c r="AV445" s="13" t="s">
        <v>85</v>
      </c>
      <c r="AW445" s="13" t="s">
        <v>31</v>
      </c>
      <c r="AX445" s="13" t="s">
        <v>83</v>
      </c>
      <c r="AY445" s="166" t="s">
        <v>179</v>
      </c>
    </row>
    <row r="446" spans="1:65" s="2" customFormat="1" ht="19.8" customHeight="1">
      <c r="A446" s="32"/>
      <c r="B446" s="144"/>
      <c r="C446" s="145" t="s">
        <v>717</v>
      </c>
      <c r="D446" s="145" t="s">
        <v>181</v>
      </c>
      <c r="E446" s="146" t="s">
        <v>718</v>
      </c>
      <c r="F446" s="147" t="s">
        <v>719</v>
      </c>
      <c r="G446" s="148" t="s">
        <v>252</v>
      </c>
      <c r="H446" s="149">
        <v>158.06</v>
      </c>
      <c r="I446" s="150"/>
      <c r="J446" s="151">
        <f>ROUND(I446*H446,2)</f>
        <v>0</v>
      </c>
      <c r="K446" s="147" t="s">
        <v>185</v>
      </c>
      <c r="L446" s="33"/>
      <c r="M446" s="152" t="s">
        <v>1</v>
      </c>
      <c r="N446" s="153" t="s">
        <v>40</v>
      </c>
      <c r="O446" s="58"/>
      <c r="P446" s="154">
        <f>O446*H446</f>
        <v>0</v>
      </c>
      <c r="Q446" s="154">
        <v>4.5500000000000002E-3</v>
      </c>
      <c r="R446" s="154">
        <f>Q446*H446</f>
        <v>0.71917300000000006</v>
      </c>
      <c r="S446" s="154">
        <v>0</v>
      </c>
      <c r="T446" s="155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56" t="s">
        <v>289</v>
      </c>
      <c r="AT446" s="156" t="s">
        <v>181</v>
      </c>
      <c r="AU446" s="156" t="s">
        <v>85</v>
      </c>
      <c r="AY446" s="17" t="s">
        <v>179</v>
      </c>
      <c r="BE446" s="157">
        <f>IF(N446="základní",J446,0)</f>
        <v>0</v>
      </c>
      <c r="BF446" s="157">
        <f>IF(N446="snížená",J446,0)</f>
        <v>0</v>
      </c>
      <c r="BG446" s="157">
        <f>IF(N446="zákl. přenesená",J446,0)</f>
        <v>0</v>
      </c>
      <c r="BH446" s="157">
        <f>IF(N446="sníž. přenesená",J446,0)</f>
        <v>0</v>
      </c>
      <c r="BI446" s="157">
        <f>IF(N446="nulová",J446,0)</f>
        <v>0</v>
      </c>
      <c r="BJ446" s="17" t="s">
        <v>83</v>
      </c>
      <c r="BK446" s="157">
        <f>ROUND(I446*H446,2)</f>
        <v>0</v>
      </c>
      <c r="BL446" s="17" t="s">
        <v>289</v>
      </c>
      <c r="BM446" s="156" t="s">
        <v>720</v>
      </c>
    </row>
    <row r="447" spans="1:65" s="2" customFormat="1" ht="19.2">
      <c r="A447" s="32"/>
      <c r="B447" s="33"/>
      <c r="C447" s="32"/>
      <c r="D447" s="158" t="s">
        <v>188</v>
      </c>
      <c r="E447" s="32"/>
      <c r="F447" s="159" t="s">
        <v>721</v>
      </c>
      <c r="G447" s="32"/>
      <c r="H447" s="32"/>
      <c r="I447" s="160"/>
      <c r="J447" s="32"/>
      <c r="K447" s="32"/>
      <c r="L447" s="33"/>
      <c r="M447" s="161"/>
      <c r="N447" s="162"/>
      <c r="O447" s="58"/>
      <c r="P447" s="58"/>
      <c r="Q447" s="58"/>
      <c r="R447" s="58"/>
      <c r="S447" s="58"/>
      <c r="T447" s="59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T447" s="17" t="s">
        <v>188</v>
      </c>
      <c r="AU447" s="17" t="s">
        <v>85</v>
      </c>
    </row>
    <row r="448" spans="1:65" s="2" customFormat="1" ht="10.199999999999999">
      <c r="A448" s="32"/>
      <c r="B448" s="33"/>
      <c r="C448" s="32"/>
      <c r="D448" s="163" t="s">
        <v>190</v>
      </c>
      <c r="E448" s="32"/>
      <c r="F448" s="164" t="s">
        <v>722</v>
      </c>
      <c r="G448" s="32"/>
      <c r="H448" s="32"/>
      <c r="I448" s="160"/>
      <c r="J448" s="32"/>
      <c r="K448" s="32"/>
      <c r="L448" s="33"/>
      <c r="M448" s="161"/>
      <c r="N448" s="162"/>
      <c r="O448" s="58"/>
      <c r="P448" s="58"/>
      <c r="Q448" s="58"/>
      <c r="R448" s="58"/>
      <c r="S448" s="58"/>
      <c r="T448" s="59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T448" s="17" t="s">
        <v>190</v>
      </c>
      <c r="AU448" s="17" t="s">
        <v>85</v>
      </c>
    </row>
    <row r="449" spans="1:65" s="13" customFormat="1" ht="10.199999999999999">
      <c r="B449" s="165"/>
      <c r="D449" s="158" t="s">
        <v>192</v>
      </c>
      <c r="E449" s="166" t="s">
        <v>1</v>
      </c>
      <c r="F449" s="167" t="s">
        <v>124</v>
      </c>
      <c r="H449" s="168">
        <v>158.06</v>
      </c>
      <c r="I449" s="169"/>
      <c r="L449" s="165"/>
      <c r="M449" s="170"/>
      <c r="N449" s="171"/>
      <c r="O449" s="171"/>
      <c r="P449" s="171"/>
      <c r="Q449" s="171"/>
      <c r="R449" s="171"/>
      <c r="S449" s="171"/>
      <c r="T449" s="172"/>
      <c r="AT449" s="166" t="s">
        <v>192</v>
      </c>
      <c r="AU449" s="166" t="s">
        <v>85</v>
      </c>
      <c r="AV449" s="13" t="s">
        <v>85</v>
      </c>
      <c r="AW449" s="13" t="s">
        <v>31</v>
      </c>
      <c r="AX449" s="13" t="s">
        <v>83</v>
      </c>
      <c r="AY449" s="166" t="s">
        <v>179</v>
      </c>
    </row>
    <row r="450" spans="1:65" s="2" customFormat="1" ht="30" customHeight="1">
      <c r="A450" s="32"/>
      <c r="B450" s="144"/>
      <c r="C450" s="145" t="s">
        <v>723</v>
      </c>
      <c r="D450" s="145" t="s">
        <v>181</v>
      </c>
      <c r="E450" s="146" t="s">
        <v>724</v>
      </c>
      <c r="F450" s="147" t="s">
        <v>725</v>
      </c>
      <c r="G450" s="148" t="s">
        <v>337</v>
      </c>
      <c r="H450" s="149">
        <v>157.69999999999999</v>
      </c>
      <c r="I450" s="150"/>
      <c r="J450" s="151">
        <f>ROUND(I450*H450,2)</f>
        <v>0</v>
      </c>
      <c r="K450" s="147" t="s">
        <v>185</v>
      </c>
      <c r="L450" s="33"/>
      <c r="M450" s="152" t="s">
        <v>1</v>
      </c>
      <c r="N450" s="153" t="s">
        <v>40</v>
      </c>
      <c r="O450" s="58"/>
      <c r="P450" s="154">
        <f>O450*H450</f>
        <v>0</v>
      </c>
      <c r="Q450" s="154">
        <v>7.3999999999999999E-4</v>
      </c>
      <c r="R450" s="154">
        <f>Q450*H450</f>
        <v>0.116698</v>
      </c>
      <c r="S450" s="154">
        <v>0</v>
      </c>
      <c r="T450" s="155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56" t="s">
        <v>289</v>
      </c>
      <c r="AT450" s="156" t="s">
        <v>181</v>
      </c>
      <c r="AU450" s="156" t="s">
        <v>85</v>
      </c>
      <c r="AY450" s="17" t="s">
        <v>179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7" t="s">
        <v>83</v>
      </c>
      <c r="BK450" s="157">
        <f>ROUND(I450*H450,2)</f>
        <v>0</v>
      </c>
      <c r="BL450" s="17" t="s">
        <v>289</v>
      </c>
      <c r="BM450" s="156" t="s">
        <v>726</v>
      </c>
    </row>
    <row r="451" spans="1:65" s="2" customFormat="1" ht="19.2">
      <c r="A451" s="32"/>
      <c r="B451" s="33"/>
      <c r="C451" s="32"/>
      <c r="D451" s="158" t="s">
        <v>188</v>
      </c>
      <c r="E451" s="32"/>
      <c r="F451" s="159" t="s">
        <v>727</v>
      </c>
      <c r="G451" s="32"/>
      <c r="H451" s="32"/>
      <c r="I451" s="160"/>
      <c r="J451" s="32"/>
      <c r="K451" s="32"/>
      <c r="L451" s="33"/>
      <c r="M451" s="161"/>
      <c r="N451" s="162"/>
      <c r="O451" s="58"/>
      <c r="P451" s="58"/>
      <c r="Q451" s="58"/>
      <c r="R451" s="58"/>
      <c r="S451" s="58"/>
      <c r="T451" s="59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T451" s="17" t="s">
        <v>188</v>
      </c>
      <c r="AU451" s="17" t="s">
        <v>85</v>
      </c>
    </row>
    <row r="452" spans="1:65" s="2" customFormat="1" ht="10.199999999999999">
      <c r="A452" s="32"/>
      <c r="B452" s="33"/>
      <c r="C452" s="32"/>
      <c r="D452" s="163" t="s">
        <v>190</v>
      </c>
      <c r="E452" s="32"/>
      <c r="F452" s="164" t="s">
        <v>728</v>
      </c>
      <c r="G452" s="32"/>
      <c r="H452" s="32"/>
      <c r="I452" s="160"/>
      <c r="J452" s="32"/>
      <c r="K452" s="32"/>
      <c r="L452" s="33"/>
      <c r="M452" s="161"/>
      <c r="N452" s="162"/>
      <c r="O452" s="58"/>
      <c r="P452" s="58"/>
      <c r="Q452" s="58"/>
      <c r="R452" s="58"/>
      <c r="S452" s="58"/>
      <c r="T452" s="59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T452" s="17" t="s">
        <v>190</v>
      </c>
      <c r="AU452" s="17" t="s">
        <v>85</v>
      </c>
    </row>
    <row r="453" spans="1:65" s="13" customFormat="1" ht="10.199999999999999">
      <c r="B453" s="165"/>
      <c r="D453" s="158" t="s">
        <v>192</v>
      </c>
      <c r="E453" s="166" t="s">
        <v>1</v>
      </c>
      <c r="F453" s="167" t="s">
        <v>112</v>
      </c>
      <c r="H453" s="168">
        <v>157.69999999999999</v>
      </c>
      <c r="I453" s="169"/>
      <c r="L453" s="165"/>
      <c r="M453" s="170"/>
      <c r="N453" s="171"/>
      <c r="O453" s="171"/>
      <c r="P453" s="171"/>
      <c r="Q453" s="171"/>
      <c r="R453" s="171"/>
      <c r="S453" s="171"/>
      <c r="T453" s="172"/>
      <c r="AT453" s="166" t="s">
        <v>192</v>
      </c>
      <c r="AU453" s="166" t="s">
        <v>85</v>
      </c>
      <c r="AV453" s="13" t="s">
        <v>85</v>
      </c>
      <c r="AW453" s="13" t="s">
        <v>31</v>
      </c>
      <c r="AX453" s="13" t="s">
        <v>83</v>
      </c>
      <c r="AY453" s="166" t="s">
        <v>179</v>
      </c>
    </row>
    <row r="454" spans="1:65" s="2" customFormat="1" ht="30" customHeight="1">
      <c r="A454" s="32"/>
      <c r="B454" s="144"/>
      <c r="C454" s="145" t="s">
        <v>729</v>
      </c>
      <c r="D454" s="145" t="s">
        <v>181</v>
      </c>
      <c r="E454" s="146" t="s">
        <v>730</v>
      </c>
      <c r="F454" s="147" t="s">
        <v>731</v>
      </c>
      <c r="G454" s="148" t="s">
        <v>252</v>
      </c>
      <c r="H454" s="149">
        <v>158.06</v>
      </c>
      <c r="I454" s="150"/>
      <c r="J454" s="151">
        <f>ROUND(I454*H454,2)</f>
        <v>0</v>
      </c>
      <c r="K454" s="147" t="s">
        <v>185</v>
      </c>
      <c r="L454" s="33"/>
      <c r="M454" s="152" t="s">
        <v>1</v>
      </c>
      <c r="N454" s="153" t="s">
        <v>40</v>
      </c>
      <c r="O454" s="58"/>
      <c r="P454" s="154">
        <f>O454*H454</f>
        <v>0</v>
      </c>
      <c r="Q454" s="154">
        <v>5.3E-3</v>
      </c>
      <c r="R454" s="154">
        <f>Q454*H454</f>
        <v>0.83771799999999996</v>
      </c>
      <c r="S454" s="154">
        <v>0</v>
      </c>
      <c r="T454" s="155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56" t="s">
        <v>289</v>
      </c>
      <c r="AT454" s="156" t="s">
        <v>181</v>
      </c>
      <c r="AU454" s="156" t="s">
        <v>85</v>
      </c>
      <c r="AY454" s="17" t="s">
        <v>179</v>
      </c>
      <c r="BE454" s="157">
        <f>IF(N454="základní",J454,0)</f>
        <v>0</v>
      </c>
      <c r="BF454" s="157">
        <f>IF(N454="snížená",J454,0)</f>
        <v>0</v>
      </c>
      <c r="BG454" s="157">
        <f>IF(N454="zákl. přenesená",J454,0)</f>
        <v>0</v>
      </c>
      <c r="BH454" s="157">
        <f>IF(N454="sníž. přenesená",J454,0)</f>
        <v>0</v>
      </c>
      <c r="BI454" s="157">
        <f>IF(N454="nulová",J454,0)</f>
        <v>0</v>
      </c>
      <c r="BJ454" s="17" t="s">
        <v>83</v>
      </c>
      <c r="BK454" s="157">
        <f>ROUND(I454*H454,2)</f>
        <v>0</v>
      </c>
      <c r="BL454" s="17" t="s">
        <v>289</v>
      </c>
      <c r="BM454" s="156" t="s">
        <v>732</v>
      </c>
    </row>
    <row r="455" spans="1:65" s="2" customFormat="1" ht="28.8">
      <c r="A455" s="32"/>
      <c r="B455" s="33"/>
      <c r="C455" s="32"/>
      <c r="D455" s="158" t="s">
        <v>188</v>
      </c>
      <c r="E455" s="32"/>
      <c r="F455" s="159" t="s">
        <v>733</v>
      </c>
      <c r="G455" s="32"/>
      <c r="H455" s="32"/>
      <c r="I455" s="160"/>
      <c r="J455" s="32"/>
      <c r="K455" s="32"/>
      <c r="L455" s="33"/>
      <c r="M455" s="161"/>
      <c r="N455" s="162"/>
      <c r="O455" s="58"/>
      <c r="P455" s="58"/>
      <c r="Q455" s="58"/>
      <c r="R455" s="58"/>
      <c r="S455" s="58"/>
      <c r="T455" s="59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17" t="s">
        <v>188</v>
      </c>
      <c r="AU455" s="17" t="s">
        <v>85</v>
      </c>
    </row>
    <row r="456" spans="1:65" s="2" customFormat="1" ht="10.199999999999999">
      <c r="A456" s="32"/>
      <c r="B456" s="33"/>
      <c r="C456" s="32"/>
      <c r="D456" s="163" t="s">
        <v>190</v>
      </c>
      <c r="E456" s="32"/>
      <c r="F456" s="164" t="s">
        <v>734</v>
      </c>
      <c r="G456" s="32"/>
      <c r="H456" s="32"/>
      <c r="I456" s="160"/>
      <c r="J456" s="32"/>
      <c r="K456" s="32"/>
      <c r="L456" s="33"/>
      <c r="M456" s="161"/>
      <c r="N456" s="162"/>
      <c r="O456" s="58"/>
      <c r="P456" s="58"/>
      <c r="Q456" s="58"/>
      <c r="R456" s="58"/>
      <c r="S456" s="58"/>
      <c r="T456" s="59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T456" s="17" t="s">
        <v>190</v>
      </c>
      <c r="AU456" s="17" t="s">
        <v>85</v>
      </c>
    </row>
    <row r="457" spans="1:65" s="13" customFormat="1" ht="10.199999999999999">
      <c r="B457" s="165"/>
      <c r="D457" s="158" t="s">
        <v>192</v>
      </c>
      <c r="E457" s="166" t="s">
        <v>124</v>
      </c>
      <c r="F457" s="167" t="s">
        <v>735</v>
      </c>
      <c r="H457" s="168">
        <v>158.06</v>
      </c>
      <c r="I457" s="169"/>
      <c r="L457" s="165"/>
      <c r="M457" s="170"/>
      <c r="N457" s="171"/>
      <c r="O457" s="171"/>
      <c r="P457" s="171"/>
      <c r="Q457" s="171"/>
      <c r="R457" s="171"/>
      <c r="S457" s="171"/>
      <c r="T457" s="172"/>
      <c r="AT457" s="166" t="s">
        <v>192</v>
      </c>
      <c r="AU457" s="166" t="s">
        <v>85</v>
      </c>
      <c r="AV457" s="13" t="s">
        <v>85</v>
      </c>
      <c r="AW457" s="13" t="s">
        <v>31</v>
      </c>
      <c r="AX457" s="13" t="s">
        <v>83</v>
      </c>
      <c r="AY457" s="166" t="s">
        <v>179</v>
      </c>
    </row>
    <row r="458" spans="1:65" s="2" customFormat="1" ht="34.799999999999997" customHeight="1">
      <c r="A458" s="32"/>
      <c r="B458" s="144"/>
      <c r="C458" s="174" t="s">
        <v>736</v>
      </c>
      <c r="D458" s="174" t="s">
        <v>278</v>
      </c>
      <c r="E458" s="175" t="s">
        <v>737</v>
      </c>
      <c r="F458" s="176" t="s">
        <v>738</v>
      </c>
      <c r="G458" s="177" t="s">
        <v>252</v>
      </c>
      <c r="H458" s="178">
        <v>199.887</v>
      </c>
      <c r="I458" s="179"/>
      <c r="J458" s="180">
        <f>ROUND(I458*H458,2)</f>
        <v>0</v>
      </c>
      <c r="K458" s="176" t="s">
        <v>739</v>
      </c>
      <c r="L458" s="181"/>
      <c r="M458" s="182" t="s">
        <v>1</v>
      </c>
      <c r="N458" s="183" t="s">
        <v>40</v>
      </c>
      <c r="O458" s="58"/>
      <c r="P458" s="154">
        <f>O458*H458</f>
        <v>0</v>
      </c>
      <c r="Q458" s="154">
        <v>1.9199999999999998E-2</v>
      </c>
      <c r="R458" s="154">
        <f>Q458*H458</f>
        <v>3.8378303999999996</v>
      </c>
      <c r="S458" s="154">
        <v>0</v>
      </c>
      <c r="T458" s="155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56" t="s">
        <v>388</v>
      </c>
      <c r="AT458" s="156" t="s">
        <v>278</v>
      </c>
      <c r="AU458" s="156" t="s">
        <v>85</v>
      </c>
      <c r="AY458" s="17" t="s">
        <v>179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7" t="s">
        <v>83</v>
      </c>
      <c r="BK458" s="157">
        <f>ROUND(I458*H458,2)</f>
        <v>0</v>
      </c>
      <c r="BL458" s="17" t="s">
        <v>289</v>
      </c>
      <c r="BM458" s="156" t="s">
        <v>740</v>
      </c>
    </row>
    <row r="459" spans="1:65" s="2" customFormat="1" ht="19.2">
      <c r="A459" s="32"/>
      <c r="B459" s="33"/>
      <c r="C459" s="32"/>
      <c r="D459" s="158" t="s">
        <v>188</v>
      </c>
      <c r="E459" s="32"/>
      <c r="F459" s="159" t="s">
        <v>738</v>
      </c>
      <c r="G459" s="32"/>
      <c r="H459" s="32"/>
      <c r="I459" s="160"/>
      <c r="J459" s="32"/>
      <c r="K459" s="32"/>
      <c r="L459" s="33"/>
      <c r="M459" s="161"/>
      <c r="N459" s="162"/>
      <c r="O459" s="58"/>
      <c r="P459" s="58"/>
      <c r="Q459" s="58"/>
      <c r="R459" s="58"/>
      <c r="S459" s="58"/>
      <c r="T459" s="59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T459" s="17" t="s">
        <v>188</v>
      </c>
      <c r="AU459" s="17" t="s">
        <v>85</v>
      </c>
    </row>
    <row r="460" spans="1:65" s="2" customFormat="1" ht="19.2">
      <c r="A460" s="32"/>
      <c r="B460" s="33"/>
      <c r="C460" s="32"/>
      <c r="D460" s="158" t="s">
        <v>245</v>
      </c>
      <c r="E460" s="32"/>
      <c r="F460" s="173" t="s">
        <v>741</v>
      </c>
      <c r="G460" s="32"/>
      <c r="H460" s="32"/>
      <c r="I460" s="160"/>
      <c r="J460" s="32"/>
      <c r="K460" s="32"/>
      <c r="L460" s="33"/>
      <c r="M460" s="161"/>
      <c r="N460" s="162"/>
      <c r="O460" s="58"/>
      <c r="P460" s="58"/>
      <c r="Q460" s="58"/>
      <c r="R460" s="58"/>
      <c r="S460" s="58"/>
      <c r="T460" s="59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T460" s="17" t="s">
        <v>245</v>
      </c>
      <c r="AU460" s="17" t="s">
        <v>85</v>
      </c>
    </row>
    <row r="461" spans="1:65" s="13" customFormat="1" ht="10.199999999999999">
      <c r="B461" s="165"/>
      <c r="D461" s="158" t="s">
        <v>192</v>
      </c>
      <c r="E461" s="166" t="s">
        <v>1</v>
      </c>
      <c r="F461" s="167" t="s">
        <v>742</v>
      </c>
      <c r="H461" s="168">
        <v>199.887</v>
      </c>
      <c r="I461" s="169"/>
      <c r="L461" s="165"/>
      <c r="M461" s="170"/>
      <c r="N461" s="171"/>
      <c r="O461" s="171"/>
      <c r="P461" s="171"/>
      <c r="Q461" s="171"/>
      <c r="R461" s="171"/>
      <c r="S461" s="171"/>
      <c r="T461" s="172"/>
      <c r="AT461" s="166" t="s">
        <v>192</v>
      </c>
      <c r="AU461" s="166" t="s">
        <v>85</v>
      </c>
      <c r="AV461" s="13" t="s">
        <v>85</v>
      </c>
      <c r="AW461" s="13" t="s">
        <v>31</v>
      </c>
      <c r="AX461" s="13" t="s">
        <v>83</v>
      </c>
      <c r="AY461" s="166" t="s">
        <v>179</v>
      </c>
    </row>
    <row r="462" spans="1:65" s="2" customFormat="1" ht="22.2" customHeight="1">
      <c r="A462" s="32"/>
      <c r="B462" s="144"/>
      <c r="C462" s="145" t="s">
        <v>743</v>
      </c>
      <c r="D462" s="145" t="s">
        <v>181</v>
      </c>
      <c r="E462" s="146" t="s">
        <v>744</v>
      </c>
      <c r="F462" s="147" t="s">
        <v>745</v>
      </c>
      <c r="G462" s="148" t="s">
        <v>221</v>
      </c>
      <c r="H462" s="149">
        <v>5.5590000000000002</v>
      </c>
      <c r="I462" s="150"/>
      <c r="J462" s="151">
        <f>ROUND(I462*H462,2)</f>
        <v>0</v>
      </c>
      <c r="K462" s="147" t="s">
        <v>185</v>
      </c>
      <c r="L462" s="33"/>
      <c r="M462" s="152" t="s">
        <v>1</v>
      </c>
      <c r="N462" s="153" t="s">
        <v>40</v>
      </c>
      <c r="O462" s="58"/>
      <c r="P462" s="154">
        <f>O462*H462</f>
        <v>0</v>
      </c>
      <c r="Q462" s="154">
        <v>0</v>
      </c>
      <c r="R462" s="154">
        <f>Q462*H462</f>
        <v>0</v>
      </c>
      <c r="S462" s="154">
        <v>0</v>
      </c>
      <c r="T462" s="155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56" t="s">
        <v>289</v>
      </c>
      <c r="AT462" s="156" t="s">
        <v>181</v>
      </c>
      <c r="AU462" s="156" t="s">
        <v>85</v>
      </c>
      <c r="AY462" s="17" t="s">
        <v>179</v>
      </c>
      <c r="BE462" s="157">
        <f>IF(N462="základní",J462,0)</f>
        <v>0</v>
      </c>
      <c r="BF462" s="157">
        <f>IF(N462="snížená",J462,0)</f>
        <v>0</v>
      </c>
      <c r="BG462" s="157">
        <f>IF(N462="zákl. přenesená",J462,0)</f>
        <v>0</v>
      </c>
      <c r="BH462" s="157">
        <f>IF(N462="sníž. přenesená",J462,0)</f>
        <v>0</v>
      </c>
      <c r="BI462" s="157">
        <f>IF(N462="nulová",J462,0)</f>
        <v>0</v>
      </c>
      <c r="BJ462" s="17" t="s">
        <v>83</v>
      </c>
      <c r="BK462" s="157">
        <f>ROUND(I462*H462,2)</f>
        <v>0</v>
      </c>
      <c r="BL462" s="17" t="s">
        <v>289</v>
      </c>
      <c r="BM462" s="156" t="s">
        <v>746</v>
      </c>
    </row>
    <row r="463" spans="1:65" s="2" customFormat="1" ht="28.8">
      <c r="A463" s="32"/>
      <c r="B463" s="33"/>
      <c r="C463" s="32"/>
      <c r="D463" s="158" t="s">
        <v>188</v>
      </c>
      <c r="E463" s="32"/>
      <c r="F463" s="159" t="s">
        <v>747</v>
      </c>
      <c r="G463" s="32"/>
      <c r="H463" s="32"/>
      <c r="I463" s="160"/>
      <c r="J463" s="32"/>
      <c r="K463" s="32"/>
      <c r="L463" s="33"/>
      <c r="M463" s="161"/>
      <c r="N463" s="162"/>
      <c r="O463" s="58"/>
      <c r="P463" s="58"/>
      <c r="Q463" s="58"/>
      <c r="R463" s="58"/>
      <c r="S463" s="58"/>
      <c r="T463" s="59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T463" s="17" t="s">
        <v>188</v>
      </c>
      <c r="AU463" s="17" t="s">
        <v>85</v>
      </c>
    </row>
    <row r="464" spans="1:65" s="2" customFormat="1" ht="10.199999999999999">
      <c r="A464" s="32"/>
      <c r="B464" s="33"/>
      <c r="C464" s="32"/>
      <c r="D464" s="163" t="s">
        <v>190</v>
      </c>
      <c r="E464" s="32"/>
      <c r="F464" s="164" t="s">
        <v>748</v>
      </c>
      <c r="G464" s="32"/>
      <c r="H464" s="32"/>
      <c r="I464" s="160"/>
      <c r="J464" s="32"/>
      <c r="K464" s="32"/>
      <c r="L464" s="33"/>
      <c r="M464" s="161"/>
      <c r="N464" s="162"/>
      <c r="O464" s="58"/>
      <c r="P464" s="58"/>
      <c r="Q464" s="58"/>
      <c r="R464" s="58"/>
      <c r="S464" s="58"/>
      <c r="T464" s="59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T464" s="17" t="s">
        <v>190</v>
      </c>
      <c r="AU464" s="17" t="s">
        <v>85</v>
      </c>
    </row>
    <row r="465" spans="1:65" s="12" customFormat="1" ht="22.8" customHeight="1">
      <c r="B465" s="131"/>
      <c r="D465" s="132" t="s">
        <v>74</v>
      </c>
      <c r="E465" s="142" t="s">
        <v>749</v>
      </c>
      <c r="F465" s="142" t="s">
        <v>750</v>
      </c>
      <c r="I465" s="134"/>
      <c r="J465" s="143">
        <f>BK465</f>
        <v>0</v>
      </c>
      <c r="L465" s="131"/>
      <c r="M465" s="136"/>
      <c r="N465" s="137"/>
      <c r="O465" s="137"/>
      <c r="P465" s="138">
        <f>SUM(P466:P472)</f>
        <v>0</v>
      </c>
      <c r="Q465" s="137"/>
      <c r="R465" s="138">
        <f>SUM(R466:R472)</f>
        <v>0</v>
      </c>
      <c r="S465" s="137"/>
      <c r="T465" s="139">
        <f>SUM(T466:T472)</f>
        <v>4.1790000000000001E-2</v>
      </c>
      <c r="AR465" s="132" t="s">
        <v>85</v>
      </c>
      <c r="AT465" s="140" t="s">
        <v>74</v>
      </c>
      <c r="AU465" s="140" t="s">
        <v>83</v>
      </c>
      <c r="AY465" s="132" t="s">
        <v>179</v>
      </c>
      <c r="BK465" s="141">
        <f>SUM(BK466:BK472)</f>
        <v>0</v>
      </c>
    </row>
    <row r="466" spans="1:65" s="2" customFormat="1" ht="22.2" customHeight="1">
      <c r="A466" s="32"/>
      <c r="B466" s="144"/>
      <c r="C466" s="145" t="s">
        <v>751</v>
      </c>
      <c r="D466" s="145" t="s">
        <v>181</v>
      </c>
      <c r="E466" s="146" t="s">
        <v>752</v>
      </c>
      <c r="F466" s="147" t="s">
        <v>753</v>
      </c>
      <c r="G466" s="148" t="s">
        <v>252</v>
      </c>
      <c r="H466" s="149">
        <v>12.5</v>
      </c>
      <c r="I466" s="150"/>
      <c r="J466" s="151">
        <f>ROUND(I466*H466,2)</f>
        <v>0</v>
      </c>
      <c r="K466" s="147" t="s">
        <v>185</v>
      </c>
      <c r="L466" s="33"/>
      <c r="M466" s="152" t="s">
        <v>1</v>
      </c>
      <c r="N466" s="153" t="s">
        <v>40</v>
      </c>
      <c r="O466" s="58"/>
      <c r="P466" s="154">
        <f>O466*H466</f>
        <v>0</v>
      </c>
      <c r="Q466" s="154">
        <v>0</v>
      </c>
      <c r="R466" s="154">
        <f>Q466*H466</f>
        <v>0</v>
      </c>
      <c r="S466" s="154">
        <v>3.0000000000000001E-3</v>
      </c>
      <c r="T466" s="155">
        <f>S466*H466</f>
        <v>3.7499999999999999E-2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56" t="s">
        <v>289</v>
      </c>
      <c r="AT466" s="156" t="s">
        <v>181</v>
      </c>
      <c r="AU466" s="156" t="s">
        <v>85</v>
      </c>
      <c r="AY466" s="17" t="s">
        <v>179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7" t="s">
        <v>83</v>
      </c>
      <c r="BK466" s="157">
        <f>ROUND(I466*H466,2)</f>
        <v>0</v>
      </c>
      <c r="BL466" s="17" t="s">
        <v>289</v>
      </c>
      <c r="BM466" s="156" t="s">
        <v>754</v>
      </c>
    </row>
    <row r="467" spans="1:65" s="2" customFormat="1" ht="10.199999999999999">
      <c r="A467" s="32"/>
      <c r="B467" s="33"/>
      <c r="C467" s="32"/>
      <c r="D467" s="158" t="s">
        <v>188</v>
      </c>
      <c r="E467" s="32"/>
      <c r="F467" s="159" t="s">
        <v>755</v>
      </c>
      <c r="G467" s="32"/>
      <c r="H467" s="32"/>
      <c r="I467" s="160"/>
      <c r="J467" s="32"/>
      <c r="K467" s="32"/>
      <c r="L467" s="33"/>
      <c r="M467" s="161"/>
      <c r="N467" s="162"/>
      <c r="O467" s="58"/>
      <c r="P467" s="58"/>
      <c r="Q467" s="58"/>
      <c r="R467" s="58"/>
      <c r="S467" s="58"/>
      <c r="T467" s="59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T467" s="17" t="s">
        <v>188</v>
      </c>
      <c r="AU467" s="17" t="s">
        <v>85</v>
      </c>
    </row>
    <row r="468" spans="1:65" s="2" customFormat="1" ht="10.199999999999999">
      <c r="A468" s="32"/>
      <c r="B468" s="33"/>
      <c r="C468" s="32"/>
      <c r="D468" s="163" t="s">
        <v>190</v>
      </c>
      <c r="E468" s="32"/>
      <c r="F468" s="164" t="s">
        <v>756</v>
      </c>
      <c r="G468" s="32"/>
      <c r="H468" s="32"/>
      <c r="I468" s="160"/>
      <c r="J468" s="32"/>
      <c r="K468" s="32"/>
      <c r="L468" s="33"/>
      <c r="M468" s="161"/>
      <c r="N468" s="162"/>
      <c r="O468" s="58"/>
      <c r="P468" s="58"/>
      <c r="Q468" s="58"/>
      <c r="R468" s="58"/>
      <c r="S468" s="58"/>
      <c r="T468" s="59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T468" s="17" t="s">
        <v>190</v>
      </c>
      <c r="AU468" s="17" t="s">
        <v>85</v>
      </c>
    </row>
    <row r="469" spans="1:65" s="2" customFormat="1" ht="19.8" customHeight="1">
      <c r="A469" s="32"/>
      <c r="B469" s="144"/>
      <c r="C469" s="145" t="s">
        <v>757</v>
      </c>
      <c r="D469" s="145" t="s">
        <v>181</v>
      </c>
      <c r="E469" s="146" t="s">
        <v>758</v>
      </c>
      <c r="F469" s="147" t="s">
        <v>759</v>
      </c>
      <c r="G469" s="148" t="s">
        <v>337</v>
      </c>
      <c r="H469" s="149">
        <v>14.3</v>
      </c>
      <c r="I469" s="150"/>
      <c r="J469" s="151">
        <f>ROUND(I469*H469,2)</f>
        <v>0</v>
      </c>
      <c r="K469" s="147" t="s">
        <v>185</v>
      </c>
      <c r="L469" s="33"/>
      <c r="M469" s="152" t="s">
        <v>1</v>
      </c>
      <c r="N469" s="153" t="s">
        <v>40</v>
      </c>
      <c r="O469" s="58"/>
      <c r="P469" s="154">
        <f>O469*H469</f>
        <v>0</v>
      </c>
      <c r="Q469" s="154">
        <v>0</v>
      </c>
      <c r="R469" s="154">
        <f>Q469*H469</f>
        <v>0</v>
      </c>
      <c r="S469" s="154">
        <v>2.9999999999999997E-4</v>
      </c>
      <c r="T469" s="155">
        <f>S469*H469</f>
        <v>4.2899999999999995E-3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56" t="s">
        <v>289</v>
      </c>
      <c r="AT469" s="156" t="s">
        <v>181</v>
      </c>
      <c r="AU469" s="156" t="s">
        <v>85</v>
      </c>
      <c r="AY469" s="17" t="s">
        <v>179</v>
      </c>
      <c r="BE469" s="157">
        <f>IF(N469="základní",J469,0)</f>
        <v>0</v>
      </c>
      <c r="BF469" s="157">
        <f>IF(N469="snížená",J469,0)</f>
        <v>0</v>
      </c>
      <c r="BG469" s="157">
        <f>IF(N469="zákl. přenesená",J469,0)</f>
        <v>0</v>
      </c>
      <c r="BH469" s="157">
        <f>IF(N469="sníž. přenesená",J469,0)</f>
        <v>0</v>
      </c>
      <c r="BI469" s="157">
        <f>IF(N469="nulová",J469,0)</f>
        <v>0</v>
      </c>
      <c r="BJ469" s="17" t="s">
        <v>83</v>
      </c>
      <c r="BK469" s="157">
        <f>ROUND(I469*H469,2)</f>
        <v>0</v>
      </c>
      <c r="BL469" s="17" t="s">
        <v>289</v>
      </c>
      <c r="BM469" s="156" t="s">
        <v>760</v>
      </c>
    </row>
    <row r="470" spans="1:65" s="2" customFormat="1" ht="10.199999999999999">
      <c r="A470" s="32"/>
      <c r="B470" s="33"/>
      <c r="C470" s="32"/>
      <c r="D470" s="158" t="s">
        <v>188</v>
      </c>
      <c r="E470" s="32"/>
      <c r="F470" s="159" t="s">
        <v>761</v>
      </c>
      <c r="G470" s="32"/>
      <c r="H470" s="32"/>
      <c r="I470" s="160"/>
      <c r="J470" s="32"/>
      <c r="K470" s="32"/>
      <c r="L470" s="33"/>
      <c r="M470" s="161"/>
      <c r="N470" s="162"/>
      <c r="O470" s="58"/>
      <c r="P470" s="58"/>
      <c r="Q470" s="58"/>
      <c r="R470" s="58"/>
      <c r="S470" s="58"/>
      <c r="T470" s="59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T470" s="17" t="s">
        <v>188</v>
      </c>
      <c r="AU470" s="17" t="s">
        <v>85</v>
      </c>
    </row>
    <row r="471" spans="1:65" s="2" customFormat="1" ht="10.199999999999999">
      <c r="A471" s="32"/>
      <c r="B471" s="33"/>
      <c r="C471" s="32"/>
      <c r="D471" s="163" t="s">
        <v>190</v>
      </c>
      <c r="E471" s="32"/>
      <c r="F471" s="164" t="s">
        <v>762</v>
      </c>
      <c r="G471" s="32"/>
      <c r="H471" s="32"/>
      <c r="I471" s="160"/>
      <c r="J471" s="32"/>
      <c r="K471" s="32"/>
      <c r="L471" s="33"/>
      <c r="M471" s="161"/>
      <c r="N471" s="162"/>
      <c r="O471" s="58"/>
      <c r="P471" s="58"/>
      <c r="Q471" s="58"/>
      <c r="R471" s="58"/>
      <c r="S471" s="58"/>
      <c r="T471" s="59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T471" s="17" t="s">
        <v>190</v>
      </c>
      <c r="AU471" s="17" t="s">
        <v>85</v>
      </c>
    </row>
    <row r="472" spans="1:65" s="13" customFormat="1" ht="10.199999999999999">
      <c r="B472" s="165"/>
      <c r="D472" s="158" t="s">
        <v>192</v>
      </c>
      <c r="E472" s="166" t="s">
        <v>1</v>
      </c>
      <c r="F472" s="167" t="s">
        <v>698</v>
      </c>
      <c r="H472" s="168">
        <v>14.3</v>
      </c>
      <c r="I472" s="169"/>
      <c r="L472" s="165"/>
      <c r="M472" s="170"/>
      <c r="N472" s="171"/>
      <c r="O472" s="171"/>
      <c r="P472" s="171"/>
      <c r="Q472" s="171"/>
      <c r="R472" s="171"/>
      <c r="S472" s="171"/>
      <c r="T472" s="172"/>
      <c r="AT472" s="166" t="s">
        <v>192</v>
      </c>
      <c r="AU472" s="166" t="s">
        <v>85</v>
      </c>
      <c r="AV472" s="13" t="s">
        <v>85</v>
      </c>
      <c r="AW472" s="13" t="s">
        <v>31</v>
      </c>
      <c r="AX472" s="13" t="s">
        <v>83</v>
      </c>
      <c r="AY472" s="166" t="s">
        <v>179</v>
      </c>
    </row>
    <row r="473" spans="1:65" s="12" customFormat="1" ht="22.8" customHeight="1">
      <c r="B473" s="131"/>
      <c r="D473" s="132" t="s">
        <v>74</v>
      </c>
      <c r="E473" s="142" t="s">
        <v>763</v>
      </c>
      <c r="F473" s="142" t="s">
        <v>764</v>
      </c>
      <c r="I473" s="134"/>
      <c r="J473" s="143">
        <f>BK473</f>
        <v>0</v>
      </c>
      <c r="L473" s="131"/>
      <c r="M473" s="136"/>
      <c r="N473" s="137"/>
      <c r="O473" s="137"/>
      <c r="P473" s="138">
        <f>SUM(P474:P488)</f>
        <v>0</v>
      </c>
      <c r="Q473" s="137"/>
      <c r="R473" s="138">
        <f>SUM(R474:R488)</f>
        <v>5.8006200000000001E-2</v>
      </c>
      <c r="S473" s="137"/>
      <c r="T473" s="139">
        <f>SUM(T474:T488)</f>
        <v>0</v>
      </c>
      <c r="AR473" s="132" t="s">
        <v>85</v>
      </c>
      <c r="AT473" s="140" t="s">
        <v>74</v>
      </c>
      <c r="AU473" s="140" t="s">
        <v>83</v>
      </c>
      <c r="AY473" s="132" t="s">
        <v>179</v>
      </c>
      <c r="BK473" s="141">
        <f>SUM(BK474:BK488)</f>
        <v>0</v>
      </c>
    </row>
    <row r="474" spans="1:65" s="2" customFormat="1" ht="14.4" customHeight="1">
      <c r="A474" s="32"/>
      <c r="B474" s="144"/>
      <c r="C474" s="145" t="s">
        <v>765</v>
      </c>
      <c r="D474" s="145" t="s">
        <v>181</v>
      </c>
      <c r="E474" s="146" t="s">
        <v>766</v>
      </c>
      <c r="F474" s="147" t="s">
        <v>767</v>
      </c>
      <c r="G474" s="148" t="s">
        <v>252</v>
      </c>
      <c r="H474" s="149">
        <v>2.94</v>
      </c>
      <c r="I474" s="150"/>
      <c r="J474" s="151">
        <f>ROUND(I474*H474,2)</f>
        <v>0</v>
      </c>
      <c r="K474" s="147" t="s">
        <v>185</v>
      </c>
      <c r="L474" s="33"/>
      <c r="M474" s="152" t="s">
        <v>1</v>
      </c>
      <c r="N474" s="153" t="s">
        <v>40</v>
      </c>
      <c r="O474" s="58"/>
      <c r="P474" s="154">
        <f>O474*H474</f>
        <v>0</v>
      </c>
      <c r="Q474" s="154">
        <v>2.9999999999999997E-4</v>
      </c>
      <c r="R474" s="154">
        <f>Q474*H474</f>
        <v>8.8199999999999986E-4</v>
      </c>
      <c r="S474" s="154">
        <v>0</v>
      </c>
      <c r="T474" s="155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56" t="s">
        <v>289</v>
      </c>
      <c r="AT474" s="156" t="s">
        <v>181</v>
      </c>
      <c r="AU474" s="156" t="s">
        <v>85</v>
      </c>
      <c r="AY474" s="17" t="s">
        <v>179</v>
      </c>
      <c r="BE474" s="157">
        <f>IF(N474="základní",J474,0)</f>
        <v>0</v>
      </c>
      <c r="BF474" s="157">
        <f>IF(N474="snížená",J474,0)</f>
        <v>0</v>
      </c>
      <c r="BG474" s="157">
        <f>IF(N474="zákl. přenesená",J474,0)</f>
        <v>0</v>
      </c>
      <c r="BH474" s="157">
        <f>IF(N474="sníž. přenesená",J474,0)</f>
        <v>0</v>
      </c>
      <c r="BI474" s="157">
        <f>IF(N474="nulová",J474,0)</f>
        <v>0</v>
      </c>
      <c r="BJ474" s="17" t="s">
        <v>83</v>
      </c>
      <c r="BK474" s="157">
        <f>ROUND(I474*H474,2)</f>
        <v>0</v>
      </c>
      <c r="BL474" s="17" t="s">
        <v>289</v>
      </c>
      <c r="BM474" s="156" t="s">
        <v>768</v>
      </c>
    </row>
    <row r="475" spans="1:65" s="2" customFormat="1" ht="19.2">
      <c r="A475" s="32"/>
      <c r="B475" s="33"/>
      <c r="C475" s="32"/>
      <c r="D475" s="158" t="s">
        <v>188</v>
      </c>
      <c r="E475" s="32"/>
      <c r="F475" s="159" t="s">
        <v>769</v>
      </c>
      <c r="G475" s="32"/>
      <c r="H475" s="32"/>
      <c r="I475" s="160"/>
      <c r="J475" s="32"/>
      <c r="K475" s="32"/>
      <c r="L475" s="33"/>
      <c r="M475" s="161"/>
      <c r="N475" s="162"/>
      <c r="O475" s="58"/>
      <c r="P475" s="58"/>
      <c r="Q475" s="58"/>
      <c r="R475" s="58"/>
      <c r="S475" s="58"/>
      <c r="T475" s="59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T475" s="17" t="s">
        <v>188</v>
      </c>
      <c r="AU475" s="17" t="s">
        <v>85</v>
      </c>
    </row>
    <row r="476" spans="1:65" s="2" customFormat="1" ht="10.199999999999999">
      <c r="A476" s="32"/>
      <c r="B476" s="33"/>
      <c r="C476" s="32"/>
      <c r="D476" s="163" t="s">
        <v>190</v>
      </c>
      <c r="E476" s="32"/>
      <c r="F476" s="164" t="s">
        <v>770</v>
      </c>
      <c r="G476" s="32"/>
      <c r="H476" s="32"/>
      <c r="I476" s="160"/>
      <c r="J476" s="32"/>
      <c r="K476" s="32"/>
      <c r="L476" s="33"/>
      <c r="M476" s="161"/>
      <c r="N476" s="162"/>
      <c r="O476" s="58"/>
      <c r="P476" s="58"/>
      <c r="Q476" s="58"/>
      <c r="R476" s="58"/>
      <c r="S476" s="58"/>
      <c r="T476" s="59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T476" s="17" t="s">
        <v>190</v>
      </c>
      <c r="AU476" s="17" t="s">
        <v>85</v>
      </c>
    </row>
    <row r="477" spans="1:65" s="13" customFormat="1" ht="10.199999999999999">
      <c r="B477" s="165"/>
      <c r="D477" s="158" t="s">
        <v>192</v>
      </c>
      <c r="E477" s="166" t="s">
        <v>1</v>
      </c>
      <c r="F477" s="167" t="s">
        <v>118</v>
      </c>
      <c r="H477" s="168">
        <v>2.94</v>
      </c>
      <c r="I477" s="169"/>
      <c r="L477" s="165"/>
      <c r="M477" s="170"/>
      <c r="N477" s="171"/>
      <c r="O477" s="171"/>
      <c r="P477" s="171"/>
      <c r="Q477" s="171"/>
      <c r="R477" s="171"/>
      <c r="S477" s="171"/>
      <c r="T477" s="172"/>
      <c r="AT477" s="166" t="s">
        <v>192</v>
      </c>
      <c r="AU477" s="166" t="s">
        <v>85</v>
      </c>
      <c r="AV477" s="13" t="s">
        <v>85</v>
      </c>
      <c r="AW477" s="13" t="s">
        <v>31</v>
      </c>
      <c r="AX477" s="13" t="s">
        <v>83</v>
      </c>
      <c r="AY477" s="166" t="s">
        <v>179</v>
      </c>
    </row>
    <row r="478" spans="1:65" s="2" customFormat="1" ht="30" customHeight="1">
      <c r="A478" s="32"/>
      <c r="B478" s="144"/>
      <c r="C478" s="145" t="s">
        <v>771</v>
      </c>
      <c r="D478" s="145" t="s">
        <v>181</v>
      </c>
      <c r="E478" s="146" t="s">
        <v>772</v>
      </c>
      <c r="F478" s="147" t="s">
        <v>773</v>
      </c>
      <c r="G478" s="148" t="s">
        <v>252</v>
      </c>
      <c r="H478" s="149">
        <v>2.94</v>
      </c>
      <c r="I478" s="150"/>
      <c r="J478" s="151">
        <f>ROUND(I478*H478,2)</f>
        <v>0</v>
      </c>
      <c r="K478" s="147" t="s">
        <v>185</v>
      </c>
      <c r="L478" s="33"/>
      <c r="M478" s="152" t="s">
        <v>1</v>
      </c>
      <c r="N478" s="153" t="s">
        <v>40</v>
      </c>
      <c r="O478" s="58"/>
      <c r="P478" s="154">
        <f>O478*H478</f>
        <v>0</v>
      </c>
      <c r="Q478" s="154">
        <v>5.3499999999999997E-3</v>
      </c>
      <c r="R478" s="154">
        <f>Q478*H478</f>
        <v>1.5729E-2</v>
      </c>
      <c r="S478" s="154">
        <v>0</v>
      </c>
      <c r="T478" s="155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56" t="s">
        <v>289</v>
      </c>
      <c r="AT478" s="156" t="s">
        <v>181</v>
      </c>
      <c r="AU478" s="156" t="s">
        <v>85</v>
      </c>
      <c r="AY478" s="17" t="s">
        <v>179</v>
      </c>
      <c r="BE478" s="157">
        <f>IF(N478="základní",J478,0)</f>
        <v>0</v>
      </c>
      <c r="BF478" s="157">
        <f>IF(N478="snížená",J478,0)</f>
        <v>0</v>
      </c>
      <c r="BG478" s="157">
        <f>IF(N478="zákl. přenesená",J478,0)</f>
        <v>0</v>
      </c>
      <c r="BH478" s="157">
        <f>IF(N478="sníž. přenesená",J478,0)</f>
        <v>0</v>
      </c>
      <c r="BI478" s="157">
        <f>IF(N478="nulová",J478,0)</f>
        <v>0</v>
      </c>
      <c r="BJ478" s="17" t="s">
        <v>83</v>
      </c>
      <c r="BK478" s="157">
        <f>ROUND(I478*H478,2)</f>
        <v>0</v>
      </c>
      <c r="BL478" s="17" t="s">
        <v>289</v>
      </c>
      <c r="BM478" s="156" t="s">
        <v>774</v>
      </c>
    </row>
    <row r="479" spans="1:65" s="2" customFormat="1" ht="28.8">
      <c r="A479" s="32"/>
      <c r="B479" s="33"/>
      <c r="C479" s="32"/>
      <c r="D479" s="158" t="s">
        <v>188</v>
      </c>
      <c r="E479" s="32"/>
      <c r="F479" s="159" t="s">
        <v>775</v>
      </c>
      <c r="G479" s="32"/>
      <c r="H479" s="32"/>
      <c r="I479" s="160"/>
      <c r="J479" s="32"/>
      <c r="K479" s="32"/>
      <c r="L479" s="33"/>
      <c r="M479" s="161"/>
      <c r="N479" s="162"/>
      <c r="O479" s="58"/>
      <c r="P479" s="58"/>
      <c r="Q479" s="58"/>
      <c r="R479" s="58"/>
      <c r="S479" s="58"/>
      <c r="T479" s="59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T479" s="17" t="s">
        <v>188</v>
      </c>
      <c r="AU479" s="17" t="s">
        <v>85</v>
      </c>
    </row>
    <row r="480" spans="1:65" s="2" customFormat="1" ht="10.199999999999999">
      <c r="A480" s="32"/>
      <c r="B480" s="33"/>
      <c r="C480" s="32"/>
      <c r="D480" s="163" t="s">
        <v>190</v>
      </c>
      <c r="E480" s="32"/>
      <c r="F480" s="164" t="s">
        <v>776</v>
      </c>
      <c r="G480" s="32"/>
      <c r="H480" s="32"/>
      <c r="I480" s="160"/>
      <c r="J480" s="32"/>
      <c r="K480" s="32"/>
      <c r="L480" s="33"/>
      <c r="M480" s="161"/>
      <c r="N480" s="162"/>
      <c r="O480" s="58"/>
      <c r="P480" s="58"/>
      <c r="Q480" s="58"/>
      <c r="R480" s="58"/>
      <c r="S480" s="58"/>
      <c r="T480" s="59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T480" s="17" t="s">
        <v>190</v>
      </c>
      <c r="AU480" s="17" t="s">
        <v>85</v>
      </c>
    </row>
    <row r="481" spans="1:65" s="13" customFormat="1" ht="10.199999999999999">
      <c r="B481" s="165"/>
      <c r="D481" s="158" t="s">
        <v>192</v>
      </c>
      <c r="E481" s="166" t="s">
        <v>1</v>
      </c>
      <c r="F481" s="167" t="s">
        <v>118</v>
      </c>
      <c r="H481" s="168">
        <v>2.94</v>
      </c>
      <c r="I481" s="169"/>
      <c r="L481" s="165"/>
      <c r="M481" s="170"/>
      <c r="N481" s="171"/>
      <c r="O481" s="171"/>
      <c r="P481" s="171"/>
      <c r="Q481" s="171"/>
      <c r="R481" s="171"/>
      <c r="S481" s="171"/>
      <c r="T481" s="172"/>
      <c r="AT481" s="166" t="s">
        <v>192</v>
      </c>
      <c r="AU481" s="166" t="s">
        <v>85</v>
      </c>
      <c r="AV481" s="13" t="s">
        <v>85</v>
      </c>
      <c r="AW481" s="13" t="s">
        <v>31</v>
      </c>
      <c r="AX481" s="13" t="s">
        <v>83</v>
      </c>
      <c r="AY481" s="166" t="s">
        <v>179</v>
      </c>
    </row>
    <row r="482" spans="1:65" s="2" customFormat="1" ht="22.2" customHeight="1">
      <c r="A482" s="32"/>
      <c r="B482" s="144"/>
      <c r="C482" s="174" t="s">
        <v>777</v>
      </c>
      <c r="D482" s="174" t="s">
        <v>278</v>
      </c>
      <c r="E482" s="175" t="s">
        <v>778</v>
      </c>
      <c r="F482" s="176" t="s">
        <v>779</v>
      </c>
      <c r="G482" s="177" t="s">
        <v>252</v>
      </c>
      <c r="H482" s="178">
        <v>3.234</v>
      </c>
      <c r="I482" s="179"/>
      <c r="J482" s="180">
        <f>ROUND(I482*H482,2)</f>
        <v>0</v>
      </c>
      <c r="K482" s="176" t="s">
        <v>185</v>
      </c>
      <c r="L482" s="181"/>
      <c r="M482" s="182" t="s">
        <v>1</v>
      </c>
      <c r="N482" s="183" t="s">
        <v>40</v>
      </c>
      <c r="O482" s="58"/>
      <c r="P482" s="154">
        <f>O482*H482</f>
        <v>0</v>
      </c>
      <c r="Q482" s="154">
        <v>1.2800000000000001E-2</v>
      </c>
      <c r="R482" s="154">
        <f>Q482*H482</f>
        <v>4.13952E-2</v>
      </c>
      <c r="S482" s="154">
        <v>0</v>
      </c>
      <c r="T482" s="155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56" t="s">
        <v>388</v>
      </c>
      <c r="AT482" s="156" t="s">
        <v>278</v>
      </c>
      <c r="AU482" s="156" t="s">
        <v>85</v>
      </c>
      <c r="AY482" s="17" t="s">
        <v>179</v>
      </c>
      <c r="BE482" s="157">
        <f>IF(N482="základní",J482,0)</f>
        <v>0</v>
      </c>
      <c r="BF482" s="157">
        <f>IF(N482="snížená",J482,0)</f>
        <v>0</v>
      </c>
      <c r="BG482" s="157">
        <f>IF(N482="zákl. přenesená",J482,0)</f>
        <v>0</v>
      </c>
      <c r="BH482" s="157">
        <f>IF(N482="sníž. přenesená",J482,0)</f>
        <v>0</v>
      </c>
      <c r="BI482" s="157">
        <f>IF(N482="nulová",J482,0)</f>
        <v>0</v>
      </c>
      <c r="BJ482" s="17" t="s">
        <v>83</v>
      </c>
      <c r="BK482" s="157">
        <f>ROUND(I482*H482,2)</f>
        <v>0</v>
      </c>
      <c r="BL482" s="17" t="s">
        <v>289</v>
      </c>
      <c r="BM482" s="156" t="s">
        <v>780</v>
      </c>
    </row>
    <row r="483" spans="1:65" s="2" customFormat="1" ht="19.2">
      <c r="A483" s="32"/>
      <c r="B483" s="33"/>
      <c r="C483" s="32"/>
      <c r="D483" s="158" t="s">
        <v>188</v>
      </c>
      <c r="E483" s="32"/>
      <c r="F483" s="159" t="s">
        <v>779</v>
      </c>
      <c r="G483" s="32"/>
      <c r="H483" s="32"/>
      <c r="I483" s="160"/>
      <c r="J483" s="32"/>
      <c r="K483" s="32"/>
      <c r="L483" s="33"/>
      <c r="M483" s="161"/>
      <c r="N483" s="162"/>
      <c r="O483" s="58"/>
      <c r="P483" s="58"/>
      <c r="Q483" s="58"/>
      <c r="R483" s="58"/>
      <c r="S483" s="58"/>
      <c r="T483" s="59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7" t="s">
        <v>188</v>
      </c>
      <c r="AU483" s="17" t="s">
        <v>85</v>
      </c>
    </row>
    <row r="484" spans="1:65" s="2" customFormat="1" ht="19.2">
      <c r="A484" s="32"/>
      <c r="B484" s="33"/>
      <c r="C484" s="32"/>
      <c r="D484" s="158" t="s">
        <v>245</v>
      </c>
      <c r="E484" s="32"/>
      <c r="F484" s="173" t="s">
        <v>781</v>
      </c>
      <c r="G484" s="32"/>
      <c r="H484" s="32"/>
      <c r="I484" s="160"/>
      <c r="J484" s="32"/>
      <c r="K484" s="32"/>
      <c r="L484" s="33"/>
      <c r="M484" s="161"/>
      <c r="N484" s="162"/>
      <c r="O484" s="58"/>
      <c r="P484" s="58"/>
      <c r="Q484" s="58"/>
      <c r="R484" s="58"/>
      <c r="S484" s="58"/>
      <c r="T484" s="59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T484" s="17" t="s">
        <v>245</v>
      </c>
      <c r="AU484" s="17" t="s">
        <v>85</v>
      </c>
    </row>
    <row r="485" spans="1:65" s="13" customFormat="1" ht="10.199999999999999">
      <c r="B485" s="165"/>
      <c r="D485" s="158" t="s">
        <v>192</v>
      </c>
      <c r="E485" s="166" t="s">
        <v>1</v>
      </c>
      <c r="F485" s="167" t="s">
        <v>782</v>
      </c>
      <c r="H485" s="168">
        <v>3.234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6" t="s">
        <v>192</v>
      </c>
      <c r="AU485" s="166" t="s">
        <v>85</v>
      </c>
      <c r="AV485" s="13" t="s">
        <v>85</v>
      </c>
      <c r="AW485" s="13" t="s">
        <v>31</v>
      </c>
      <c r="AX485" s="13" t="s">
        <v>83</v>
      </c>
      <c r="AY485" s="166" t="s">
        <v>179</v>
      </c>
    </row>
    <row r="486" spans="1:65" s="2" customFormat="1" ht="22.2" customHeight="1">
      <c r="A486" s="32"/>
      <c r="B486" s="144"/>
      <c r="C486" s="145" t="s">
        <v>783</v>
      </c>
      <c r="D486" s="145" t="s">
        <v>181</v>
      </c>
      <c r="E486" s="146" t="s">
        <v>784</v>
      </c>
      <c r="F486" s="147" t="s">
        <v>785</v>
      </c>
      <c r="G486" s="148" t="s">
        <v>221</v>
      </c>
      <c r="H486" s="149">
        <v>5.8000000000000003E-2</v>
      </c>
      <c r="I486" s="150"/>
      <c r="J486" s="151">
        <f>ROUND(I486*H486,2)</f>
        <v>0</v>
      </c>
      <c r="K486" s="147" t="s">
        <v>185</v>
      </c>
      <c r="L486" s="33"/>
      <c r="M486" s="152" t="s">
        <v>1</v>
      </c>
      <c r="N486" s="153" t="s">
        <v>40</v>
      </c>
      <c r="O486" s="58"/>
      <c r="P486" s="154">
        <f>O486*H486</f>
        <v>0</v>
      </c>
      <c r="Q486" s="154">
        <v>0</v>
      </c>
      <c r="R486" s="154">
        <f>Q486*H486</f>
        <v>0</v>
      </c>
      <c r="S486" s="154">
        <v>0</v>
      </c>
      <c r="T486" s="155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56" t="s">
        <v>289</v>
      </c>
      <c r="AT486" s="156" t="s">
        <v>181</v>
      </c>
      <c r="AU486" s="156" t="s">
        <v>85</v>
      </c>
      <c r="AY486" s="17" t="s">
        <v>179</v>
      </c>
      <c r="BE486" s="157">
        <f>IF(N486="základní",J486,0)</f>
        <v>0</v>
      </c>
      <c r="BF486" s="157">
        <f>IF(N486="snížená",J486,0)</f>
        <v>0</v>
      </c>
      <c r="BG486" s="157">
        <f>IF(N486="zákl. přenesená",J486,0)</f>
        <v>0</v>
      </c>
      <c r="BH486" s="157">
        <f>IF(N486="sníž. přenesená",J486,0)</f>
        <v>0</v>
      </c>
      <c r="BI486" s="157">
        <f>IF(N486="nulová",J486,0)</f>
        <v>0</v>
      </c>
      <c r="BJ486" s="17" t="s">
        <v>83</v>
      </c>
      <c r="BK486" s="157">
        <f>ROUND(I486*H486,2)</f>
        <v>0</v>
      </c>
      <c r="BL486" s="17" t="s">
        <v>289</v>
      </c>
      <c r="BM486" s="156" t="s">
        <v>786</v>
      </c>
    </row>
    <row r="487" spans="1:65" s="2" customFormat="1" ht="28.8">
      <c r="A487" s="32"/>
      <c r="B487" s="33"/>
      <c r="C487" s="32"/>
      <c r="D487" s="158" t="s">
        <v>188</v>
      </c>
      <c r="E487" s="32"/>
      <c r="F487" s="159" t="s">
        <v>787</v>
      </c>
      <c r="G487" s="32"/>
      <c r="H487" s="32"/>
      <c r="I487" s="160"/>
      <c r="J487" s="32"/>
      <c r="K487" s="32"/>
      <c r="L487" s="33"/>
      <c r="M487" s="161"/>
      <c r="N487" s="162"/>
      <c r="O487" s="58"/>
      <c r="P487" s="58"/>
      <c r="Q487" s="58"/>
      <c r="R487" s="58"/>
      <c r="S487" s="58"/>
      <c r="T487" s="59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T487" s="17" t="s">
        <v>188</v>
      </c>
      <c r="AU487" s="17" t="s">
        <v>85</v>
      </c>
    </row>
    <row r="488" spans="1:65" s="2" customFormat="1" ht="10.199999999999999">
      <c r="A488" s="32"/>
      <c r="B488" s="33"/>
      <c r="C488" s="32"/>
      <c r="D488" s="163" t="s">
        <v>190</v>
      </c>
      <c r="E488" s="32"/>
      <c r="F488" s="164" t="s">
        <v>788</v>
      </c>
      <c r="G488" s="32"/>
      <c r="H488" s="32"/>
      <c r="I488" s="160"/>
      <c r="J488" s="32"/>
      <c r="K488" s="32"/>
      <c r="L488" s="33"/>
      <c r="M488" s="161"/>
      <c r="N488" s="162"/>
      <c r="O488" s="58"/>
      <c r="P488" s="58"/>
      <c r="Q488" s="58"/>
      <c r="R488" s="58"/>
      <c r="S488" s="58"/>
      <c r="T488" s="59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T488" s="17" t="s">
        <v>190</v>
      </c>
      <c r="AU488" s="17" t="s">
        <v>85</v>
      </c>
    </row>
    <row r="489" spans="1:65" s="12" customFormat="1" ht="22.8" customHeight="1">
      <c r="B489" s="131"/>
      <c r="D489" s="132" t="s">
        <v>74</v>
      </c>
      <c r="E489" s="142" t="s">
        <v>789</v>
      </c>
      <c r="F489" s="142" t="s">
        <v>790</v>
      </c>
      <c r="I489" s="134"/>
      <c r="J489" s="143">
        <f>BK489</f>
        <v>0</v>
      </c>
      <c r="L489" s="131"/>
      <c r="M489" s="136"/>
      <c r="N489" s="137"/>
      <c r="O489" s="137"/>
      <c r="P489" s="138">
        <f>SUM(P490:P507)</f>
        <v>0</v>
      </c>
      <c r="Q489" s="137"/>
      <c r="R489" s="138">
        <f>SUM(R490:R507)</f>
        <v>2.1868989999999998E-2</v>
      </c>
      <c r="S489" s="137"/>
      <c r="T489" s="139">
        <f>SUM(T490:T507)</f>
        <v>0</v>
      </c>
      <c r="AR489" s="132" t="s">
        <v>85</v>
      </c>
      <c r="AT489" s="140" t="s">
        <v>74</v>
      </c>
      <c r="AU489" s="140" t="s">
        <v>83</v>
      </c>
      <c r="AY489" s="132" t="s">
        <v>179</v>
      </c>
      <c r="BK489" s="141">
        <f>SUM(BK490:BK507)</f>
        <v>0</v>
      </c>
    </row>
    <row r="490" spans="1:65" s="2" customFormat="1" ht="22.2" customHeight="1">
      <c r="A490" s="32"/>
      <c r="B490" s="144"/>
      <c r="C490" s="145" t="s">
        <v>791</v>
      </c>
      <c r="D490" s="145" t="s">
        <v>181</v>
      </c>
      <c r="E490" s="146" t="s">
        <v>792</v>
      </c>
      <c r="F490" s="147" t="s">
        <v>793</v>
      </c>
      <c r="G490" s="148" t="s">
        <v>252</v>
      </c>
      <c r="H490" s="149">
        <v>48.362000000000002</v>
      </c>
      <c r="I490" s="150"/>
      <c r="J490" s="151">
        <f>ROUND(I490*H490,2)</f>
        <v>0</v>
      </c>
      <c r="K490" s="147" t="s">
        <v>185</v>
      </c>
      <c r="L490" s="33"/>
      <c r="M490" s="152" t="s">
        <v>1</v>
      </c>
      <c r="N490" s="153" t="s">
        <v>40</v>
      </c>
      <c r="O490" s="58"/>
      <c r="P490" s="154">
        <f>O490*H490</f>
        <v>0</v>
      </c>
      <c r="Q490" s="154">
        <v>0</v>
      </c>
      <c r="R490" s="154">
        <f>Q490*H490</f>
        <v>0</v>
      </c>
      <c r="S490" s="154">
        <v>0</v>
      </c>
      <c r="T490" s="155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56" t="s">
        <v>289</v>
      </c>
      <c r="AT490" s="156" t="s">
        <v>181</v>
      </c>
      <c r="AU490" s="156" t="s">
        <v>85</v>
      </c>
      <c r="AY490" s="17" t="s">
        <v>179</v>
      </c>
      <c r="BE490" s="157">
        <f>IF(N490="základní",J490,0)</f>
        <v>0</v>
      </c>
      <c r="BF490" s="157">
        <f>IF(N490="snížená",J490,0)</f>
        <v>0</v>
      </c>
      <c r="BG490" s="157">
        <f>IF(N490="zákl. přenesená",J490,0)</f>
        <v>0</v>
      </c>
      <c r="BH490" s="157">
        <f>IF(N490="sníž. přenesená",J490,0)</f>
        <v>0</v>
      </c>
      <c r="BI490" s="157">
        <f>IF(N490="nulová",J490,0)</f>
        <v>0</v>
      </c>
      <c r="BJ490" s="17" t="s">
        <v>83</v>
      </c>
      <c r="BK490" s="157">
        <f>ROUND(I490*H490,2)</f>
        <v>0</v>
      </c>
      <c r="BL490" s="17" t="s">
        <v>289</v>
      </c>
      <c r="BM490" s="156" t="s">
        <v>794</v>
      </c>
    </row>
    <row r="491" spans="1:65" s="2" customFormat="1" ht="10.199999999999999">
      <c r="A491" s="32"/>
      <c r="B491" s="33"/>
      <c r="C491" s="32"/>
      <c r="D491" s="158" t="s">
        <v>188</v>
      </c>
      <c r="E491" s="32"/>
      <c r="F491" s="159" t="s">
        <v>795</v>
      </c>
      <c r="G491" s="32"/>
      <c r="H491" s="32"/>
      <c r="I491" s="160"/>
      <c r="J491" s="32"/>
      <c r="K491" s="32"/>
      <c r="L491" s="33"/>
      <c r="M491" s="161"/>
      <c r="N491" s="162"/>
      <c r="O491" s="58"/>
      <c r="P491" s="58"/>
      <c r="Q491" s="58"/>
      <c r="R491" s="58"/>
      <c r="S491" s="58"/>
      <c r="T491" s="59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T491" s="17" t="s">
        <v>188</v>
      </c>
      <c r="AU491" s="17" t="s">
        <v>85</v>
      </c>
    </row>
    <row r="492" spans="1:65" s="2" customFormat="1" ht="10.199999999999999">
      <c r="A492" s="32"/>
      <c r="B492" s="33"/>
      <c r="C492" s="32"/>
      <c r="D492" s="163" t="s">
        <v>190</v>
      </c>
      <c r="E492" s="32"/>
      <c r="F492" s="164" t="s">
        <v>796</v>
      </c>
      <c r="G492" s="32"/>
      <c r="H492" s="32"/>
      <c r="I492" s="160"/>
      <c r="J492" s="32"/>
      <c r="K492" s="32"/>
      <c r="L492" s="33"/>
      <c r="M492" s="161"/>
      <c r="N492" s="162"/>
      <c r="O492" s="58"/>
      <c r="P492" s="58"/>
      <c r="Q492" s="58"/>
      <c r="R492" s="58"/>
      <c r="S492" s="58"/>
      <c r="T492" s="59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T492" s="17" t="s">
        <v>190</v>
      </c>
      <c r="AU492" s="17" t="s">
        <v>85</v>
      </c>
    </row>
    <row r="493" spans="1:65" s="13" customFormat="1" ht="10.199999999999999">
      <c r="B493" s="165"/>
      <c r="D493" s="158" t="s">
        <v>192</v>
      </c>
      <c r="E493" s="166" t="s">
        <v>126</v>
      </c>
      <c r="F493" s="167" t="s">
        <v>797</v>
      </c>
      <c r="H493" s="168">
        <v>48.362000000000002</v>
      </c>
      <c r="I493" s="169"/>
      <c r="L493" s="165"/>
      <c r="M493" s="170"/>
      <c r="N493" s="171"/>
      <c r="O493" s="171"/>
      <c r="P493" s="171"/>
      <c r="Q493" s="171"/>
      <c r="R493" s="171"/>
      <c r="S493" s="171"/>
      <c r="T493" s="172"/>
      <c r="AT493" s="166" t="s">
        <v>192</v>
      </c>
      <c r="AU493" s="166" t="s">
        <v>85</v>
      </c>
      <c r="AV493" s="13" t="s">
        <v>85</v>
      </c>
      <c r="AW493" s="13" t="s">
        <v>31</v>
      </c>
      <c r="AX493" s="13" t="s">
        <v>83</v>
      </c>
      <c r="AY493" s="166" t="s">
        <v>179</v>
      </c>
    </row>
    <row r="494" spans="1:65" s="2" customFormat="1" ht="22.2" customHeight="1">
      <c r="A494" s="32"/>
      <c r="B494" s="144"/>
      <c r="C494" s="145" t="s">
        <v>798</v>
      </c>
      <c r="D494" s="145" t="s">
        <v>181</v>
      </c>
      <c r="E494" s="146" t="s">
        <v>799</v>
      </c>
      <c r="F494" s="147" t="s">
        <v>800</v>
      </c>
      <c r="G494" s="148" t="s">
        <v>252</v>
      </c>
      <c r="H494" s="149">
        <v>53.338999999999999</v>
      </c>
      <c r="I494" s="150"/>
      <c r="J494" s="151">
        <f>ROUND(I494*H494,2)</f>
        <v>0</v>
      </c>
      <c r="K494" s="147" t="s">
        <v>185</v>
      </c>
      <c r="L494" s="33"/>
      <c r="M494" s="152" t="s">
        <v>1</v>
      </c>
      <c r="N494" s="153" t="s">
        <v>40</v>
      </c>
      <c r="O494" s="58"/>
      <c r="P494" s="154">
        <f>O494*H494</f>
        <v>0</v>
      </c>
      <c r="Q494" s="154">
        <v>1.7000000000000001E-4</v>
      </c>
      <c r="R494" s="154">
        <f>Q494*H494</f>
        <v>9.0676300000000001E-3</v>
      </c>
      <c r="S494" s="154">
        <v>0</v>
      </c>
      <c r="T494" s="155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56" t="s">
        <v>289</v>
      </c>
      <c r="AT494" s="156" t="s">
        <v>181</v>
      </c>
      <c r="AU494" s="156" t="s">
        <v>85</v>
      </c>
      <c r="AY494" s="17" t="s">
        <v>179</v>
      </c>
      <c r="BE494" s="157">
        <f>IF(N494="základní",J494,0)</f>
        <v>0</v>
      </c>
      <c r="BF494" s="157">
        <f>IF(N494="snížená",J494,0)</f>
        <v>0</v>
      </c>
      <c r="BG494" s="157">
        <f>IF(N494="zákl. přenesená",J494,0)</f>
        <v>0</v>
      </c>
      <c r="BH494" s="157">
        <f>IF(N494="sníž. přenesená",J494,0)</f>
        <v>0</v>
      </c>
      <c r="BI494" s="157">
        <f>IF(N494="nulová",J494,0)</f>
        <v>0</v>
      </c>
      <c r="BJ494" s="17" t="s">
        <v>83</v>
      </c>
      <c r="BK494" s="157">
        <f>ROUND(I494*H494,2)</f>
        <v>0</v>
      </c>
      <c r="BL494" s="17" t="s">
        <v>289</v>
      </c>
      <c r="BM494" s="156" t="s">
        <v>801</v>
      </c>
    </row>
    <row r="495" spans="1:65" s="2" customFormat="1" ht="19.2">
      <c r="A495" s="32"/>
      <c r="B495" s="33"/>
      <c r="C495" s="32"/>
      <c r="D495" s="158" t="s">
        <v>188</v>
      </c>
      <c r="E495" s="32"/>
      <c r="F495" s="159" t="s">
        <v>802</v>
      </c>
      <c r="G495" s="32"/>
      <c r="H495" s="32"/>
      <c r="I495" s="160"/>
      <c r="J495" s="32"/>
      <c r="K495" s="32"/>
      <c r="L495" s="33"/>
      <c r="M495" s="161"/>
      <c r="N495" s="162"/>
      <c r="O495" s="58"/>
      <c r="P495" s="58"/>
      <c r="Q495" s="58"/>
      <c r="R495" s="58"/>
      <c r="S495" s="58"/>
      <c r="T495" s="59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T495" s="17" t="s">
        <v>188</v>
      </c>
      <c r="AU495" s="17" t="s">
        <v>85</v>
      </c>
    </row>
    <row r="496" spans="1:65" s="2" customFormat="1" ht="10.199999999999999">
      <c r="A496" s="32"/>
      <c r="B496" s="33"/>
      <c r="C496" s="32"/>
      <c r="D496" s="163" t="s">
        <v>190</v>
      </c>
      <c r="E496" s="32"/>
      <c r="F496" s="164" t="s">
        <v>803</v>
      </c>
      <c r="G496" s="32"/>
      <c r="H496" s="32"/>
      <c r="I496" s="160"/>
      <c r="J496" s="32"/>
      <c r="K496" s="32"/>
      <c r="L496" s="33"/>
      <c r="M496" s="161"/>
      <c r="N496" s="162"/>
      <c r="O496" s="58"/>
      <c r="P496" s="58"/>
      <c r="Q496" s="58"/>
      <c r="R496" s="58"/>
      <c r="S496" s="58"/>
      <c r="T496" s="59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T496" s="17" t="s">
        <v>190</v>
      </c>
      <c r="AU496" s="17" t="s">
        <v>85</v>
      </c>
    </row>
    <row r="497" spans="1:65" s="13" customFormat="1" ht="10.199999999999999">
      <c r="B497" s="165"/>
      <c r="D497" s="158" t="s">
        <v>192</v>
      </c>
      <c r="E497" s="166" t="s">
        <v>1</v>
      </c>
      <c r="F497" s="167" t="s">
        <v>126</v>
      </c>
      <c r="H497" s="168">
        <v>48.362000000000002</v>
      </c>
      <c r="I497" s="169"/>
      <c r="L497" s="165"/>
      <c r="M497" s="170"/>
      <c r="N497" s="171"/>
      <c r="O497" s="171"/>
      <c r="P497" s="171"/>
      <c r="Q497" s="171"/>
      <c r="R497" s="171"/>
      <c r="S497" s="171"/>
      <c r="T497" s="172"/>
      <c r="AT497" s="166" t="s">
        <v>192</v>
      </c>
      <c r="AU497" s="166" t="s">
        <v>85</v>
      </c>
      <c r="AV497" s="13" t="s">
        <v>85</v>
      </c>
      <c r="AW497" s="13" t="s">
        <v>31</v>
      </c>
      <c r="AX497" s="13" t="s">
        <v>75</v>
      </c>
      <c r="AY497" s="166" t="s">
        <v>179</v>
      </c>
    </row>
    <row r="498" spans="1:65" s="13" customFormat="1" ht="10.199999999999999">
      <c r="B498" s="165"/>
      <c r="D498" s="158" t="s">
        <v>192</v>
      </c>
      <c r="E498" s="166" t="s">
        <v>1</v>
      </c>
      <c r="F498" s="167" t="s">
        <v>804</v>
      </c>
      <c r="H498" s="168">
        <v>4.9770000000000003</v>
      </c>
      <c r="I498" s="169"/>
      <c r="L498" s="165"/>
      <c r="M498" s="170"/>
      <c r="N498" s="171"/>
      <c r="O498" s="171"/>
      <c r="P498" s="171"/>
      <c r="Q498" s="171"/>
      <c r="R498" s="171"/>
      <c r="S498" s="171"/>
      <c r="T498" s="172"/>
      <c r="AT498" s="166" t="s">
        <v>192</v>
      </c>
      <c r="AU498" s="166" t="s">
        <v>85</v>
      </c>
      <c r="AV498" s="13" t="s">
        <v>85</v>
      </c>
      <c r="AW498" s="13" t="s">
        <v>31</v>
      </c>
      <c r="AX498" s="13" t="s">
        <v>75</v>
      </c>
      <c r="AY498" s="166" t="s">
        <v>179</v>
      </c>
    </row>
    <row r="499" spans="1:65" s="14" customFormat="1" ht="10.199999999999999">
      <c r="B499" s="184"/>
      <c r="D499" s="158" t="s">
        <v>192</v>
      </c>
      <c r="E499" s="185" t="s">
        <v>128</v>
      </c>
      <c r="F499" s="186" t="s">
        <v>405</v>
      </c>
      <c r="H499" s="187">
        <v>53.338999999999999</v>
      </c>
      <c r="I499" s="188"/>
      <c r="L499" s="184"/>
      <c r="M499" s="189"/>
      <c r="N499" s="190"/>
      <c r="O499" s="190"/>
      <c r="P499" s="190"/>
      <c r="Q499" s="190"/>
      <c r="R499" s="190"/>
      <c r="S499" s="190"/>
      <c r="T499" s="191"/>
      <c r="AT499" s="185" t="s">
        <v>192</v>
      </c>
      <c r="AU499" s="185" t="s">
        <v>85</v>
      </c>
      <c r="AV499" s="14" t="s">
        <v>186</v>
      </c>
      <c r="AW499" s="14" t="s">
        <v>31</v>
      </c>
      <c r="AX499" s="14" t="s">
        <v>83</v>
      </c>
      <c r="AY499" s="185" t="s">
        <v>179</v>
      </c>
    </row>
    <row r="500" spans="1:65" s="2" customFormat="1" ht="22.2" customHeight="1">
      <c r="A500" s="32"/>
      <c r="B500" s="144"/>
      <c r="C500" s="145" t="s">
        <v>805</v>
      </c>
      <c r="D500" s="145" t="s">
        <v>181</v>
      </c>
      <c r="E500" s="146" t="s">
        <v>806</v>
      </c>
      <c r="F500" s="147" t="s">
        <v>807</v>
      </c>
      <c r="G500" s="148" t="s">
        <v>252</v>
      </c>
      <c r="H500" s="149">
        <v>53.338999999999999</v>
      </c>
      <c r="I500" s="150"/>
      <c r="J500" s="151">
        <f>ROUND(I500*H500,2)</f>
        <v>0</v>
      </c>
      <c r="K500" s="147" t="s">
        <v>185</v>
      </c>
      <c r="L500" s="33"/>
      <c r="M500" s="152" t="s">
        <v>1</v>
      </c>
      <c r="N500" s="153" t="s">
        <v>40</v>
      </c>
      <c r="O500" s="58"/>
      <c r="P500" s="154">
        <f>O500*H500</f>
        <v>0</v>
      </c>
      <c r="Q500" s="154">
        <v>1.2E-4</v>
      </c>
      <c r="R500" s="154">
        <f>Q500*H500</f>
        <v>6.4006799999999997E-3</v>
      </c>
      <c r="S500" s="154">
        <v>0</v>
      </c>
      <c r="T500" s="155">
        <f>S500*H500</f>
        <v>0</v>
      </c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R500" s="156" t="s">
        <v>289</v>
      </c>
      <c r="AT500" s="156" t="s">
        <v>181</v>
      </c>
      <c r="AU500" s="156" t="s">
        <v>85</v>
      </c>
      <c r="AY500" s="17" t="s">
        <v>179</v>
      </c>
      <c r="BE500" s="157">
        <f>IF(N500="základní",J500,0)</f>
        <v>0</v>
      </c>
      <c r="BF500" s="157">
        <f>IF(N500="snížená",J500,0)</f>
        <v>0</v>
      </c>
      <c r="BG500" s="157">
        <f>IF(N500="zákl. přenesená",J500,0)</f>
        <v>0</v>
      </c>
      <c r="BH500" s="157">
        <f>IF(N500="sníž. přenesená",J500,0)</f>
        <v>0</v>
      </c>
      <c r="BI500" s="157">
        <f>IF(N500="nulová",J500,0)</f>
        <v>0</v>
      </c>
      <c r="BJ500" s="17" t="s">
        <v>83</v>
      </c>
      <c r="BK500" s="157">
        <f>ROUND(I500*H500,2)</f>
        <v>0</v>
      </c>
      <c r="BL500" s="17" t="s">
        <v>289</v>
      </c>
      <c r="BM500" s="156" t="s">
        <v>808</v>
      </c>
    </row>
    <row r="501" spans="1:65" s="2" customFormat="1" ht="19.2">
      <c r="A501" s="32"/>
      <c r="B501" s="33"/>
      <c r="C501" s="32"/>
      <c r="D501" s="158" t="s">
        <v>188</v>
      </c>
      <c r="E501" s="32"/>
      <c r="F501" s="159" t="s">
        <v>809</v>
      </c>
      <c r="G501" s="32"/>
      <c r="H501" s="32"/>
      <c r="I501" s="160"/>
      <c r="J501" s="32"/>
      <c r="K501" s="32"/>
      <c r="L501" s="33"/>
      <c r="M501" s="161"/>
      <c r="N501" s="162"/>
      <c r="O501" s="58"/>
      <c r="P501" s="58"/>
      <c r="Q501" s="58"/>
      <c r="R501" s="58"/>
      <c r="S501" s="58"/>
      <c r="T501" s="59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T501" s="17" t="s">
        <v>188</v>
      </c>
      <c r="AU501" s="17" t="s">
        <v>85</v>
      </c>
    </row>
    <row r="502" spans="1:65" s="2" customFormat="1" ht="10.199999999999999">
      <c r="A502" s="32"/>
      <c r="B502" s="33"/>
      <c r="C502" s="32"/>
      <c r="D502" s="163" t="s">
        <v>190</v>
      </c>
      <c r="E502" s="32"/>
      <c r="F502" s="164" t="s">
        <v>810</v>
      </c>
      <c r="G502" s="32"/>
      <c r="H502" s="32"/>
      <c r="I502" s="160"/>
      <c r="J502" s="32"/>
      <c r="K502" s="32"/>
      <c r="L502" s="33"/>
      <c r="M502" s="161"/>
      <c r="N502" s="162"/>
      <c r="O502" s="58"/>
      <c r="P502" s="58"/>
      <c r="Q502" s="58"/>
      <c r="R502" s="58"/>
      <c r="S502" s="58"/>
      <c r="T502" s="59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T502" s="17" t="s">
        <v>190</v>
      </c>
      <c r="AU502" s="17" t="s">
        <v>85</v>
      </c>
    </row>
    <row r="503" spans="1:65" s="13" customFormat="1" ht="10.199999999999999">
      <c r="B503" s="165"/>
      <c r="D503" s="158" t="s">
        <v>192</v>
      </c>
      <c r="E503" s="166" t="s">
        <v>1</v>
      </c>
      <c r="F503" s="167" t="s">
        <v>128</v>
      </c>
      <c r="H503" s="168">
        <v>53.338999999999999</v>
      </c>
      <c r="I503" s="169"/>
      <c r="L503" s="165"/>
      <c r="M503" s="170"/>
      <c r="N503" s="171"/>
      <c r="O503" s="171"/>
      <c r="P503" s="171"/>
      <c r="Q503" s="171"/>
      <c r="R503" s="171"/>
      <c r="S503" s="171"/>
      <c r="T503" s="172"/>
      <c r="AT503" s="166" t="s">
        <v>192</v>
      </c>
      <c r="AU503" s="166" t="s">
        <v>85</v>
      </c>
      <c r="AV503" s="13" t="s">
        <v>85</v>
      </c>
      <c r="AW503" s="13" t="s">
        <v>31</v>
      </c>
      <c r="AX503" s="13" t="s">
        <v>83</v>
      </c>
      <c r="AY503" s="166" t="s">
        <v>179</v>
      </c>
    </row>
    <row r="504" spans="1:65" s="2" customFormat="1" ht="22.2" customHeight="1">
      <c r="A504" s="32"/>
      <c r="B504" s="144"/>
      <c r="C504" s="145" t="s">
        <v>811</v>
      </c>
      <c r="D504" s="145" t="s">
        <v>181</v>
      </c>
      <c r="E504" s="146" t="s">
        <v>812</v>
      </c>
      <c r="F504" s="147" t="s">
        <v>813</v>
      </c>
      <c r="G504" s="148" t="s">
        <v>252</v>
      </c>
      <c r="H504" s="149">
        <v>53.338999999999999</v>
      </c>
      <c r="I504" s="150"/>
      <c r="J504" s="151">
        <f>ROUND(I504*H504,2)</f>
        <v>0</v>
      </c>
      <c r="K504" s="147" t="s">
        <v>185</v>
      </c>
      <c r="L504" s="33"/>
      <c r="M504" s="152" t="s">
        <v>1</v>
      </c>
      <c r="N504" s="153" t="s">
        <v>40</v>
      </c>
      <c r="O504" s="58"/>
      <c r="P504" s="154">
        <f>O504*H504</f>
        <v>0</v>
      </c>
      <c r="Q504" s="154">
        <v>1.2E-4</v>
      </c>
      <c r="R504" s="154">
        <f>Q504*H504</f>
        <v>6.4006799999999997E-3</v>
      </c>
      <c r="S504" s="154">
        <v>0</v>
      </c>
      <c r="T504" s="155">
        <f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56" t="s">
        <v>289</v>
      </c>
      <c r="AT504" s="156" t="s">
        <v>181</v>
      </c>
      <c r="AU504" s="156" t="s">
        <v>85</v>
      </c>
      <c r="AY504" s="17" t="s">
        <v>179</v>
      </c>
      <c r="BE504" s="157">
        <f>IF(N504="základní",J504,0)</f>
        <v>0</v>
      </c>
      <c r="BF504" s="157">
        <f>IF(N504="snížená",J504,0)</f>
        <v>0</v>
      </c>
      <c r="BG504" s="157">
        <f>IF(N504="zákl. přenesená",J504,0)</f>
        <v>0</v>
      </c>
      <c r="BH504" s="157">
        <f>IF(N504="sníž. přenesená",J504,0)</f>
        <v>0</v>
      </c>
      <c r="BI504" s="157">
        <f>IF(N504="nulová",J504,0)</f>
        <v>0</v>
      </c>
      <c r="BJ504" s="17" t="s">
        <v>83</v>
      </c>
      <c r="BK504" s="157">
        <f>ROUND(I504*H504,2)</f>
        <v>0</v>
      </c>
      <c r="BL504" s="17" t="s">
        <v>289</v>
      </c>
      <c r="BM504" s="156" t="s">
        <v>814</v>
      </c>
    </row>
    <row r="505" spans="1:65" s="2" customFormat="1" ht="19.2">
      <c r="A505" s="32"/>
      <c r="B505" s="33"/>
      <c r="C505" s="32"/>
      <c r="D505" s="158" t="s">
        <v>188</v>
      </c>
      <c r="E505" s="32"/>
      <c r="F505" s="159" t="s">
        <v>815</v>
      </c>
      <c r="G505" s="32"/>
      <c r="H505" s="32"/>
      <c r="I505" s="160"/>
      <c r="J505" s="32"/>
      <c r="K505" s="32"/>
      <c r="L505" s="33"/>
      <c r="M505" s="161"/>
      <c r="N505" s="162"/>
      <c r="O505" s="58"/>
      <c r="P505" s="58"/>
      <c r="Q505" s="58"/>
      <c r="R505" s="58"/>
      <c r="S505" s="58"/>
      <c r="T505" s="59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T505" s="17" t="s">
        <v>188</v>
      </c>
      <c r="AU505" s="17" t="s">
        <v>85</v>
      </c>
    </row>
    <row r="506" spans="1:65" s="2" customFormat="1" ht="10.199999999999999">
      <c r="A506" s="32"/>
      <c r="B506" s="33"/>
      <c r="C506" s="32"/>
      <c r="D506" s="163" t="s">
        <v>190</v>
      </c>
      <c r="E506" s="32"/>
      <c r="F506" s="164" t="s">
        <v>816</v>
      </c>
      <c r="G506" s="32"/>
      <c r="H506" s="32"/>
      <c r="I506" s="160"/>
      <c r="J506" s="32"/>
      <c r="K506" s="32"/>
      <c r="L506" s="33"/>
      <c r="M506" s="161"/>
      <c r="N506" s="162"/>
      <c r="O506" s="58"/>
      <c r="P506" s="58"/>
      <c r="Q506" s="58"/>
      <c r="R506" s="58"/>
      <c r="S506" s="58"/>
      <c r="T506" s="59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T506" s="17" t="s">
        <v>190</v>
      </c>
      <c r="AU506" s="17" t="s">
        <v>85</v>
      </c>
    </row>
    <row r="507" spans="1:65" s="13" customFormat="1" ht="10.199999999999999">
      <c r="B507" s="165"/>
      <c r="D507" s="158" t="s">
        <v>192</v>
      </c>
      <c r="E507" s="166" t="s">
        <v>1</v>
      </c>
      <c r="F507" s="167" t="s">
        <v>128</v>
      </c>
      <c r="H507" s="168">
        <v>53.338999999999999</v>
      </c>
      <c r="I507" s="169"/>
      <c r="L507" s="165"/>
      <c r="M507" s="192"/>
      <c r="N507" s="193"/>
      <c r="O507" s="193"/>
      <c r="P507" s="193"/>
      <c r="Q507" s="193"/>
      <c r="R507" s="193"/>
      <c r="S507" s="193"/>
      <c r="T507" s="194"/>
      <c r="AT507" s="166" t="s">
        <v>192</v>
      </c>
      <c r="AU507" s="166" t="s">
        <v>85</v>
      </c>
      <c r="AV507" s="13" t="s">
        <v>85</v>
      </c>
      <c r="AW507" s="13" t="s">
        <v>31</v>
      </c>
      <c r="AX507" s="13" t="s">
        <v>83</v>
      </c>
      <c r="AY507" s="166" t="s">
        <v>179</v>
      </c>
    </row>
    <row r="508" spans="1:65" s="2" customFormat="1" ht="6.9" customHeight="1">
      <c r="A508" s="32"/>
      <c r="B508" s="47"/>
      <c r="C508" s="48"/>
      <c r="D508" s="48"/>
      <c r="E508" s="48"/>
      <c r="F508" s="48"/>
      <c r="G508" s="48"/>
      <c r="H508" s="48"/>
      <c r="I508" s="48"/>
      <c r="J508" s="48"/>
      <c r="K508" s="48"/>
      <c r="L508" s="33"/>
      <c r="M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</row>
  </sheetData>
  <autoFilter ref="C133:K507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hyperlinks>
    <hyperlink ref="F139" r:id="rId1"/>
    <hyperlink ref="F143" r:id="rId2"/>
    <hyperlink ref="F146" r:id="rId3"/>
    <hyperlink ref="F150" r:id="rId4"/>
    <hyperlink ref="F153" r:id="rId5"/>
    <hyperlink ref="F157" r:id="rId6"/>
    <hyperlink ref="F161" r:id="rId7"/>
    <hyperlink ref="F165" r:id="rId8"/>
    <hyperlink ref="F169" r:id="rId9"/>
    <hyperlink ref="F175" r:id="rId10"/>
    <hyperlink ref="F179" r:id="rId11"/>
    <hyperlink ref="F184" r:id="rId12"/>
    <hyperlink ref="F188" r:id="rId13"/>
    <hyperlink ref="F195" r:id="rId14"/>
    <hyperlink ref="F199" r:id="rId15"/>
    <hyperlink ref="F203" r:id="rId16"/>
    <hyperlink ref="F206" r:id="rId17"/>
    <hyperlink ref="F210" r:id="rId18"/>
    <hyperlink ref="F213" r:id="rId19"/>
    <hyperlink ref="F217" r:id="rId20"/>
    <hyperlink ref="F221" r:id="rId21"/>
    <hyperlink ref="F226" r:id="rId22"/>
    <hyperlink ref="F230" r:id="rId23"/>
    <hyperlink ref="F238" r:id="rId24"/>
    <hyperlink ref="F243" r:id="rId25"/>
    <hyperlink ref="F247" r:id="rId26"/>
    <hyperlink ref="F252" r:id="rId27"/>
    <hyperlink ref="F262" r:id="rId28"/>
    <hyperlink ref="F267" r:id="rId29"/>
    <hyperlink ref="F273" r:id="rId30"/>
    <hyperlink ref="F277" r:id="rId31"/>
    <hyperlink ref="F281" r:id="rId32"/>
    <hyperlink ref="F285" r:id="rId33"/>
    <hyperlink ref="F289" r:id="rId34"/>
    <hyperlink ref="F293" r:id="rId35"/>
    <hyperlink ref="F296" r:id="rId36"/>
    <hyperlink ref="F300" r:id="rId37"/>
    <hyperlink ref="F306" r:id="rId38"/>
    <hyperlink ref="F310" r:id="rId39"/>
    <hyperlink ref="F317" r:id="rId40"/>
    <hyperlink ref="F320" r:id="rId41"/>
    <hyperlink ref="F323" r:id="rId42"/>
    <hyperlink ref="F327" r:id="rId43"/>
    <hyperlink ref="F331" r:id="rId44"/>
    <hyperlink ref="F336" r:id="rId45"/>
    <hyperlink ref="F344" r:id="rId46"/>
    <hyperlink ref="F348" r:id="rId47"/>
    <hyperlink ref="F359" r:id="rId48"/>
    <hyperlink ref="F363" r:id="rId49"/>
    <hyperlink ref="F373" r:id="rId50"/>
    <hyperlink ref="F381" r:id="rId51"/>
    <hyperlink ref="F385" r:id="rId52"/>
    <hyperlink ref="F391" r:id="rId53"/>
    <hyperlink ref="F397" r:id="rId54"/>
    <hyperlink ref="F402" r:id="rId55"/>
    <hyperlink ref="F405" r:id="rId56"/>
    <hyperlink ref="F413" r:id="rId57"/>
    <hyperlink ref="F417" r:id="rId58"/>
    <hyperlink ref="F430" r:id="rId59"/>
    <hyperlink ref="F433" r:id="rId60"/>
    <hyperlink ref="F440" r:id="rId61"/>
    <hyperlink ref="F444" r:id="rId62"/>
    <hyperlink ref="F448" r:id="rId63"/>
    <hyperlink ref="F452" r:id="rId64"/>
    <hyperlink ref="F456" r:id="rId65"/>
    <hyperlink ref="F464" r:id="rId66"/>
    <hyperlink ref="F468" r:id="rId67"/>
    <hyperlink ref="F471" r:id="rId68"/>
    <hyperlink ref="F476" r:id="rId69"/>
    <hyperlink ref="F480" r:id="rId70"/>
    <hyperlink ref="F488" r:id="rId71"/>
    <hyperlink ref="F492" r:id="rId72"/>
    <hyperlink ref="F496" r:id="rId73"/>
    <hyperlink ref="F502" r:id="rId74"/>
    <hyperlink ref="F506" r:id="rId7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56" s="1" customFormat="1" ht="36.9" customHeight="1">
      <c r="L2" s="256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88</v>
      </c>
      <c r="AZ2" s="93" t="s">
        <v>109</v>
      </c>
      <c r="BA2" s="93" t="s">
        <v>1</v>
      </c>
      <c r="BB2" s="93" t="s">
        <v>1</v>
      </c>
      <c r="BC2" s="93" t="s">
        <v>817</v>
      </c>
      <c r="BD2" s="93" t="s">
        <v>85</v>
      </c>
    </row>
    <row r="3" spans="1:5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107</v>
      </c>
      <c r="BA3" s="93" t="s">
        <v>1</v>
      </c>
      <c r="BB3" s="93" t="s">
        <v>1</v>
      </c>
      <c r="BC3" s="93" t="s">
        <v>818</v>
      </c>
      <c r="BD3" s="93" t="s">
        <v>85</v>
      </c>
    </row>
    <row r="4" spans="1:56" s="1" customFormat="1" ht="24.9" customHeight="1">
      <c r="B4" s="20"/>
      <c r="D4" s="21" t="s">
        <v>111</v>
      </c>
      <c r="L4" s="20"/>
      <c r="M4" s="94" t="s">
        <v>10</v>
      </c>
      <c r="AT4" s="17" t="s">
        <v>3</v>
      </c>
      <c r="AZ4" s="93" t="s">
        <v>114</v>
      </c>
      <c r="BA4" s="93" t="s">
        <v>1</v>
      </c>
      <c r="BB4" s="93" t="s">
        <v>1</v>
      </c>
      <c r="BC4" s="93" t="s">
        <v>819</v>
      </c>
      <c r="BD4" s="93" t="s">
        <v>85</v>
      </c>
    </row>
    <row r="5" spans="1:56" s="1" customFormat="1" ht="6.9" customHeight="1">
      <c r="B5" s="20"/>
      <c r="L5" s="20"/>
      <c r="AZ5" s="93" t="s">
        <v>118</v>
      </c>
      <c r="BA5" s="93" t="s">
        <v>1</v>
      </c>
      <c r="BB5" s="93" t="s">
        <v>1</v>
      </c>
      <c r="BC5" s="93" t="s">
        <v>820</v>
      </c>
      <c r="BD5" s="93" t="s">
        <v>85</v>
      </c>
    </row>
    <row r="6" spans="1:56" s="1" customFormat="1" ht="12" customHeight="1">
      <c r="B6" s="20"/>
      <c r="D6" s="27" t="s">
        <v>16</v>
      </c>
      <c r="L6" s="20"/>
      <c r="AZ6" s="93" t="s">
        <v>112</v>
      </c>
      <c r="BA6" s="93" t="s">
        <v>1</v>
      </c>
      <c r="BB6" s="93" t="s">
        <v>1</v>
      </c>
      <c r="BC6" s="93" t="s">
        <v>821</v>
      </c>
      <c r="BD6" s="93" t="s">
        <v>85</v>
      </c>
    </row>
    <row r="7" spans="1:56" s="1" customFormat="1" ht="27" customHeight="1">
      <c r="B7" s="20"/>
      <c r="E7" s="257" t="str">
        <f>'Rekapitulace stavby'!K6</f>
        <v>SOŠ veterinární - Oprava sítí 1PP (vnitřní a vnější kanalizace, SLP, elektro)</v>
      </c>
      <c r="F7" s="258"/>
      <c r="G7" s="258"/>
      <c r="H7" s="258"/>
      <c r="L7" s="20"/>
      <c r="AZ7" s="93" t="s">
        <v>116</v>
      </c>
      <c r="BA7" s="93" t="s">
        <v>1</v>
      </c>
      <c r="BB7" s="93" t="s">
        <v>1</v>
      </c>
      <c r="BC7" s="93" t="s">
        <v>822</v>
      </c>
      <c r="BD7" s="93" t="s">
        <v>85</v>
      </c>
    </row>
    <row r="8" spans="1:56" s="2" customFormat="1" ht="12" customHeight="1">
      <c r="A8" s="32"/>
      <c r="B8" s="33"/>
      <c r="C8" s="32"/>
      <c r="D8" s="27" t="s">
        <v>120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31.2" customHeight="1">
      <c r="A9" s="32"/>
      <c r="B9" s="33"/>
      <c r="C9" s="32"/>
      <c r="D9" s="32"/>
      <c r="E9" s="218" t="s">
        <v>823</v>
      </c>
      <c r="F9" s="259"/>
      <c r="G9" s="259"/>
      <c r="H9" s="25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130</v>
      </c>
      <c r="G12" s="32"/>
      <c r="H12" s="32"/>
      <c r="I12" s="27" t="s">
        <v>22</v>
      </c>
      <c r="J12" s="55" t="str">
        <f>'Rekapitulace stavby'!AN8</f>
        <v>15. 2. 2024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26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26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5"/>
      <c r="B27" s="96"/>
      <c r="C27" s="95"/>
      <c r="D27" s="95"/>
      <c r="E27" s="245" t="s">
        <v>1</v>
      </c>
      <c r="F27" s="245"/>
      <c r="G27" s="245"/>
      <c r="H27" s="245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ROUND(J130,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9" t="s">
        <v>39</v>
      </c>
      <c r="E33" s="27" t="s">
        <v>40</v>
      </c>
      <c r="F33" s="100">
        <f>ROUND((SUM(BE130:BE327)),  2)</f>
        <v>0</v>
      </c>
      <c r="G33" s="32"/>
      <c r="H33" s="32"/>
      <c r="I33" s="101">
        <v>0.21</v>
      </c>
      <c r="J33" s="100">
        <f>ROUND(((SUM(BE130:BE327))*I33),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41</v>
      </c>
      <c r="F34" s="100">
        <f>ROUND((SUM(BF130:BF327)),  2)</f>
        <v>0</v>
      </c>
      <c r="G34" s="32"/>
      <c r="H34" s="32"/>
      <c r="I34" s="101">
        <v>0.12</v>
      </c>
      <c r="J34" s="100">
        <f>ROUND(((SUM(BF130:BF327))*I34),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42</v>
      </c>
      <c r="F35" s="100">
        <f>ROUND((SUM(BG130:BG327)),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43</v>
      </c>
      <c r="F36" s="100">
        <f>ROUND((SUM(BH130:BH327)),  2)</f>
        <v>0</v>
      </c>
      <c r="G36" s="32"/>
      <c r="H36" s="32"/>
      <c r="I36" s="101">
        <v>0.12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44</v>
      </c>
      <c r="F37" s="100">
        <f>ROUND((SUM(BI130:BI327)),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141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7" customHeight="1">
      <c r="A85" s="32"/>
      <c r="B85" s="33"/>
      <c r="C85" s="32"/>
      <c r="D85" s="32"/>
      <c r="E85" s="257" t="str">
        <f>E7</f>
        <v>SOŠ veterinární - Oprava sítí 1PP (vnitřní a vnější kanalizace, SLP, elektro)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1.2" customHeight="1">
      <c r="A87" s="32"/>
      <c r="B87" s="33"/>
      <c r="C87" s="32"/>
      <c r="D87" s="32"/>
      <c r="E87" s="218" t="str">
        <f>E9</f>
        <v>stav_wc - Oprava - stavební část -  v sociálním zařízení - předpokládané stavební práce</v>
      </c>
      <c r="F87" s="259"/>
      <c r="G87" s="259"/>
      <c r="H87" s="25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Hradec Králové, Pražská 68, SOŠ veterinární</v>
      </c>
      <c r="G89" s="32"/>
      <c r="H89" s="32"/>
      <c r="I89" s="27" t="s">
        <v>22</v>
      </c>
      <c r="J89" s="55" t="str">
        <f>IF(J12="","",J12)</f>
        <v>15. 2. 2024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142</v>
      </c>
      <c r="D94" s="102"/>
      <c r="E94" s="102"/>
      <c r="F94" s="102"/>
      <c r="G94" s="102"/>
      <c r="H94" s="102"/>
      <c r="I94" s="102"/>
      <c r="J94" s="111" t="s">
        <v>143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2" t="s">
        <v>144</v>
      </c>
      <c r="D96" s="32"/>
      <c r="E96" s="32"/>
      <c r="F96" s="32"/>
      <c r="G96" s="32"/>
      <c r="H96" s="32"/>
      <c r="I96" s="32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145</v>
      </c>
    </row>
    <row r="97" spans="1:31" s="9" customFormat="1" ht="24.9" customHeight="1">
      <c r="B97" s="113"/>
      <c r="D97" s="114" t="s">
        <v>146</v>
      </c>
      <c r="E97" s="115"/>
      <c r="F97" s="115"/>
      <c r="G97" s="115"/>
      <c r="H97" s="115"/>
      <c r="I97" s="115"/>
      <c r="J97" s="116">
        <f>J131</f>
        <v>0</v>
      </c>
      <c r="L97" s="113"/>
    </row>
    <row r="98" spans="1:31" s="10" customFormat="1" ht="19.95" customHeight="1">
      <c r="B98" s="117"/>
      <c r="D98" s="118" t="s">
        <v>148</v>
      </c>
      <c r="E98" s="119"/>
      <c r="F98" s="119"/>
      <c r="G98" s="119"/>
      <c r="H98" s="119"/>
      <c r="I98" s="119"/>
      <c r="J98" s="120">
        <f>J132</f>
        <v>0</v>
      </c>
      <c r="L98" s="117"/>
    </row>
    <row r="99" spans="1:31" s="10" customFormat="1" ht="19.95" customHeight="1">
      <c r="B99" s="117"/>
      <c r="D99" s="118" t="s">
        <v>149</v>
      </c>
      <c r="E99" s="119"/>
      <c r="F99" s="119"/>
      <c r="G99" s="119"/>
      <c r="H99" s="119"/>
      <c r="I99" s="119"/>
      <c r="J99" s="120">
        <f>J137</f>
        <v>0</v>
      </c>
      <c r="L99" s="117"/>
    </row>
    <row r="100" spans="1:31" s="10" customFormat="1" ht="19.95" customHeight="1">
      <c r="B100" s="117"/>
      <c r="D100" s="118" t="s">
        <v>150</v>
      </c>
      <c r="E100" s="119"/>
      <c r="F100" s="119"/>
      <c r="G100" s="119"/>
      <c r="H100" s="119"/>
      <c r="I100" s="119"/>
      <c r="J100" s="120">
        <f>J150</f>
        <v>0</v>
      </c>
      <c r="L100" s="117"/>
    </row>
    <row r="101" spans="1:31" s="10" customFormat="1" ht="19.95" customHeight="1">
      <c r="B101" s="117"/>
      <c r="D101" s="118" t="s">
        <v>152</v>
      </c>
      <c r="E101" s="119"/>
      <c r="F101" s="119"/>
      <c r="G101" s="119"/>
      <c r="H101" s="119"/>
      <c r="I101" s="119"/>
      <c r="J101" s="120">
        <f>J167</f>
        <v>0</v>
      </c>
      <c r="L101" s="117"/>
    </row>
    <row r="102" spans="1:31" s="10" customFormat="1" ht="19.95" customHeight="1">
      <c r="B102" s="117"/>
      <c r="D102" s="118" t="s">
        <v>153</v>
      </c>
      <c r="E102" s="119"/>
      <c r="F102" s="119"/>
      <c r="G102" s="119"/>
      <c r="H102" s="119"/>
      <c r="I102" s="119"/>
      <c r="J102" s="120">
        <f>J211</f>
        <v>0</v>
      </c>
      <c r="L102" s="117"/>
    </row>
    <row r="103" spans="1:31" s="10" customFormat="1" ht="19.95" customHeight="1">
      <c r="B103" s="117"/>
      <c r="D103" s="118" t="s">
        <v>154</v>
      </c>
      <c r="E103" s="119"/>
      <c r="F103" s="119"/>
      <c r="G103" s="119"/>
      <c r="H103" s="119"/>
      <c r="I103" s="119"/>
      <c r="J103" s="120">
        <f>J225</f>
        <v>0</v>
      </c>
      <c r="L103" s="117"/>
    </row>
    <row r="104" spans="1:31" s="9" customFormat="1" ht="24.9" customHeight="1">
      <c r="B104" s="113"/>
      <c r="D104" s="114" t="s">
        <v>155</v>
      </c>
      <c r="E104" s="115"/>
      <c r="F104" s="115"/>
      <c r="G104" s="115"/>
      <c r="H104" s="115"/>
      <c r="I104" s="115"/>
      <c r="J104" s="116">
        <f>J229</f>
        <v>0</v>
      </c>
      <c r="L104" s="113"/>
    </row>
    <row r="105" spans="1:31" s="10" customFormat="1" ht="19.95" customHeight="1">
      <c r="B105" s="117"/>
      <c r="D105" s="118" t="s">
        <v>156</v>
      </c>
      <c r="E105" s="119"/>
      <c r="F105" s="119"/>
      <c r="G105" s="119"/>
      <c r="H105" s="119"/>
      <c r="I105" s="119"/>
      <c r="J105" s="120">
        <f>J230</f>
        <v>0</v>
      </c>
      <c r="L105" s="117"/>
    </row>
    <row r="106" spans="1:31" s="10" customFormat="1" ht="19.95" customHeight="1">
      <c r="B106" s="117"/>
      <c r="D106" s="118" t="s">
        <v>824</v>
      </c>
      <c r="E106" s="119"/>
      <c r="F106" s="119"/>
      <c r="G106" s="119"/>
      <c r="H106" s="119"/>
      <c r="I106" s="119"/>
      <c r="J106" s="120">
        <f>J252</f>
        <v>0</v>
      </c>
      <c r="L106" s="117"/>
    </row>
    <row r="107" spans="1:31" s="10" customFormat="1" ht="19.95" customHeight="1">
      <c r="B107" s="117"/>
      <c r="D107" s="118" t="s">
        <v>825</v>
      </c>
      <c r="E107" s="119"/>
      <c r="F107" s="119"/>
      <c r="G107" s="119"/>
      <c r="H107" s="119"/>
      <c r="I107" s="119"/>
      <c r="J107" s="120">
        <f>J255</f>
        <v>0</v>
      </c>
      <c r="L107" s="117"/>
    </row>
    <row r="108" spans="1:31" s="10" customFormat="1" ht="19.95" customHeight="1">
      <c r="B108" s="117"/>
      <c r="D108" s="118" t="s">
        <v>160</v>
      </c>
      <c r="E108" s="119"/>
      <c r="F108" s="119"/>
      <c r="G108" s="119"/>
      <c r="H108" s="119"/>
      <c r="I108" s="119"/>
      <c r="J108" s="120">
        <f>J269</f>
        <v>0</v>
      </c>
      <c r="L108" s="117"/>
    </row>
    <row r="109" spans="1:31" s="10" customFormat="1" ht="19.95" customHeight="1">
      <c r="B109" s="117"/>
      <c r="D109" s="118" t="s">
        <v>162</v>
      </c>
      <c r="E109" s="119"/>
      <c r="F109" s="119"/>
      <c r="G109" s="119"/>
      <c r="H109" s="119"/>
      <c r="I109" s="119"/>
      <c r="J109" s="120">
        <f>J295</f>
        <v>0</v>
      </c>
      <c r="L109" s="117"/>
    </row>
    <row r="110" spans="1:31" s="10" customFormat="1" ht="19.95" customHeight="1">
      <c r="B110" s="117"/>
      <c r="D110" s="118" t="s">
        <v>826</v>
      </c>
      <c r="E110" s="119"/>
      <c r="F110" s="119"/>
      <c r="G110" s="119"/>
      <c r="H110" s="119"/>
      <c r="I110" s="119"/>
      <c r="J110" s="120">
        <f>J319</f>
        <v>0</v>
      </c>
      <c r="L110" s="117"/>
    </row>
    <row r="111" spans="1:31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" customHeight="1">
      <c r="A117" s="32"/>
      <c r="B117" s="33"/>
      <c r="C117" s="21" t="s">
        <v>164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7" customHeight="1">
      <c r="A120" s="32"/>
      <c r="B120" s="33"/>
      <c r="C120" s="32"/>
      <c r="D120" s="32"/>
      <c r="E120" s="257" t="str">
        <f>E7</f>
        <v>SOŠ veterinární - Oprava sítí 1PP (vnitřní a vnější kanalizace, SLP, elektro)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120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31.2" customHeight="1">
      <c r="A122" s="32"/>
      <c r="B122" s="33"/>
      <c r="C122" s="32"/>
      <c r="D122" s="32"/>
      <c r="E122" s="218" t="str">
        <f>E9</f>
        <v>stav_wc - Oprava - stavební část -  v sociálním zařízení - předpokládané stavební práce</v>
      </c>
      <c r="F122" s="259"/>
      <c r="G122" s="259"/>
      <c r="H122" s="259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F12</f>
        <v xml:space="preserve"> Hradec Králové, Pražská 68, SOŠ veterinární</v>
      </c>
      <c r="G124" s="32"/>
      <c r="H124" s="32"/>
      <c r="I124" s="27" t="s">
        <v>22</v>
      </c>
      <c r="J124" s="55" t="str">
        <f>IF(J12="","",J12)</f>
        <v>15. 2. 2024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6" customHeight="1">
      <c r="A126" s="32"/>
      <c r="B126" s="33"/>
      <c r="C126" s="27" t="s">
        <v>24</v>
      </c>
      <c r="D126" s="32"/>
      <c r="E126" s="32"/>
      <c r="F126" s="25" t="str">
        <f>E15</f>
        <v xml:space="preserve"> </v>
      </c>
      <c r="G126" s="32"/>
      <c r="H126" s="32"/>
      <c r="I126" s="27" t="s">
        <v>30</v>
      </c>
      <c r="J126" s="30" t="str">
        <f>E21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6" customHeight="1">
      <c r="A127" s="32"/>
      <c r="B127" s="33"/>
      <c r="C127" s="27" t="s">
        <v>28</v>
      </c>
      <c r="D127" s="32"/>
      <c r="E127" s="32"/>
      <c r="F127" s="25" t="str">
        <f>IF(E18="","",E18)</f>
        <v>Vyplň údaj</v>
      </c>
      <c r="G127" s="32"/>
      <c r="H127" s="32"/>
      <c r="I127" s="27" t="s">
        <v>32</v>
      </c>
      <c r="J127" s="30" t="str">
        <f>E24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1"/>
      <c r="B129" s="122"/>
      <c r="C129" s="123" t="s">
        <v>165</v>
      </c>
      <c r="D129" s="124" t="s">
        <v>60</v>
      </c>
      <c r="E129" s="124" t="s">
        <v>56</v>
      </c>
      <c r="F129" s="124" t="s">
        <v>57</v>
      </c>
      <c r="G129" s="124" t="s">
        <v>166</v>
      </c>
      <c r="H129" s="124" t="s">
        <v>167</v>
      </c>
      <c r="I129" s="124" t="s">
        <v>168</v>
      </c>
      <c r="J129" s="124" t="s">
        <v>143</v>
      </c>
      <c r="K129" s="125" t="s">
        <v>169</v>
      </c>
      <c r="L129" s="126"/>
      <c r="M129" s="62" t="s">
        <v>1</v>
      </c>
      <c r="N129" s="63" t="s">
        <v>39</v>
      </c>
      <c r="O129" s="63" t="s">
        <v>170</v>
      </c>
      <c r="P129" s="63" t="s">
        <v>171</v>
      </c>
      <c r="Q129" s="63" t="s">
        <v>172</v>
      </c>
      <c r="R129" s="63" t="s">
        <v>173</v>
      </c>
      <c r="S129" s="63" t="s">
        <v>174</v>
      </c>
      <c r="T129" s="64" t="s">
        <v>175</v>
      </c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</row>
    <row r="130" spans="1:65" s="2" customFormat="1" ht="22.8" customHeight="1">
      <c r="A130" s="32"/>
      <c r="B130" s="33"/>
      <c r="C130" s="69" t="s">
        <v>176</v>
      </c>
      <c r="D130" s="32"/>
      <c r="E130" s="32"/>
      <c r="F130" s="32"/>
      <c r="G130" s="32"/>
      <c r="H130" s="32"/>
      <c r="I130" s="32"/>
      <c r="J130" s="127">
        <f>BK130</f>
        <v>0</v>
      </c>
      <c r="K130" s="32"/>
      <c r="L130" s="33"/>
      <c r="M130" s="65"/>
      <c r="N130" s="56"/>
      <c r="O130" s="66"/>
      <c r="P130" s="128">
        <f>P131+P229</f>
        <v>0</v>
      </c>
      <c r="Q130" s="66"/>
      <c r="R130" s="128">
        <f>R131+R229</f>
        <v>7.2495732100000003</v>
      </c>
      <c r="S130" s="66"/>
      <c r="T130" s="129">
        <f>T131+T229</f>
        <v>6.1105099999999997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74</v>
      </c>
      <c r="AU130" s="17" t="s">
        <v>145</v>
      </c>
      <c r="BK130" s="130">
        <f>BK131+BK229</f>
        <v>0</v>
      </c>
    </row>
    <row r="131" spans="1:65" s="12" customFormat="1" ht="25.95" customHeight="1">
      <c r="B131" s="131"/>
      <c r="D131" s="132" t="s">
        <v>74</v>
      </c>
      <c r="E131" s="133" t="s">
        <v>177</v>
      </c>
      <c r="F131" s="133" t="s">
        <v>178</v>
      </c>
      <c r="I131" s="134"/>
      <c r="J131" s="135">
        <f>BK131</f>
        <v>0</v>
      </c>
      <c r="L131" s="131"/>
      <c r="M131" s="136"/>
      <c r="N131" s="137"/>
      <c r="O131" s="137"/>
      <c r="P131" s="138">
        <f>P132+P137+P150+P167+P211+P225</f>
        <v>0</v>
      </c>
      <c r="Q131" s="137"/>
      <c r="R131" s="138">
        <f>R132+R137+R150+R167+R211+R225</f>
        <v>5.6429690099999998</v>
      </c>
      <c r="S131" s="137"/>
      <c r="T131" s="139">
        <f>T132+T137+T150+T167+T211+T225</f>
        <v>6.0803099999999999</v>
      </c>
      <c r="AR131" s="132" t="s">
        <v>83</v>
      </c>
      <c r="AT131" s="140" t="s">
        <v>74</v>
      </c>
      <c r="AU131" s="140" t="s">
        <v>75</v>
      </c>
      <c r="AY131" s="132" t="s">
        <v>179</v>
      </c>
      <c r="BK131" s="141">
        <f>BK132+BK137+BK150+BK167+BK211+BK225</f>
        <v>0</v>
      </c>
    </row>
    <row r="132" spans="1:65" s="12" customFormat="1" ht="22.8" customHeight="1">
      <c r="B132" s="131"/>
      <c r="D132" s="132" t="s">
        <v>74</v>
      </c>
      <c r="E132" s="142" t="s">
        <v>85</v>
      </c>
      <c r="F132" s="142" t="s">
        <v>232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SUM(P133:P136)</f>
        <v>0</v>
      </c>
      <c r="Q132" s="137"/>
      <c r="R132" s="138">
        <f>SUM(R133:R136)</f>
        <v>0.74843999999999999</v>
      </c>
      <c r="S132" s="137"/>
      <c r="T132" s="139">
        <f>SUM(T133:T136)</f>
        <v>0</v>
      </c>
      <c r="AR132" s="132" t="s">
        <v>83</v>
      </c>
      <c r="AT132" s="140" t="s">
        <v>74</v>
      </c>
      <c r="AU132" s="140" t="s">
        <v>83</v>
      </c>
      <c r="AY132" s="132" t="s">
        <v>179</v>
      </c>
      <c r="BK132" s="141">
        <f>SUM(BK133:BK136)</f>
        <v>0</v>
      </c>
    </row>
    <row r="133" spans="1:65" s="2" customFormat="1" ht="22.2" customHeight="1">
      <c r="A133" s="32"/>
      <c r="B133" s="144"/>
      <c r="C133" s="145" t="s">
        <v>83</v>
      </c>
      <c r="D133" s="145" t="s">
        <v>181</v>
      </c>
      <c r="E133" s="146" t="s">
        <v>234</v>
      </c>
      <c r="F133" s="147" t="s">
        <v>235</v>
      </c>
      <c r="G133" s="148" t="s">
        <v>184</v>
      </c>
      <c r="H133" s="149">
        <v>0.378</v>
      </c>
      <c r="I133" s="150"/>
      <c r="J133" s="151">
        <f>ROUND(I133*H133,2)</f>
        <v>0</v>
      </c>
      <c r="K133" s="147" t="s">
        <v>185</v>
      </c>
      <c r="L133" s="33"/>
      <c r="M133" s="152" t="s">
        <v>1</v>
      </c>
      <c r="N133" s="153" t="s">
        <v>40</v>
      </c>
      <c r="O133" s="58"/>
      <c r="P133" s="154">
        <f>O133*H133</f>
        <v>0</v>
      </c>
      <c r="Q133" s="154">
        <v>1.98</v>
      </c>
      <c r="R133" s="154">
        <f>Q133*H133</f>
        <v>0.74843999999999999</v>
      </c>
      <c r="S133" s="154">
        <v>0</v>
      </c>
      <c r="T133" s="155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6" t="s">
        <v>186</v>
      </c>
      <c r="AT133" s="156" t="s">
        <v>181</v>
      </c>
      <c r="AU133" s="156" t="s">
        <v>85</v>
      </c>
      <c r="AY133" s="17" t="s">
        <v>179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7" t="s">
        <v>83</v>
      </c>
      <c r="BK133" s="157">
        <f>ROUND(I133*H133,2)</f>
        <v>0</v>
      </c>
      <c r="BL133" s="17" t="s">
        <v>186</v>
      </c>
      <c r="BM133" s="156" t="s">
        <v>827</v>
      </c>
    </row>
    <row r="134" spans="1:65" s="2" customFormat="1" ht="19.2">
      <c r="A134" s="32"/>
      <c r="B134" s="33"/>
      <c r="C134" s="32"/>
      <c r="D134" s="158" t="s">
        <v>188</v>
      </c>
      <c r="E134" s="32"/>
      <c r="F134" s="159" t="s">
        <v>237</v>
      </c>
      <c r="G134" s="32"/>
      <c r="H134" s="32"/>
      <c r="I134" s="160"/>
      <c r="J134" s="32"/>
      <c r="K134" s="32"/>
      <c r="L134" s="33"/>
      <c r="M134" s="161"/>
      <c r="N134" s="162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188</v>
      </c>
      <c r="AU134" s="17" t="s">
        <v>85</v>
      </c>
    </row>
    <row r="135" spans="1:65" s="2" customFormat="1" ht="10.199999999999999">
      <c r="A135" s="32"/>
      <c r="B135" s="33"/>
      <c r="C135" s="32"/>
      <c r="D135" s="163" t="s">
        <v>190</v>
      </c>
      <c r="E135" s="32"/>
      <c r="F135" s="164" t="s">
        <v>238</v>
      </c>
      <c r="G135" s="32"/>
      <c r="H135" s="32"/>
      <c r="I135" s="160"/>
      <c r="J135" s="32"/>
      <c r="K135" s="32"/>
      <c r="L135" s="33"/>
      <c r="M135" s="161"/>
      <c r="N135" s="162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190</v>
      </c>
      <c r="AU135" s="17" t="s">
        <v>85</v>
      </c>
    </row>
    <row r="136" spans="1:65" s="13" customFormat="1" ht="10.199999999999999">
      <c r="B136" s="165"/>
      <c r="D136" s="158" t="s">
        <v>192</v>
      </c>
      <c r="E136" s="166" t="s">
        <v>1</v>
      </c>
      <c r="F136" s="167" t="s">
        <v>828</v>
      </c>
      <c r="H136" s="168">
        <v>0.378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6" t="s">
        <v>192</v>
      </c>
      <c r="AU136" s="166" t="s">
        <v>85</v>
      </c>
      <c r="AV136" s="13" t="s">
        <v>85</v>
      </c>
      <c r="AW136" s="13" t="s">
        <v>31</v>
      </c>
      <c r="AX136" s="13" t="s">
        <v>83</v>
      </c>
      <c r="AY136" s="166" t="s">
        <v>179</v>
      </c>
    </row>
    <row r="137" spans="1:65" s="12" customFormat="1" ht="22.8" customHeight="1">
      <c r="B137" s="131"/>
      <c r="D137" s="132" t="s">
        <v>74</v>
      </c>
      <c r="E137" s="142" t="s">
        <v>199</v>
      </c>
      <c r="F137" s="142" t="s">
        <v>248</v>
      </c>
      <c r="I137" s="134"/>
      <c r="J137" s="143">
        <f>BK137</f>
        <v>0</v>
      </c>
      <c r="L137" s="131"/>
      <c r="M137" s="136"/>
      <c r="N137" s="137"/>
      <c r="O137" s="137"/>
      <c r="P137" s="138">
        <f>SUM(P138:P149)</f>
        <v>0</v>
      </c>
      <c r="Q137" s="137"/>
      <c r="R137" s="138">
        <f>SUM(R138:R149)</f>
        <v>2.0050197600000002</v>
      </c>
      <c r="S137" s="137"/>
      <c r="T137" s="139">
        <f>SUM(T138:T149)</f>
        <v>0</v>
      </c>
      <c r="AR137" s="132" t="s">
        <v>83</v>
      </c>
      <c r="AT137" s="140" t="s">
        <v>74</v>
      </c>
      <c r="AU137" s="140" t="s">
        <v>83</v>
      </c>
      <c r="AY137" s="132" t="s">
        <v>179</v>
      </c>
      <c r="BK137" s="141">
        <f>SUM(BK138:BK149)</f>
        <v>0</v>
      </c>
    </row>
    <row r="138" spans="1:65" s="2" customFormat="1" ht="19.8" customHeight="1">
      <c r="A138" s="32"/>
      <c r="B138" s="144"/>
      <c r="C138" s="145" t="s">
        <v>85</v>
      </c>
      <c r="D138" s="145" t="s">
        <v>181</v>
      </c>
      <c r="E138" s="146" t="s">
        <v>829</v>
      </c>
      <c r="F138" s="147" t="s">
        <v>830</v>
      </c>
      <c r="G138" s="148" t="s">
        <v>252</v>
      </c>
      <c r="H138" s="149">
        <v>36.784999999999997</v>
      </c>
      <c r="I138" s="150"/>
      <c r="J138" s="151">
        <f>ROUND(I138*H138,2)</f>
        <v>0</v>
      </c>
      <c r="K138" s="147" t="s">
        <v>185</v>
      </c>
      <c r="L138" s="33"/>
      <c r="M138" s="152" t="s">
        <v>1</v>
      </c>
      <c r="N138" s="153" t="s">
        <v>40</v>
      </c>
      <c r="O138" s="58"/>
      <c r="P138" s="154">
        <f>O138*H138</f>
        <v>0</v>
      </c>
      <c r="Q138" s="154">
        <v>2.8570000000000002E-2</v>
      </c>
      <c r="R138" s="154">
        <f>Q138*H138</f>
        <v>1.05094745</v>
      </c>
      <c r="S138" s="154">
        <v>0</v>
      </c>
      <c r="T138" s="155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6" t="s">
        <v>186</v>
      </c>
      <c r="AT138" s="156" t="s">
        <v>181</v>
      </c>
      <c r="AU138" s="156" t="s">
        <v>85</v>
      </c>
      <c r="AY138" s="17" t="s">
        <v>179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7" t="s">
        <v>83</v>
      </c>
      <c r="BK138" s="157">
        <f>ROUND(I138*H138,2)</f>
        <v>0</v>
      </c>
      <c r="BL138" s="17" t="s">
        <v>186</v>
      </c>
      <c r="BM138" s="156" t="s">
        <v>831</v>
      </c>
    </row>
    <row r="139" spans="1:65" s="2" customFormat="1" ht="19.2">
      <c r="A139" s="32"/>
      <c r="B139" s="33"/>
      <c r="C139" s="32"/>
      <c r="D139" s="158" t="s">
        <v>188</v>
      </c>
      <c r="E139" s="32"/>
      <c r="F139" s="159" t="s">
        <v>832</v>
      </c>
      <c r="G139" s="32"/>
      <c r="H139" s="32"/>
      <c r="I139" s="160"/>
      <c r="J139" s="32"/>
      <c r="K139" s="32"/>
      <c r="L139" s="33"/>
      <c r="M139" s="161"/>
      <c r="N139" s="162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188</v>
      </c>
      <c r="AU139" s="17" t="s">
        <v>85</v>
      </c>
    </row>
    <row r="140" spans="1:65" s="2" customFormat="1" ht="10.199999999999999">
      <c r="A140" s="32"/>
      <c r="B140" s="33"/>
      <c r="C140" s="32"/>
      <c r="D140" s="163" t="s">
        <v>190</v>
      </c>
      <c r="E140" s="32"/>
      <c r="F140" s="164" t="s">
        <v>833</v>
      </c>
      <c r="G140" s="32"/>
      <c r="H140" s="32"/>
      <c r="I140" s="160"/>
      <c r="J140" s="32"/>
      <c r="K140" s="32"/>
      <c r="L140" s="33"/>
      <c r="M140" s="161"/>
      <c r="N140" s="162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190</v>
      </c>
      <c r="AU140" s="17" t="s">
        <v>85</v>
      </c>
    </row>
    <row r="141" spans="1:65" s="13" customFormat="1" ht="10.199999999999999">
      <c r="B141" s="165"/>
      <c r="D141" s="158" t="s">
        <v>192</v>
      </c>
      <c r="E141" s="166" t="s">
        <v>1</v>
      </c>
      <c r="F141" s="167" t="s">
        <v>107</v>
      </c>
      <c r="H141" s="168">
        <v>36.784999999999997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192</v>
      </c>
      <c r="AU141" s="166" t="s">
        <v>85</v>
      </c>
      <c r="AV141" s="13" t="s">
        <v>85</v>
      </c>
      <c r="AW141" s="13" t="s">
        <v>31</v>
      </c>
      <c r="AX141" s="13" t="s">
        <v>83</v>
      </c>
      <c r="AY141" s="166" t="s">
        <v>179</v>
      </c>
    </row>
    <row r="142" spans="1:65" s="2" customFormat="1" ht="22.2" customHeight="1">
      <c r="A142" s="32"/>
      <c r="B142" s="144"/>
      <c r="C142" s="145" t="s">
        <v>199</v>
      </c>
      <c r="D142" s="145" t="s">
        <v>181</v>
      </c>
      <c r="E142" s="146" t="s">
        <v>834</v>
      </c>
      <c r="F142" s="147" t="s">
        <v>835</v>
      </c>
      <c r="G142" s="148" t="s">
        <v>252</v>
      </c>
      <c r="H142" s="149">
        <v>6.08</v>
      </c>
      <c r="I142" s="150"/>
      <c r="J142" s="151">
        <f>ROUND(I142*H142,2)</f>
        <v>0</v>
      </c>
      <c r="K142" s="147" t="s">
        <v>185</v>
      </c>
      <c r="L142" s="33"/>
      <c r="M142" s="152" t="s">
        <v>1</v>
      </c>
      <c r="N142" s="153" t="s">
        <v>40</v>
      </c>
      <c r="O142" s="58"/>
      <c r="P142" s="154">
        <f>O142*H142</f>
        <v>0</v>
      </c>
      <c r="Q142" s="154">
        <v>6.8479999999999999E-2</v>
      </c>
      <c r="R142" s="154">
        <f>Q142*H142</f>
        <v>0.41635840000000002</v>
      </c>
      <c r="S142" s="154">
        <v>0</v>
      </c>
      <c r="T142" s="155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6" t="s">
        <v>186</v>
      </c>
      <c r="AT142" s="156" t="s">
        <v>181</v>
      </c>
      <c r="AU142" s="156" t="s">
        <v>85</v>
      </c>
      <c r="AY142" s="17" t="s">
        <v>179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7" t="s">
        <v>83</v>
      </c>
      <c r="BK142" s="157">
        <f>ROUND(I142*H142,2)</f>
        <v>0</v>
      </c>
      <c r="BL142" s="17" t="s">
        <v>186</v>
      </c>
      <c r="BM142" s="156" t="s">
        <v>836</v>
      </c>
    </row>
    <row r="143" spans="1:65" s="2" customFormat="1" ht="19.2">
      <c r="A143" s="32"/>
      <c r="B143" s="33"/>
      <c r="C143" s="32"/>
      <c r="D143" s="158" t="s">
        <v>188</v>
      </c>
      <c r="E143" s="32"/>
      <c r="F143" s="159" t="s">
        <v>837</v>
      </c>
      <c r="G143" s="32"/>
      <c r="H143" s="32"/>
      <c r="I143" s="160"/>
      <c r="J143" s="32"/>
      <c r="K143" s="32"/>
      <c r="L143" s="33"/>
      <c r="M143" s="161"/>
      <c r="N143" s="162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188</v>
      </c>
      <c r="AU143" s="17" t="s">
        <v>85</v>
      </c>
    </row>
    <row r="144" spans="1:65" s="2" customFormat="1" ht="10.199999999999999">
      <c r="A144" s="32"/>
      <c r="B144" s="33"/>
      <c r="C144" s="32"/>
      <c r="D144" s="163" t="s">
        <v>190</v>
      </c>
      <c r="E144" s="32"/>
      <c r="F144" s="164" t="s">
        <v>838</v>
      </c>
      <c r="G144" s="32"/>
      <c r="H144" s="32"/>
      <c r="I144" s="160"/>
      <c r="J144" s="32"/>
      <c r="K144" s="32"/>
      <c r="L144" s="33"/>
      <c r="M144" s="161"/>
      <c r="N144" s="162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190</v>
      </c>
      <c r="AU144" s="17" t="s">
        <v>85</v>
      </c>
    </row>
    <row r="145" spans="1:65" s="13" customFormat="1" ht="10.199999999999999">
      <c r="B145" s="165"/>
      <c r="D145" s="158" t="s">
        <v>192</v>
      </c>
      <c r="E145" s="166" t="s">
        <v>1</v>
      </c>
      <c r="F145" s="167" t="s">
        <v>114</v>
      </c>
      <c r="H145" s="168">
        <v>6.08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192</v>
      </c>
      <c r="AU145" s="166" t="s">
        <v>85</v>
      </c>
      <c r="AV145" s="13" t="s">
        <v>85</v>
      </c>
      <c r="AW145" s="13" t="s">
        <v>31</v>
      </c>
      <c r="AX145" s="13" t="s">
        <v>83</v>
      </c>
      <c r="AY145" s="166" t="s">
        <v>179</v>
      </c>
    </row>
    <row r="146" spans="1:65" s="2" customFormat="1" ht="14.4" customHeight="1">
      <c r="A146" s="32"/>
      <c r="B146" s="144"/>
      <c r="C146" s="145" t="s">
        <v>186</v>
      </c>
      <c r="D146" s="145" t="s">
        <v>181</v>
      </c>
      <c r="E146" s="146" t="s">
        <v>839</v>
      </c>
      <c r="F146" s="147" t="s">
        <v>840</v>
      </c>
      <c r="G146" s="148" t="s">
        <v>259</v>
      </c>
      <c r="H146" s="149">
        <v>0.52700000000000002</v>
      </c>
      <c r="I146" s="150"/>
      <c r="J146" s="151">
        <f>ROUND(I146*H146,2)</f>
        <v>0</v>
      </c>
      <c r="K146" s="147" t="s">
        <v>1</v>
      </c>
      <c r="L146" s="33"/>
      <c r="M146" s="152" t="s">
        <v>1</v>
      </c>
      <c r="N146" s="153" t="s">
        <v>40</v>
      </c>
      <c r="O146" s="58"/>
      <c r="P146" s="154">
        <f>O146*H146</f>
        <v>0</v>
      </c>
      <c r="Q146" s="154">
        <v>1.02033</v>
      </c>
      <c r="R146" s="154">
        <f>Q146*H146</f>
        <v>0.53771391000000002</v>
      </c>
      <c r="S146" s="154">
        <v>0</v>
      </c>
      <c r="T146" s="155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6" t="s">
        <v>186</v>
      </c>
      <c r="AT146" s="156" t="s">
        <v>181</v>
      </c>
      <c r="AU146" s="156" t="s">
        <v>85</v>
      </c>
      <c r="AY146" s="17" t="s">
        <v>179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7" t="s">
        <v>83</v>
      </c>
      <c r="BK146" s="157">
        <f>ROUND(I146*H146,2)</f>
        <v>0</v>
      </c>
      <c r="BL146" s="17" t="s">
        <v>186</v>
      </c>
      <c r="BM146" s="156" t="s">
        <v>841</v>
      </c>
    </row>
    <row r="147" spans="1:65" s="2" customFormat="1" ht="10.199999999999999">
      <c r="A147" s="32"/>
      <c r="B147" s="33"/>
      <c r="C147" s="32"/>
      <c r="D147" s="158" t="s">
        <v>188</v>
      </c>
      <c r="E147" s="32"/>
      <c r="F147" s="159" t="s">
        <v>842</v>
      </c>
      <c r="G147" s="32"/>
      <c r="H147" s="32"/>
      <c r="I147" s="160"/>
      <c r="J147" s="32"/>
      <c r="K147" s="32"/>
      <c r="L147" s="33"/>
      <c r="M147" s="161"/>
      <c r="N147" s="162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188</v>
      </c>
      <c r="AU147" s="17" t="s">
        <v>85</v>
      </c>
    </row>
    <row r="148" spans="1:65" s="2" customFormat="1" ht="19.2">
      <c r="A148" s="32"/>
      <c r="B148" s="33"/>
      <c r="C148" s="32"/>
      <c r="D148" s="158" t="s">
        <v>245</v>
      </c>
      <c r="E148" s="32"/>
      <c r="F148" s="173" t="s">
        <v>843</v>
      </c>
      <c r="G148" s="32"/>
      <c r="H148" s="32"/>
      <c r="I148" s="160"/>
      <c r="J148" s="32"/>
      <c r="K148" s="32"/>
      <c r="L148" s="33"/>
      <c r="M148" s="161"/>
      <c r="N148" s="162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245</v>
      </c>
      <c r="AU148" s="17" t="s">
        <v>85</v>
      </c>
    </row>
    <row r="149" spans="1:65" s="13" customFormat="1" ht="10.199999999999999">
      <c r="B149" s="165"/>
      <c r="D149" s="158" t="s">
        <v>192</v>
      </c>
      <c r="E149" s="166" t="s">
        <v>1</v>
      </c>
      <c r="F149" s="167" t="s">
        <v>844</v>
      </c>
      <c r="H149" s="168">
        <v>0.52700000000000002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192</v>
      </c>
      <c r="AU149" s="166" t="s">
        <v>85</v>
      </c>
      <c r="AV149" s="13" t="s">
        <v>85</v>
      </c>
      <c r="AW149" s="13" t="s">
        <v>31</v>
      </c>
      <c r="AX149" s="13" t="s">
        <v>83</v>
      </c>
      <c r="AY149" s="166" t="s">
        <v>179</v>
      </c>
    </row>
    <row r="150" spans="1:65" s="12" customFormat="1" ht="22.8" customHeight="1">
      <c r="B150" s="131"/>
      <c r="D150" s="132" t="s">
        <v>74</v>
      </c>
      <c r="E150" s="142" t="s">
        <v>218</v>
      </c>
      <c r="F150" s="142" t="s">
        <v>264</v>
      </c>
      <c r="I150" s="134"/>
      <c r="J150" s="143">
        <f>BK150</f>
        <v>0</v>
      </c>
      <c r="L150" s="131"/>
      <c r="M150" s="136"/>
      <c r="N150" s="137"/>
      <c r="O150" s="137"/>
      <c r="P150" s="138">
        <f>SUM(P151:P166)</f>
        <v>0</v>
      </c>
      <c r="Q150" s="137"/>
      <c r="R150" s="138">
        <f>SUM(R151:R166)</f>
        <v>2.8260298499999994</v>
      </c>
      <c r="S150" s="137"/>
      <c r="T150" s="139">
        <f>SUM(T151:T166)</f>
        <v>0</v>
      </c>
      <c r="AR150" s="132" t="s">
        <v>83</v>
      </c>
      <c r="AT150" s="140" t="s">
        <v>74</v>
      </c>
      <c r="AU150" s="140" t="s">
        <v>83</v>
      </c>
      <c r="AY150" s="132" t="s">
        <v>179</v>
      </c>
      <c r="BK150" s="141">
        <f>SUM(BK151:BK166)</f>
        <v>0</v>
      </c>
    </row>
    <row r="151" spans="1:65" s="2" customFormat="1" ht="22.2" customHeight="1">
      <c r="A151" s="32"/>
      <c r="B151" s="144"/>
      <c r="C151" s="145" t="s">
        <v>211</v>
      </c>
      <c r="D151" s="145" t="s">
        <v>181</v>
      </c>
      <c r="E151" s="146" t="s">
        <v>284</v>
      </c>
      <c r="F151" s="147" t="s">
        <v>285</v>
      </c>
      <c r="G151" s="148" t="s">
        <v>252</v>
      </c>
      <c r="H151" s="149">
        <v>6.08</v>
      </c>
      <c r="I151" s="150"/>
      <c r="J151" s="151">
        <f>ROUND(I151*H151,2)</f>
        <v>0</v>
      </c>
      <c r="K151" s="147" t="s">
        <v>185</v>
      </c>
      <c r="L151" s="33"/>
      <c r="M151" s="152" t="s">
        <v>1</v>
      </c>
      <c r="N151" s="153" t="s">
        <v>40</v>
      </c>
      <c r="O151" s="58"/>
      <c r="P151" s="154">
        <f>O151*H151</f>
        <v>0</v>
      </c>
      <c r="Q151" s="154">
        <v>1.54E-2</v>
      </c>
      <c r="R151" s="154">
        <f>Q151*H151</f>
        <v>9.3632000000000007E-2</v>
      </c>
      <c r="S151" s="154">
        <v>0</v>
      </c>
      <c r="T151" s="155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6" t="s">
        <v>186</v>
      </c>
      <c r="AT151" s="156" t="s">
        <v>181</v>
      </c>
      <c r="AU151" s="156" t="s">
        <v>85</v>
      </c>
      <c r="AY151" s="17" t="s">
        <v>179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7" t="s">
        <v>83</v>
      </c>
      <c r="BK151" s="157">
        <f>ROUND(I151*H151,2)</f>
        <v>0</v>
      </c>
      <c r="BL151" s="17" t="s">
        <v>186</v>
      </c>
      <c r="BM151" s="156" t="s">
        <v>845</v>
      </c>
    </row>
    <row r="152" spans="1:65" s="2" customFormat="1" ht="19.2">
      <c r="A152" s="32"/>
      <c r="B152" s="33"/>
      <c r="C152" s="32"/>
      <c r="D152" s="158" t="s">
        <v>188</v>
      </c>
      <c r="E152" s="32"/>
      <c r="F152" s="159" t="s">
        <v>846</v>
      </c>
      <c r="G152" s="32"/>
      <c r="H152" s="32"/>
      <c r="I152" s="160"/>
      <c r="J152" s="32"/>
      <c r="K152" s="32"/>
      <c r="L152" s="33"/>
      <c r="M152" s="161"/>
      <c r="N152" s="162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188</v>
      </c>
      <c r="AU152" s="17" t="s">
        <v>85</v>
      </c>
    </row>
    <row r="153" spans="1:65" s="2" customFormat="1" ht="10.199999999999999">
      <c r="A153" s="32"/>
      <c r="B153" s="33"/>
      <c r="C153" s="32"/>
      <c r="D153" s="163" t="s">
        <v>190</v>
      </c>
      <c r="E153" s="32"/>
      <c r="F153" s="164" t="s">
        <v>288</v>
      </c>
      <c r="G153" s="32"/>
      <c r="H153" s="32"/>
      <c r="I153" s="160"/>
      <c r="J153" s="32"/>
      <c r="K153" s="32"/>
      <c r="L153" s="33"/>
      <c r="M153" s="161"/>
      <c r="N153" s="162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190</v>
      </c>
      <c r="AU153" s="17" t="s">
        <v>85</v>
      </c>
    </row>
    <row r="154" spans="1:65" s="13" customFormat="1" ht="10.199999999999999">
      <c r="B154" s="165"/>
      <c r="D154" s="158" t="s">
        <v>192</v>
      </c>
      <c r="E154" s="166" t="s">
        <v>1</v>
      </c>
      <c r="F154" s="167" t="s">
        <v>114</v>
      </c>
      <c r="H154" s="168">
        <v>6.08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6" t="s">
        <v>192</v>
      </c>
      <c r="AU154" s="166" t="s">
        <v>85</v>
      </c>
      <c r="AV154" s="13" t="s">
        <v>85</v>
      </c>
      <c r="AW154" s="13" t="s">
        <v>31</v>
      </c>
      <c r="AX154" s="13" t="s">
        <v>83</v>
      </c>
      <c r="AY154" s="166" t="s">
        <v>179</v>
      </c>
    </row>
    <row r="155" spans="1:65" s="2" customFormat="1" ht="30" customHeight="1">
      <c r="A155" s="32"/>
      <c r="B155" s="144"/>
      <c r="C155" s="145" t="s">
        <v>218</v>
      </c>
      <c r="D155" s="145" t="s">
        <v>181</v>
      </c>
      <c r="E155" s="146" t="s">
        <v>847</v>
      </c>
      <c r="F155" s="147" t="s">
        <v>848</v>
      </c>
      <c r="G155" s="148" t="s">
        <v>184</v>
      </c>
      <c r="H155" s="149">
        <v>0.755</v>
      </c>
      <c r="I155" s="150"/>
      <c r="J155" s="151">
        <f>ROUND(I155*H155,2)</f>
        <v>0</v>
      </c>
      <c r="K155" s="147" t="s">
        <v>185</v>
      </c>
      <c r="L155" s="33"/>
      <c r="M155" s="152" t="s">
        <v>1</v>
      </c>
      <c r="N155" s="153" t="s">
        <v>40</v>
      </c>
      <c r="O155" s="58"/>
      <c r="P155" s="154">
        <f>O155*H155</f>
        <v>0</v>
      </c>
      <c r="Q155" s="154">
        <v>2.5018699999999998</v>
      </c>
      <c r="R155" s="154">
        <f>Q155*H155</f>
        <v>1.8889118499999999</v>
      </c>
      <c r="S155" s="154">
        <v>0</v>
      </c>
      <c r="T155" s="155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6" t="s">
        <v>186</v>
      </c>
      <c r="AT155" s="156" t="s">
        <v>181</v>
      </c>
      <c r="AU155" s="156" t="s">
        <v>85</v>
      </c>
      <c r="AY155" s="17" t="s">
        <v>179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7" t="s">
        <v>83</v>
      </c>
      <c r="BK155" s="157">
        <f>ROUND(I155*H155,2)</f>
        <v>0</v>
      </c>
      <c r="BL155" s="17" t="s">
        <v>186</v>
      </c>
      <c r="BM155" s="156" t="s">
        <v>849</v>
      </c>
    </row>
    <row r="156" spans="1:65" s="2" customFormat="1" ht="19.2">
      <c r="A156" s="32"/>
      <c r="B156" s="33"/>
      <c r="C156" s="32"/>
      <c r="D156" s="158" t="s">
        <v>188</v>
      </c>
      <c r="E156" s="32"/>
      <c r="F156" s="159" t="s">
        <v>850</v>
      </c>
      <c r="G156" s="32"/>
      <c r="H156" s="32"/>
      <c r="I156" s="160"/>
      <c r="J156" s="32"/>
      <c r="K156" s="32"/>
      <c r="L156" s="33"/>
      <c r="M156" s="161"/>
      <c r="N156" s="162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188</v>
      </c>
      <c r="AU156" s="17" t="s">
        <v>85</v>
      </c>
    </row>
    <row r="157" spans="1:65" s="2" customFormat="1" ht="10.199999999999999">
      <c r="A157" s="32"/>
      <c r="B157" s="33"/>
      <c r="C157" s="32"/>
      <c r="D157" s="163" t="s">
        <v>190</v>
      </c>
      <c r="E157" s="32"/>
      <c r="F157" s="164" t="s">
        <v>851</v>
      </c>
      <c r="G157" s="32"/>
      <c r="H157" s="32"/>
      <c r="I157" s="160"/>
      <c r="J157" s="32"/>
      <c r="K157" s="32"/>
      <c r="L157" s="33"/>
      <c r="M157" s="161"/>
      <c r="N157" s="162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190</v>
      </c>
      <c r="AU157" s="17" t="s">
        <v>85</v>
      </c>
    </row>
    <row r="158" spans="1:65" s="13" customFormat="1" ht="10.199999999999999">
      <c r="B158" s="165"/>
      <c r="D158" s="158" t="s">
        <v>192</v>
      </c>
      <c r="E158" s="166" t="s">
        <v>1</v>
      </c>
      <c r="F158" s="167" t="s">
        <v>852</v>
      </c>
      <c r="H158" s="168">
        <v>0.755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6" t="s">
        <v>192</v>
      </c>
      <c r="AU158" s="166" t="s">
        <v>85</v>
      </c>
      <c r="AV158" s="13" t="s">
        <v>85</v>
      </c>
      <c r="AW158" s="13" t="s">
        <v>31</v>
      </c>
      <c r="AX158" s="13" t="s">
        <v>83</v>
      </c>
      <c r="AY158" s="166" t="s">
        <v>179</v>
      </c>
    </row>
    <row r="159" spans="1:65" s="2" customFormat="1" ht="19.8" customHeight="1">
      <c r="A159" s="32"/>
      <c r="B159" s="144"/>
      <c r="C159" s="145" t="s">
        <v>226</v>
      </c>
      <c r="D159" s="145" t="s">
        <v>181</v>
      </c>
      <c r="E159" s="146" t="s">
        <v>853</v>
      </c>
      <c r="F159" s="147" t="s">
        <v>854</v>
      </c>
      <c r="G159" s="148" t="s">
        <v>252</v>
      </c>
      <c r="H159" s="149">
        <v>7.55</v>
      </c>
      <c r="I159" s="150"/>
      <c r="J159" s="151">
        <f>ROUND(I159*H159,2)</f>
        <v>0</v>
      </c>
      <c r="K159" s="147" t="s">
        <v>185</v>
      </c>
      <c r="L159" s="33"/>
      <c r="M159" s="152" t="s">
        <v>1</v>
      </c>
      <c r="N159" s="153" t="s">
        <v>40</v>
      </c>
      <c r="O159" s="58"/>
      <c r="P159" s="154">
        <f>O159*H159</f>
        <v>0</v>
      </c>
      <c r="Q159" s="154">
        <v>0.11169999999999999</v>
      </c>
      <c r="R159" s="154">
        <f>Q159*H159</f>
        <v>0.84333499999999995</v>
      </c>
      <c r="S159" s="154">
        <v>0</v>
      </c>
      <c r="T159" s="155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6" t="s">
        <v>186</v>
      </c>
      <c r="AT159" s="156" t="s">
        <v>181</v>
      </c>
      <c r="AU159" s="156" t="s">
        <v>85</v>
      </c>
      <c r="AY159" s="17" t="s">
        <v>179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7" t="s">
        <v>83</v>
      </c>
      <c r="BK159" s="157">
        <f>ROUND(I159*H159,2)</f>
        <v>0</v>
      </c>
      <c r="BL159" s="17" t="s">
        <v>186</v>
      </c>
      <c r="BM159" s="156" t="s">
        <v>855</v>
      </c>
    </row>
    <row r="160" spans="1:65" s="2" customFormat="1" ht="10.199999999999999">
      <c r="A160" s="32"/>
      <c r="B160" s="33"/>
      <c r="C160" s="32"/>
      <c r="D160" s="158" t="s">
        <v>188</v>
      </c>
      <c r="E160" s="32"/>
      <c r="F160" s="159" t="s">
        <v>856</v>
      </c>
      <c r="G160" s="32"/>
      <c r="H160" s="32"/>
      <c r="I160" s="160"/>
      <c r="J160" s="32"/>
      <c r="K160" s="32"/>
      <c r="L160" s="33"/>
      <c r="M160" s="161"/>
      <c r="N160" s="162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188</v>
      </c>
      <c r="AU160" s="17" t="s">
        <v>85</v>
      </c>
    </row>
    <row r="161" spans="1:65" s="2" customFormat="1" ht="10.199999999999999">
      <c r="A161" s="32"/>
      <c r="B161" s="33"/>
      <c r="C161" s="32"/>
      <c r="D161" s="163" t="s">
        <v>190</v>
      </c>
      <c r="E161" s="32"/>
      <c r="F161" s="164" t="s">
        <v>857</v>
      </c>
      <c r="G161" s="32"/>
      <c r="H161" s="32"/>
      <c r="I161" s="160"/>
      <c r="J161" s="32"/>
      <c r="K161" s="32"/>
      <c r="L161" s="33"/>
      <c r="M161" s="161"/>
      <c r="N161" s="162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190</v>
      </c>
      <c r="AU161" s="17" t="s">
        <v>85</v>
      </c>
    </row>
    <row r="162" spans="1:65" s="13" customFormat="1" ht="10.199999999999999">
      <c r="B162" s="165"/>
      <c r="D162" s="158" t="s">
        <v>192</v>
      </c>
      <c r="E162" s="166" t="s">
        <v>1</v>
      </c>
      <c r="F162" s="167" t="s">
        <v>109</v>
      </c>
      <c r="H162" s="168">
        <v>7.55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6" t="s">
        <v>192</v>
      </c>
      <c r="AU162" s="166" t="s">
        <v>85</v>
      </c>
      <c r="AV162" s="13" t="s">
        <v>85</v>
      </c>
      <c r="AW162" s="13" t="s">
        <v>31</v>
      </c>
      <c r="AX162" s="13" t="s">
        <v>83</v>
      </c>
      <c r="AY162" s="166" t="s">
        <v>179</v>
      </c>
    </row>
    <row r="163" spans="1:65" s="2" customFormat="1" ht="30" customHeight="1">
      <c r="A163" s="32"/>
      <c r="B163" s="144"/>
      <c r="C163" s="145" t="s">
        <v>233</v>
      </c>
      <c r="D163" s="145" t="s">
        <v>181</v>
      </c>
      <c r="E163" s="146" t="s">
        <v>335</v>
      </c>
      <c r="F163" s="147" t="s">
        <v>336</v>
      </c>
      <c r="G163" s="148" t="s">
        <v>337</v>
      </c>
      <c r="H163" s="149">
        <v>7.55</v>
      </c>
      <c r="I163" s="150"/>
      <c r="J163" s="151">
        <f>ROUND(I163*H163,2)</f>
        <v>0</v>
      </c>
      <c r="K163" s="147" t="s">
        <v>185</v>
      </c>
      <c r="L163" s="33"/>
      <c r="M163" s="152" t="s">
        <v>1</v>
      </c>
      <c r="N163" s="153" t="s">
        <v>40</v>
      </c>
      <c r="O163" s="58"/>
      <c r="P163" s="154">
        <f>O163*H163</f>
        <v>0</v>
      </c>
      <c r="Q163" s="154">
        <v>2.0000000000000002E-5</v>
      </c>
      <c r="R163" s="154">
        <f>Q163*H163</f>
        <v>1.5100000000000001E-4</v>
      </c>
      <c r="S163" s="154">
        <v>0</v>
      </c>
      <c r="T163" s="155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6" t="s">
        <v>186</v>
      </c>
      <c r="AT163" s="156" t="s">
        <v>181</v>
      </c>
      <c r="AU163" s="156" t="s">
        <v>85</v>
      </c>
      <c r="AY163" s="17" t="s">
        <v>179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7" t="s">
        <v>83</v>
      </c>
      <c r="BK163" s="157">
        <f>ROUND(I163*H163,2)</f>
        <v>0</v>
      </c>
      <c r="BL163" s="17" t="s">
        <v>186</v>
      </c>
      <c r="BM163" s="156" t="s">
        <v>858</v>
      </c>
    </row>
    <row r="164" spans="1:65" s="2" customFormat="1" ht="19.2">
      <c r="A164" s="32"/>
      <c r="B164" s="33"/>
      <c r="C164" s="32"/>
      <c r="D164" s="158" t="s">
        <v>188</v>
      </c>
      <c r="E164" s="32"/>
      <c r="F164" s="159" t="s">
        <v>339</v>
      </c>
      <c r="G164" s="32"/>
      <c r="H164" s="32"/>
      <c r="I164" s="160"/>
      <c r="J164" s="32"/>
      <c r="K164" s="32"/>
      <c r="L164" s="33"/>
      <c r="M164" s="161"/>
      <c r="N164" s="162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188</v>
      </c>
      <c r="AU164" s="17" t="s">
        <v>85</v>
      </c>
    </row>
    <row r="165" spans="1:65" s="2" customFormat="1" ht="10.199999999999999">
      <c r="A165" s="32"/>
      <c r="B165" s="33"/>
      <c r="C165" s="32"/>
      <c r="D165" s="163" t="s">
        <v>190</v>
      </c>
      <c r="E165" s="32"/>
      <c r="F165" s="164" t="s">
        <v>340</v>
      </c>
      <c r="G165" s="32"/>
      <c r="H165" s="32"/>
      <c r="I165" s="160"/>
      <c r="J165" s="32"/>
      <c r="K165" s="32"/>
      <c r="L165" s="33"/>
      <c r="M165" s="161"/>
      <c r="N165" s="162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190</v>
      </c>
      <c r="AU165" s="17" t="s">
        <v>85</v>
      </c>
    </row>
    <row r="166" spans="1:65" s="13" customFormat="1" ht="10.199999999999999">
      <c r="B166" s="165"/>
      <c r="D166" s="158" t="s">
        <v>192</v>
      </c>
      <c r="E166" s="166" t="s">
        <v>1</v>
      </c>
      <c r="F166" s="167" t="s">
        <v>109</v>
      </c>
      <c r="H166" s="168">
        <v>7.55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6" t="s">
        <v>192</v>
      </c>
      <c r="AU166" s="166" t="s">
        <v>85</v>
      </c>
      <c r="AV166" s="13" t="s">
        <v>85</v>
      </c>
      <c r="AW166" s="13" t="s">
        <v>31</v>
      </c>
      <c r="AX166" s="13" t="s">
        <v>83</v>
      </c>
      <c r="AY166" s="166" t="s">
        <v>179</v>
      </c>
    </row>
    <row r="167" spans="1:65" s="12" customFormat="1" ht="22.8" customHeight="1">
      <c r="B167" s="131"/>
      <c r="D167" s="132" t="s">
        <v>74</v>
      </c>
      <c r="E167" s="142" t="s">
        <v>239</v>
      </c>
      <c r="F167" s="142" t="s">
        <v>363</v>
      </c>
      <c r="I167" s="134"/>
      <c r="J167" s="143">
        <f>BK167</f>
        <v>0</v>
      </c>
      <c r="L167" s="131"/>
      <c r="M167" s="136"/>
      <c r="N167" s="137"/>
      <c r="O167" s="137"/>
      <c r="P167" s="138">
        <f>SUM(P168:P210)</f>
        <v>0</v>
      </c>
      <c r="Q167" s="137"/>
      <c r="R167" s="138">
        <f>SUM(R168:R210)</f>
        <v>6.3479399999999991E-2</v>
      </c>
      <c r="S167" s="137"/>
      <c r="T167" s="139">
        <f>SUM(T168:T210)</f>
        <v>6.0803099999999999</v>
      </c>
      <c r="AR167" s="132" t="s">
        <v>83</v>
      </c>
      <c r="AT167" s="140" t="s">
        <v>74</v>
      </c>
      <c r="AU167" s="140" t="s">
        <v>83</v>
      </c>
      <c r="AY167" s="132" t="s">
        <v>179</v>
      </c>
      <c r="BK167" s="141">
        <f>SUM(BK168:BK210)</f>
        <v>0</v>
      </c>
    </row>
    <row r="168" spans="1:65" s="2" customFormat="1" ht="22.2" customHeight="1">
      <c r="A168" s="32"/>
      <c r="B168" s="144"/>
      <c r="C168" s="145" t="s">
        <v>239</v>
      </c>
      <c r="D168" s="145" t="s">
        <v>181</v>
      </c>
      <c r="E168" s="146" t="s">
        <v>859</v>
      </c>
      <c r="F168" s="147" t="s">
        <v>860</v>
      </c>
      <c r="G168" s="148" t="s">
        <v>337</v>
      </c>
      <c r="H168" s="149">
        <v>2.7</v>
      </c>
      <c r="I168" s="150"/>
      <c r="J168" s="151">
        <f>ROUND(I168*H168,2)</f>
        <v>0</v>
      </c>
      <c r="K168" s="147" t="s">
        <v>185</v>
      </c>
      <c r="L168" s="33"/>
      <c r="M168" s="152" t="s">
        <v>1</v>
      </c>
      <c r="N168" s="153" t="s">
        <v>40</v>
      </c>
      <c r="O168" s="58"/>
      <c r="P168" s="154">
        <f>O168*H168</f>
        <v>0</v>
      </c>
      <c r="Q168" s="154">
        <v>2.0000000000000002E-5</v>
      </c>
      <c r="R168" s="154">
        <f>Q168*H168</f>
        <v>5.4000000000000005E-5</v>
      </c>
      <c r="S168" s="154">
        <v>0</v>
      </c>
      <c r="T168" s="155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6" t="s">
        <v>186</v>
      </c>
      <c r="AT168" s="156" t="s">
        <v>181</v>
      </c>
      <c r="AU168" s="156" t="s">
        <v>85</v>
      </c>
      <c r="AY168" s="17" t="s">
        <v>179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7" t="s">
        <v>83</v>
      </c>
      <c r="BK168" s="157">
        <f>ROUND(I168*H168,2)</f>
        <v>0</v>
      </c>
      <c r="BL168" s="17" t="s">
        <v>186</v>
      </c>
      <c r="BM168" s="156" t="s">
        <v>861</v>
      </c>
    </row>
    <row r="169" spans="1:65" s="2" customFormat="1" ht="19.2">
      <c r="A169" s="32"/>
      <c r="B169" s="33"/>
      <c r="C169" s="32"/>
      <c r="D169" s="158" t="s">
        <v>188</v>
      </c>
      <c r="E169" s="32"/>
      <c r="F169" s="159" t="s">
        <v>862</v>
      </c>
      <c r="G169" s="32"/>
      <c r="H169" s="32"/>
      <c r="I169" s="160"/>
      <c r="J169" s="32"/>
      <c r="K169" s="32"/>
      <c r="L169" s="33"/>
      <c r="M169" s="161"/>
      <c r="N169" s="162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188</v>
      </c>
      <c r="AU169" s="17" t="s">
        <v>85</v>
      </c>
    </row>
    <row r="170" spans="1:65" s="2" customFormat="1" ht="10.199999999999999">
      <c r="A170" s="32"/>
      <c r="B170" s="33"/>
      <c r="C170" s="32"/>
      <c r="D170" s="163" t="s">
        <v>190</v>
      </c>
      <c r="E170" s="32"/>
      <c r="F170" s="164" t="s">
        <v>863</v>
      </c>
      <c r="G170" s="32"/>
      <c r="H170" s="32"/>
      <c r="I170" s="160"/>
      <c r="J170" s="32"/>
      <c r="K170" s="32"/>
      <c r="L170" s="33"/>
      <c r="M170" s="161"/>
      <c r="N170" s="162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190</v>
      </c>
      <c r="AU170" s="17" t="s">
        <v>85</v>
      </c>
    </row>
    <row r="171" spans="1:65" s="13" customFormat="1" ht="10.199999999999999">
      <c r="B171" s="165"/>
      <c r="D171" s="158" t="s">
        <v>192</v>
      </c>
      <c r="E171" s="166" t="s">
        <v>1</v>
      </c>
      <c r="F171" s="167" t="s">
        <v>864</v>
      </c>
      <c r="H171" s="168">
        <v>2.7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6" t="s">
        <v>192</v>
      </c>
      <c r="AU171" s="166" t="s">
        <v>85</v>
      </c>
      <c r="AV171" s="13" t="s">
        <v>85</v>
      </c>
      <c r="AW171" s="13" t="s">
        <v>31</v>
      </c>
      <c r="AX171" s="13" t="s">
        <v>83</v>
      </c>
      <c r="AY171" s="166" t="s">
        <v>179</v>
      </c>
    </row>
    <row r="172" spans="1:65" s="2" customFormat="1" ht="30" customHeight="1">
      <c r="A172" s="32"/>
      <c r="B172" s="144"/>
      <c r="C172" s="145" t="s">
        <v>249</v>
      </c>
      <c r="D172" s="145" t="s">
        <v>181</v>
      </c>
      <c r="E172" s="146" t="s">
        <v>365</v>
      </c>
      <c r="F172" s="147" t="s">
        <v>366</v>
      </c>
      <c r="G172" s="148" t="s">
        <v>252</v>
      </c>
      <c r="H172" s="149">
        <v>11.58</v>
      </c>
      <c r="I172" s="150"/>
      <c r="J172" s="151">
        <f>ROUND(I172*H172,2)</f>
        <v>0</v>
      </c>
      <c r="K172" s="147" t="s">
        <v>185</v>
      </c>
      <c r="L172" s="33"/>
      <c r="M172" s="152" t="s">
        <v>1</v>
      </c>
      <c r="N172" s="153" t="s">
        <v>40</v>
      </c>
      <c r="O172" s="58"/>
      <c r="P172" s="154">
        <f>O172*H172</f>
        <v>0</v>
      </c>
      <c r="Q172" s="154">
        <v>1.2999999999999999E-4</v>
      </c>
      <c r="R172" s="154">
        <f>Q172*H172</f>
        <v>1.5053999999999998E-3</v>
      </c>
      <c r="S172" s="154">
        <v>0</v>
      </c>
      <c r="T172" s="155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6" t="s">
        <v>186</v>
      </c>
      <c r="AT172" s="156" t="s">
        <v>181</v>
      </c>
      <c r="AU172" s="156" t="s">
        <v>85</v>
      </c>
      <c r="AY172" s="17" t="s">
        <v>179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7" t="s">
        <v>83</v>
      </c>
      <c r="BK172" s="157">
        <f>ROUND(I172*H172,2)</f>
        <v>0</v>
      </c>
      <c r="BL172" s="17" t="s">
        <v>186</v>
      </c>
      <c r="BM172" s="156" t="s">
        <v>865</v>
      </c>
    </row>
    <row r="173" spans="1:65" s="2" customFormat="1" ht="19.2">
      <c r="A173" s="32"/>
      <c r="B173" s="33"/>
      <c r="C173" s="32"/>
      <c r="D173" s="158" t="s">
        <v>188</v>
      </c>
      <c r="E173" s="32"/>
      <c r="F173" s="159" t="s">
        <v>368</v>
      </c>
      <c r="G173" s="32"/>
      <c r="H173" s="32"/>
      <c r="I173" s="160"/>
      <c r="J173" s="32"/>
      <c r="K173" s="32"/>
      <c r="L173" s="33"/>
      <c r="M173" s="161"/>
      <c r="N173" s="162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188</v>
      </c>
      <c r="AU173" s="17" t="s">
        <v>85</v>
      </c>
    </row>
    <row r="174" spans="1:65" s="2" customFormat="1" ht="10.199999999999999">
      <c r="A174" s="32"/>
      <c r="B174" s="33"/>
      <c r="C174" s="32"/>
      <c r="D174" s="163" t="s">
        <v>190</v>
      </c>
      <c r="E174" s="32"/>
      <c r="F174" s="164" t="s">
        <v>369</v>
      </c>
      <c r="G174" s="32"/>
      <c r="H174" s="32"/>
      <c r="I174" s="160"/>
      <c r="J174" s="32"/>
      <c r="K174" s="32"/>
      <c r="L174" s="33"/>
      <c r="M174" s="161"/>
      <c r="N174" s="162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190</v>
      </c>
      <c r="AU174" s="17" t="s">
        <v>85</v>
      </c>
    </row>
    <row r="175" spans="1:65" s="13" customFormat="1" ht="10.199999999999999">
      <c r="B175" s="165"/>
      <c r="D175" s="158" t="s">
        <v>192</v>
      </c>
      <c r="E175" s="166" t="s">
        <v>1</v>
      </c>
      <c r="F175" s="167" t="s">
        <v>866</v>
      </c>
      <c r="H175" s="168">
        <v>11.58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6" t="s">
        <v>192</v>
      </c>
      <c r="AU175" s="166" t="s">
        <v>85</v>
      </c>
      <c r="AV175" s="13" t="s">
        <v>85</v>
      </c>
      <c r="AW175" s="13" t="s">
        <v>31</v>
      </c>
      <c r="AX175" s="13" t="s">
        <v>83</v>
      </c>
      <c r="AY175" s="166" t="s">
        <v>179</v>
      </c>
    </row>
    <row r="176" spans="1:65" s="2" customFormat="1" ht="22.2" customHeight="1">
      <c r="A176" s="32"/>
      <c r="B176" s="144"/>
      <c r="C176" s="145" t="s">
        <v>256</v>
      </c>
      <c r="D176" s="145" t="s">
        <v>181</v>
      </c>
      <c r="E176" s="146" t="s">
        <v>372</v>
      </c>
      <c r="F176" s="147" t="s">
        <v>373</v>
      </c>
      <c r="G176" s="148" t="s">
        <v>252</v>
      </c>
      <c r="H176" s="149">
        <v>23.75</v>
      </c>
      <c r="I176" s="150"/>
      <c r="J176" s="151">
        <f>ROUND(I176*H176,2)</f>
        <v>0</v>
      </c>
      <c r="K176" s="147" t="s">
        <v>185</v>
      </c>
      <c r="L176" s="33"/>
      <c r="M176" s="152" t="s">
        <v>1</v>
      </c>
      <c r="N176" s="153" t="s">
        <v>40</v>
      </c>
      <c r="O176" s="58"/>
      <c r="P176" s="154">
        <f>O176*H176</f>
        <v>0</v>
      </c>
      <c r="Q176" s="154">
        <v>4.0000000000000003E-5</v>
      </c>
      <c r="R176" s="154">
        <f>Q176*H176</f>
        <v>9.5000000000000011E-4</v>
      </c>
      <c r="S176" s="154">
        <v>0</v>
      </c>
      <c r="T176" s="155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6" t="s">
        <v>186</v>
      </c>
      <c r="AT176" s="156" t="s">
        <v>181</v>
      </c>
      <c r="AU176" s="156" t="s">
        <v>85</v>
      </c>
      <c r="AY176" s="17" t="s">
        <v>179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7" t="s">
        <v>83</v>
      </c>
      <c r="BK176" s="157">
        <f>ROUND(I176*H176,2)</f>
        <v>0</v>
      </c>
      <c r="BL176" s="17" t="s">
        <v>186</v>
      </c>
      <c r="BM176" s="156" t="s">
        <v>867</v>
      </c>
    </row>
    <row r="177" spans="1:65" s="2" customFormat="1" ht="19.2">
      <c r="A177" s="32"/>
      <c r="B177" s="33"/>
      <c r="C177" s="32"/>
      <c r="D177" s="158" t="s">
        <v>188</v>
      </c>
      <c r="E177" s="32"/>
      <c r="F177" s="159" t="s">
        <v>868</v>
      </c>
      <c r="G177" s="32"/>
      <c r="H177" s="32"/>
      <c r="I177" s="160"/>
      <c r="J177" s="32"/>
      <c r="K177" s="32"/>
      <c r="L177" s="33"/>
      <c r="M177" s="161"/>
      <c r="N177" s="162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188</v>
      </c>
      <c r="AU177" s="17" t="s">
        <v>85</v>
      </c>
    </row>
    <row r="178" spans="1:65" s="2" customFormat="1" ht="10.199999999999999">
      <c r="A178" s="32"/>
      <c r="B178" s="33"/>
      <c r="C178" s="32"/>
      <c r="D178" s="163" t="s">
        <v>190</v>
      </c>
      <c r="E178" s="32"/>
      <c r="F178" s="164" t="s">
        <v>376</v>
      </c>
      <c r="G178" s="32"/>
      <c r="H178" s="32"/>
      <c r="I178" s="160"/>
      <c r="J178" s="32"/>
      <c r="K178" s="32"/>
      <c r="L178" s="33"/>
      <c r="M178" s="161"/>
      <c r="N178" s="162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190</v>
      </c>
      <c r="AU178" s="17" t="s">
        <v>85</v>
      </c>
    </row>
    <row r="179" spans="1:65" s="13" customFormat="1" ht="10.199999999999999">
      <c r="B179" s="165"/>
      <c r="D179" s="158" t="s">
        <v>192</v>
      </c>
      <c r="E179" s="166" t="s">
        <v>1</v>
      </c>
      <c r="F179" s="167" t="s">
        <v>869</v>
      </c>
      <c r="H179" s="168">
        <v>23.75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6" t="s">
        <v>192</v>
      </c>
      <c r="AU179" s="166" t="s">
        <v>85</v>
      </c>
      <c r="AV179" s="13" t="s">
        <v>85</v>
      </c>
      <c r="AW179" s="13" t="s">
        <v>31</v>
      </c>
      <c r="AX179" s="13" t="s">
        <v>83</v>
      </c>
      <c r="AY179" s="166" t="s">
        <v>179</v>
      </c>
    </row>
    <row r="180" spans="1:65" s="2" customFormat="1" ht="14.4" customHeight="1">
      <c r="A180" s="32"/>
      <c r="B180" s="144"/>
      <c r="C180" s="145" t="s">
        <v>8</v>
      </c>
      <c r="D180" s="145" t="s">
        <v>181</v>
      </c>
      <c r="E180" s="146" t="s">
        <v>870</v>
      </c>
      <c r="F180" s="147" t="s">
        <v>390</v>
      </c>
      <c r="G180" s="148" t="s">
        <v>391</v>
      </c>
      <c r="H180" s="149">
        <v>25</v>
      </c>
      <c r="I180" s="150"/>
      <c r="J180" s="151">
        <f>ROUND(I180*H180,2)</f>
        <v>0</v>
      </c>
      <c r="K180" s="147" t="s">
        <v>1</v>
      </c>
      <c r="L180" s="33"/>
      <c r="M180" s="152" t="s">
        <v>1</v>
      </c>
      <c r="N180" s="153" t="s">
        <v>40</v>
      </c>
      <c r="O180" s="58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6" t="s">
        <v>186</v>
      </c>
      <c r="AT180" s="156" t="s">
        <v>181</v>
      </c>
      <c r="AU180" s="156" t="s">
        <v>85</v>
      </c>
      <c r="AY180" s="17" t="s">
        <v>179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7" t="s">
        <v>83</v>
      </c>
      <c r="BK180" s="157">
        <f>ROUND(I180*H180,2)</f>
        <v>0</v>
      </c>
      <c r="BL180" s="17" t="s">
        <v>186</v>
      </c>
      <c r="BM180" s="156" t="s">
        <v>871</v>
      </c>
    </row>
    <row r="181" spans="1:65" s="2" customFormat="1" ht="10.199999999999999">
      <c r="A181" s="32"/>
      <c r="B181" s="33"/>
      <c r="C181" s="32"/>
      <c r="D181" s="158" t="s">
        <v>188</v>
      </c>
      <c r="E181" s="32"/>
      <c r="F181" s="159" t="s">
        <v>390</v>
      </c>
      <c r="G181" s="32"/>
      <c r="H181" s="32"/>
      <c r="I181" s="160"/>
      <c r="J181" s="32"/>
      <c r="K181" s="32"/>
      <c r="L181" s="33"/>
      <c r="M181" s="161"/>
      <c r="N181" s="162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188</v>
      </c>
      <c r="AU181" s="17" t="s">
        <v>85</v>
      </c>
    </row>
    <row r="182" spans="1:65" s="2" customFormat="1" ht="14.4" customHeight="1">
      <c r="A182" s="32"/>
      <c r="B182" s="144"/>
      <c r="C182" s="145" t="s">
        <v>271</v>
      </c>
      <c r="D182" s="145" t="s">
        <v>181</v>
      </c>
      <c r="E182" s="146" t="s">
        <v>378</v>
      </c>
      <c r="F182" s="147" t="s">
        <v>379</v>
      </c>
      <c r="G182" s="148" t="s">
        <v>259</v>
      </c>
      <c r="H182" s="149">
        <v>1</v>
      </c>
      <c r="I182" s="150"/>
      <c r="J182" s="151">
        <f>ROUND(I182*H182,2)</f>
        <v>0</v>
      </c>
      <c r="K182" s="147" t="s">
        <v>185</v>
      </c>
      <c r="L182" s="33"/>
      <c r="M182" s="152" t="s">
        <v>1</v>
      </c>
      <c r="N182" s="153" t="s">
        <v>40</v>
      </c>
      <c r="O182" s="58"/>
      <c r="P182" s="154">
        <f>O182*H182</f>
        <v>0</v>
      </c>
      <c r="Q182" s="154">
        <v>4.5969999999999997E-2</v>
      </c>
      <c r="R182" s="154">
        <f>Q182*H182</f>
        <v>4.5969999999999997E-2</v>
      </c>
      <c r="S182" s="154">
        <v>0</v>
      </c>
      <c r="T182" s="155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6" t="s">
        <v>186</v>
      </c>
      <c r="AT182" s="156" t="s">
        <v>181</v>
      </c>
      <c r="AU182" s="156" t="s">
        <v>85</v>
      </c>
      <c r="AY182" s="17" t="s">
        <v>179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7" t="s">
        <v>83</v>
      </c>
      <c r="BK182" s="157">
        <f>ROUND(I182*H182,2)</f>
        <v>0</v>
      </c>
      <c r="BL182" s="17" t="s">
        <v>186</v>
      </c>
      <c r="BM182" s="156" t="s">
        <v>872</v>
      </c>
    </row>
    <row r="183" spans="1:65" s="2" customFormat="1" ht="28.8">
      <c r="A183" s="32"/>
      <c r="B183" s="33"/>
      <c r="C183" s="32"/>
      <c r="D183" s="158" t="s">
        <v>188</v>
      </c>
      <c r="E183" s="32"/>
      <c r="F183" s="159" t="s">
        <v>873</v>
      </c>
      <c r="G183" s="32"/>
      <c r="H183" s="32"/>
      <c r="I183" s="160"/>
      <c r="J183" s="32"/>
      <c r="K183" s="32"/>
      <c r="L183" s="33"/>
      <c r="M183" s="161"/>
      <c r="N183" s="162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188</v>
      </c>
      <c r="AU183" s="17" t="s">
        <v>85</v>
      </c>
    </row>
    <row r="184" spans="1:65" s="2" customFormat="1" ht="10.199999999999999">
      <c r="A184" s="32"/>
      <c r="B184" s="33"/>
      <c r="C184" s="32"/>
      <c r="D184" s="163" t="s">
        <v>190</v>
      </c>
      <c r="E184" s="32"/>
      <c r="F184" s="164" t="s">
        <v>382</v>
      </c>
      <c r="G184" s="32"/>
      <c r="H184" s="32"/>
      <c r="I184" s="160"/>
      <c r="J184" s="32"/>
      <c r="K184" s="32"/>
      <c r="L184" s="33"/>
      <c r="M184" s="161"/>
      <c r="N184" s="162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190</v>
      </c>
      <c r="AU184" s="17" t="s">
        <v>85</v>
      </c>
    </row>
    <row r="185" spans="1:65" s="2" customFormat="1" ht="34.799999999999997" customHeight="1">
      <c r="A185" s="32"/>
      <c r="B185" s="144"/>
      <c r="C185" s="174" t="s">
        <v>134</v>
      </c>
      <c r="D185" s="174" t="s">
        <v>278</v>
      </c>
      <c r="E185" s="175" t="s">
        <v>874</v>
      </c>
      <c r="F185" s="176" t="s">
        <v>875</v>
      </c>
      <c r="G185" s="177" t="s">
        <v>259</v>
      </c>
      <c r="H185" s="178">
        <v>1</v>
      </c>
      <c r="I185" s="179"/>
      <c r="J185" s="180">
        <f>ROUND(I185*H185,2)</f>
        <v>0</v>
      </c>
      <c r="K185" s="176" t="s">
        <v>185</v>
      </c>
      <c r="L185" s="181"/>
      <c r="M185" s="182" t="s">
        <v>1</v>
      </c>
      <c r="N185" s="183" t="s">
        <v>40</v>
      </c>
      <c r="O185" s="58"/>
      <c r="P185" s="154">
        <f>O185*H185</f>
        <v>0</v>
      </c>
      <c r="Q185" s="154">
        <v>1.4999999999999999E-2</v>
      </c>
      <c r="R185" s="154">
        <f>Q185*H185</f>
        <v>1.4999999999999999E-2</v>
      </c>
      <c r="S185" s="154">
        <v>0</v>
      </c>
      <c r="T185" s="155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6" t="s">
        <v>233</v>
      </c>
      <c r="AT185" s="156" t="s">
        <v>278</v>
      </c>
      <c r="AU185" s="156" t="s">
        <v>85</v>
      </c>
      <c r="AY185" s="17" t="s">
        <v>179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7" t="s">
        <v>83</v>
      </c>
      <c r="BK185" s="157">
        <f>ROUND(I185*H185,2)</f>
        <v>0</v>
      </c>
      <c r="BL185" s="17" t="s">
        <v>186</v>
      </c>
      <c r="BM185" s="156" t="s">
        <v>876</v>
      </c>
    </row>
    <row r="186" spans="1:65" s="2" customFormat="1" ht="19.2">
      <c r="A186" s="32"/>
      <c r="B186" s="33"/>
      <c r="C186" s="32"/>
      <c r="D186" s="158" t="s">
        <v>188</v>
      </c>
      <c r="E186" s="32"/>
      <c r="F186" s="159" t="s">
        <v>875</v>
      </c>
      <c r="G186" s="32"/>
      <c r="H186" s="32"/>
      <c r="I186" s="160"/>
      <c r="J186" s="32"/>
      <c r="K186" s="32"/>
      <c r="L186" s="33"/>
      <c r="M186" s="161"/>
      <c r="N186" s="162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188</v>
      </c>
      <c r="AU186" s="17" t="s">
        <v>85</v>
      </c>
    </row>
    <row r="187" spans="1:65" s="2" customFormat="1" ht="19.8" customHeight="1">
      <c r="A187" s="32"/>
      <c r="B187" s="144"/>
      <c r="C187" s="145" t="s">
        <v>283</v>
      </c>
      <c r="D187" s="145" t="s">
        <v>181</v>
      </c>
      <c r="E187" s="146" t="s">
        <v>399</v>
      </c>
      <c r="F187" s="147" t="s">
        <v>400</v>
      </c>
      <c r="G187" s="148" t="s">
        <v>252</v>
      </c>
      <c r="H187" s="149">
        <v>6.08</v>
      </c>
      <c r="I187" s="150"/>
      <c r="J187" s="151">
        <f>ROUND(I187*H187,2)</f>
        <v>0</v>
      </c>
      <c r="K187" s="147" t="s">
        <v>185</v>
      </c>
      <c r="L187" s="33"/>
      <c r="M187" s="152" t="s">
        <v>1</v>
      </c>
      <c r="N187" s="153" t="s">
        <v>40</v>
      </c>
      <c r="O187" s="58"/>
      <c r="P187" s="154">
        <f>O187*H187</f>
        <v>0</v>
      </c>
      <c r="Q187" s="154">
        <v>0</v>
      </c>
      <c r="R187" s="154">
        <f>Q187*H187</f>
        <v>0</v>
      </c>
      <c r="S187" s="154">
        <v>0.18099999999999999</v>
      </c>
      <c r="T187" s="155">
        <f>S187*H187</f>
        <v>1.1004799999999999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6" t="s">
        <v>186</v>
      </c>
      <c r="AT187" s="156" t="s">
        <v>181</v>
      </c>
      <c r="AU187" s="156" t="s">
        <v>85</v>
      </c>
      <c r="AY187" s="17" t="s">
        <v>179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7" t="s">
        <v>83</v>
      </c>
      <c r="BK187" s="157">
        <f>ROUND(I187*H187,2)</f>
        <v>0</v>
      </c>
      <c r="BL187" s="17" t="s">
        <v>186</v>
      </c>
      <c r="BM187" s="156" t="s">
        <v>877</v>
      </c>
    </row>
    <row r="188" spans="1:65" s="2" customFormat="1" ht="28.8">
      <c r="A188" s="32"/>
      <c r="B188" s="33"/>
      <c r="C188" s="32"/>
      <c r="D188" s="158" t="s">
        <v>188</v>
      </c>
      <c r="E188" s="32"/>
      <c r="F188" s="159" t="s">
        <v>878</v>
      </c>
      <c r="G188" s="32"/>
      <c r="H188" s="32"/>
      <c r="I188" s="160"/>
      <c r="J188" s="32"/>
      <c r="K188" s="32"/>
      <c r="L188" s="33"/>
      <c r="M188" s="161"/>
      <c r="N188" s="162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188</v>
      </c>
      <c r="AU188" s="17" t="s">
        <v>85</v>
      </c>
    </row>
    <row r="189" spans="1:65" s="2" customFormat="1" ht="10.199999999999999">
      <c r="A189" s="32"/>
      <c r="B189" s="33"/>
      <c r="C189" s="32"/>
      <c r="D189" s="163" t="s">
        <v>190</v>
      </c>
      <c r="E189" s="32"/>
      <c r="F189" s="164" t="s">
        <v>403</v>
      </c>
      <c r="G189" s="32"/>
      <c r="H189" s="32"/>
      <c r="I189" s="160"/>
      <c r="J189" s="32"/>
      <c r="K189" s="32"/>
      <c r="L189" s="33"/>
      <c r="M189" s="161"/>
      <c r="N189" s="162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190</v>
      </c>
      <c r="AU189" s="17" t="s">
        <v>85</v>
      </c>
    </row>
    <row r="190" spans="1:65" s="13" customFormat="1" ht="10.199999999999999">
      <c r="B190" s="165"/>
      <c r="D190" s="158" t="s">
        <v>192</v>
      </c>
      <c r="E190" s="166" t="s">
        <v>114</v>
      </c>
      <c r="F190" s="167" t="s">
        <v>879</v>
      </c>
      <c r="H190" s="168">
        <v>6.08</v>
      </c>
      <c r="I190" s="169"/>
      <c r="L190" s="165"/>
      <c r="M190" s="170"/>
      <c r="N190" s="171"/>
      <c r="O190" s="171"/>
      <c r="P190" s="171"/>
      <c r="Q190" s="171"/>
      <c r="R190" s="171"/>
      <c r="S190" s="171"/>
      <c r="T190" s="172"/>
      <c r="AT190" s="166" t="s">
        <v>192</v>
      </c>
      <c r="AU190" s="166" t="s">
        <v>85</v>
      </c>
      <c r="AV190" s="13" t="s">
        <v>85</v>
      </c>
      <c r="AW190" s="13" t="s">
        <v>31</v>
      </c>
      <c r="AX190" s="13" t="s">
        <v>83</v>
      </c>
      <c r="AY190" s="166" t="s">
        <v>179</v>
      </c>
    </row>
    <row r="191" spans="1:65" s="2" customFormat="1" ht="22.2" customHeight="1">
      <c r="A191" s="32"/>
      <c r="B191" s="144"/>
      <c r="C191" s="145" t="s">
        <v>289</v>
      </c>
      <c r="D191" s="145" t="s">
        <v>181</v>
      </c>
      <c r="E191" s="146" t="s">
        <v>880</v>
      </c>
      <c r="F191" s="147" t="s">
        <v>881</v>
      </c>
      <c r="G191" s="148" t="s">
        <v>184</v>
      </c>
      <c r="H191" s="149">
        <v>1.278</v>
      </c>
      <c r="I191" s="150"/>
      <c r="J191" s="151">
        <f>ROUND(I191*H191,2)</f>
        <v>0</v>
      </c>
      <c r="K191" s="147" t="s">
        <v>185</v>
      </c>
      <c r="L191" s="33"/>
      <c r="M191" s="152" t="s">
        <v>1</v>
      </c>
      <c r="N191" s="153" t="s">
        <v>40</v>
      </c>
      <c r="O191" s="58"/>
      <c r="P191" s="154">
        <f>O191*H191</f>
        <v>0</v>
      </c>
      <c r="Q191" s="154">
        <v>0</v>
      </c>
      <c r="R191" s="154">
        <f>Q191*H191</f>
        <v>0</v>
      </c>
      <c r="S191" s="154">
        <v>1.6</v>
      </c>
      <c r="T191" s="155">
        <f>S191*H191</f>
        <v>2.0448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6" t="s">
        <v>186</v>
      </c>
      <c r="AT191" s="156" t="s">
        <v>181</v>
      </c>
      <c r="AU191" s="156" t="s">
        <v>85</v>
      </c>
      <c r="AY191" s="17" t="s">
        <v>179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7" t="s">
        <v>83</v>
      </c>
      <c r="BK191" s="157">
        <f>ROUND(I191*H191,2)</f>
        <v>0</v>
      </c>
      <c r="BL191" s="17" t="s">
        <v>186</v>
      </c>
      <c r="BM191" s="156" t="s">
        <v>882</v>
      </c>
    </row>
    <row r="192" spans="1:65" s="2" customFormat="1" ht="10.199999999999999">
      <c r="A192" s="32"/>
      <c r="B192" s="33"/>
      <c r="C192" s="32"/>
      <c r="D192" s="158" t="s">
        <v>188</v>
      </c>
      <c r="E192" s="32"/>
      <c r="F192" s="159" t="s">
        <v>883</v>
      </c>
      <c r="G192" s="32"/>
      <c r="H192" s="32"/>
      <c r="I192" s="160"/>
      <c r="J192" s="32"/>
      <c r="K192" s="32"/>
      <c r="L192" s="33"/>
      <c r="M192" s="161"/>
      <c r="N192" s="162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188</v>
      </c>
      <c r="AU192" s="17" t="s">
        <v>85</v>
      </c>
    </row>
    <row r="193" spans="1:65" s="2" customFormat="1" ht="10.199999999999999">
      <c r="A193" s="32"/>
      <c r="B193" s="33"/>
      <c r="C193" s="32"/>
      <c r="D193" s="163" t="s">
        <v>190</v>
      </c>
      <c r="E193" s="32"/>
      <c r="F193" s="164" t="s">
        <v>884</v>
      </c>
      <c r="G193" s="32"/>
      <c r="H193" s="32"/>
      <c r="I193" s="160"/>
      <c r="J193" s="32"/>
      <c r="K193" s="32"/>
      <c r="L193" s="33"/>
      <c r="M193" s="161"/>
      <c r="N193" s="162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190</v>
      </c>
      <c r="AU193" s="17" t="s">
        <v>85</v>
      </c>
    </row>
    <row r="194" spans="1:65" s="13" customFormat="1" ht="10.199999999999999">
      <c r="B194" s="165"/>
      <c r="D194" s="158" t="s">
        <v>192</v>
      </c>
      <c r="E194" s="166" t="s">
        <v>1</v>
      </c>
      <c r="F194" s="167" t="s">
        <v>885</v>
      </c>
      <c r="H194" s="168">
        <v>1.278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6" t="s">
        <v>192</v>
      </c>
      <c r="AU194" s="166" t="s">
        <v>85</v>
      </c>
      <c r="AV194" s="13" t="s">
        <v>85</v>
      </c>
      <c r="AW194" s="13" t="s">
        <v>31</v>
      </c>
      <c r="AX194" s="13" t="s">
        <v>83</v>
      </c>
      <c r="AY194" s="166" t="s">
        <v>179</v>
      </c>
    </row>
    <row r="195" spans="1:65" s="2" customFormat="1" ht="22.2" customHeight="1">
      <c r="A195" s="32"/>
      <c r="B195" s="144"/>
      <c r="C195" s="145" t="s">
        <v>296</v>
      </c>
      <c r="D195" s="145" t="s">
        <v>181</v>
      </c>
      <c r="E195" s="146" t="s">
        <v>415</v>
      </c>
      <c r="F195" s="147" t="s">
        <v>416</v>
      </c>
      <c r="G195" s="148" t="s">
        <v>252</v>
      </c>
      <c r="H195" s="149">
        <v>12.39</v>
      </c>
      <c r="I195" s="150"/>
      <c r="J195" s="151">
        <f>ROUND(I195*H195,2)</f>
        <v>0</v>
      </c>
      <c r="K195" s="147" t="s">
        <v>185</v>
      </c>
      <c r="L195" s="33"/>
      <c r="M195" s="152" t="s">
        <v>1</v>
      </c>
      <c r="N195" s="153" t="s">
        <v>40</v>
      </c>
      <c r="O195" s="58"/>
      <c r="P195" s="154">
        <f>O195*H195</f>
        <v>0</v>
      </c>
      <c r="Q195" s="154">
        <v>0</v>
      </c>
      <c r="R195" s="154">
        <f>Q195*H195</f>
        <v>0</v>
      </c>
      <c r="S195" s="154">
        <v>3.5000000000000003E-2</v>
      </c>
      <c r="T195" s="155">
        <f>S195*H195</f>
        <v>0.43365000000000004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6" t="s">
        <v>186</v>
      </c>
      <c r="AT195" s="156" t="s">
        <v>181</v>
      </c>
      <c r="AU195" s="156" t="s">
        <v>85</v>
      </c>
      <c r="AY195" s="17" t="s">
        <v>179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7" t="s">
        <v>83</v>
      </c>
      <c r="BK195" s="157">
        <f>ROUND(I195*H195,2)</f>
        <v>0</v>
      </c>
      <c r="BL195" s="17" t="s">
        <v>186</v>
      </c>
      <c r="BM195" s="156" t="s">
        <v>886</v>
      </c>
    </row>
    <row r="196" spans="1:65" s="2" customFormat="1" ht="28.8">
      <c r="A196" s="32"/>
      <c r="B196" s="33"/>
      <c r="C196" s="32"/>
      <c r="D196" s="158" t="s">
        <v>188</v>
      </c>
      <c r="E196" s="32"/>
      <c r="F196" s="159" t="s">
        <v>418</v>
      </c>
      <c r="G196" s="32"/>
      <c r="H196" s="32"/>
      <c r="I196" s="160"/>
      <c r="J196" s="32"/>
      <c r="K196" s="32"/>
      <c r="L196" s="33"/>
      <c r="M196" s="161"/>
      <c r="N196" s="162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188</v>
      </c>
      <c r="AU196" s="17" t="s">
        <v>85</v>
      </c>
    </row>
    <row r="197" spans="1:65" s="2" customFormat="1" ht="10.199999999999999">
      <c r="A197" s="32"/>
      <c r="B197" s="33"/>
      <c r="C197" s="32"/>
      <c r="D197" s="163" t="s">
        <v>190</v>
      </c>
      <c r="E197" s="32"/>
      <c r="F197" s="164" t="s">
        <v>419</v>
      </c>
      <c r="G197" s="32"/>
      <c r="H197" s="32"/>
      <c r="I197" s="160"/>
      <c r="J197" s="32"/>
      <c r="K197" s="32"/>
      <c r="L197" s="33"/>
      <c r="M197" s="161"/>
      <c r="N197" s="162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190</v>
      </c>
      <c r="AU197" s="17" t="s">
        <v>85</v>
      </c>
    </row>
    <row r="198" spans="1:65" s="13" customFormat="1" ht="10.199999999999999">
      <c r="B198" s="165"/>
      <c r="D198" s="158" t="s">
        <v>192</v>
      </c>
      <c r="E198" s="166" t="s">
        <v>109</v>
      </c>
      <c r="F198" s="167" t="s">
        <v>887</v>
      </c>
      <c r="H198" s="168">
        <v>7.55</v>
      </c>
      <c r="I198" s="169"/>
      <c r="L198" s="165"/>
      <c r="M198" s="170"/>
      <c r="N198" s="171"/>
      <c r="O198" s="171"/>
      <c r="P198" s="171"/>
      <c r="Q198" s="171"/>
      <c r="R198" s="171"/>
      <c r="S198" s="171"/>
      <c r="T198" s="172"/>
      <c r="AT198" s="166" t="s">
        <v>192</v>
      </c>
      <c r="AU198" s="166" t="s">
        <v>85</v>
      </c>
      <c r="AV198" s="13" t="s">
        <v>85</v>
      </c>
      <c r="AW198" s="13" t="s">
        <v>31</v>
      </c>
      <c r="AX198" s="13" t="s">
        <v>75</v>
      </c>
      <c r="AY198" s="166" t="s">
        <v>179</v>
      </c>
    </row>
    <row r="199" spans="1:65" s="13" customFormat="1" ht="10.199999999999999">
      <c r="B199" s="165"/>
      <c r="D199" s="158" t="s">
        <v>192</v>
      </c>
      <c r="E199" s="166" t="s">
        <v>112</v>
      </c>
      <c r="F199" s="167" t="s">
        <v>888</v>
      </c>
      <c r="H199" s="168">
        <v>12.39</v>
      </c>
      <c r="I199" s="169"/>
      <c r="L199" s="165"/>
      <c r="M199" s="170"/>
      <c r="N199" s="171"/>
      <c r="O199" s="171"/>
      <c r="P199" s="171"/>
      <c r="Q199" s="171"/>
      <c r="R199" s="171"/>
      <c r="S199" s="171"/>
      <c r="T199" s="172"/>
      <c r="AT199" s="166" t="s">
        <v>192</v>
      </c>
      <c r="AU199" s="166" t="s">
        <v>85</v>
      </c>
      <c r="AV199" s="13" t="s">
        <v>85</v>
      </c>
      <c r="AW199" s="13" t="s">
        <v>31</v>
      </c>
      <c r="AX199" s="13" t="s">
        <v>83</v>
      </c>
      <c r="AY199" s="166" t="s">
        <v>179</v>
      </c>
    </row>
    <row r="200" spans="1:65" s="2" customFormat="1" ht="22.2" customHeight="1">
      <c r="A200" s="32"/>
      <c r="B200" s="144"/>
      <c r="C200" s="145" t="s">
        <v>302</v>
      </c>
      <c r="D200" s="145" t="s">
        <v>181</v>
      </c>
      <c r="E200" s="146" t="s">
        <v>889</v>
      </c>
      <c r="F200" s="147" t="s">
        <v>890</v>
      </c>
      <c r="G200" s="148" t="s">
        <v>252</v>
      </c>
      <c r="H200" s="149">
        <v>36.784999999999997</v>
      </c>
      <c r="I200" s="150"/>
      <c r="J200" s="151">
        <f>ROUND(I200*H200,2)</f>
        <v>0</v>
      </c>
      <c r="K200" s="147" t="s">
        <v>185</v>
      </c>
      <c r="L200" s="33"/>
      <c r="M200" s="152" t="s">
        <v>1</v>
      </c>
      <c r="N200" s="153" t="s">
        <v>40</v>
      </c>
      <c r="O200" s="58"/>
      <c r="P200" s="154">
        <f>O200*H200</f>
        <v>0</v>
      </c>
      <c r="Q200" s="154">
        <v>0</v>
      </c>
      <c r="R200" s="154">
        <f>Q200*H200</f>
        <v>0</v>
      </c>
      <c r="S200" s="154">
        <v>6.8000000000000005E-2</v>
      </c>
      <c r="T200" s="155">
        <f>S200*H200</f>
        <v>2.5013800000000002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6" t="s">
        <v>186</v>
      </c>
      <c r="AT200" s="156" t="s">
        <v>181</v>
      </c>
      <c r="AU200" s="156" t="s">
        <v>85</v>
      </c>
      <c r="AY200" s="17" t="s">
        <v>179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7" t="s">
        <v>83</v>
      </c>
      <c r="BK200" s="157">
        <f>ROUND(I200*H200,2)</f>
        <v>0</v>
      </c>
      <c r="BL200" s="17" t="s">
        <v>186</v>
      </c>
      <c r="BM200" s="156" t="s">
        <v>891</v>
      </c>
    </row>
    <row r="201" spans="1:65" s="2" customFormat="1" ht="28.8">
      <c r="A201" s="32"/>
      <c r="B201" s="33"/>
      <c r="C201" s="32"/>
      <c r="D201" s="158" t="s">
        <v>188</v>
      </c>
      <c r="E201" s="32"/>
      <c r="F201" s="159" t="s">
        <v>892</v>
      </c>
      <c r="G201" s="32"/>
      <c r="H201" s="32"/>
      <c r="I201" s="160"/>
      <c r="J201" s="32"/>
      <c r="K201" s="32"/>
      <c r="L201" s="33"/>
      <c r="M201" s="161"/>
      <c r="N201" s="162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188</v>
      </c>
      <c r="AU201" s="17" t="s">
        <v>85</v>
      </c>
    </row>
    <row r="202" spans="1:65" s="2" customFormat="1" ht="10.199999999999999">
      <c r="A202" s="32"/>
      <c r="B202" s="33"/>
      <c r="C202" s="32"/>
      <c r="D202" s="163" t="s">
        <v>190</v>
      </c>
      <c r="E202" s="32"/>
      <c r="F202" s="164" t="s">
        <v>893</v>
      </c>
      <c r="G202" s="32"/>
      <c r="H202" s="32"/>
      <c r="I202" s="160"/>
      <c r="J202" s="32"/>
      <c r="K202" s="32"/>
      <c r="L202" s="33"/>
      <c r="M202" s="161"/>
      <c r="N202" s="162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190</v>
      </c>
      <c r="AU202" s="17" t="s">
        <v>85</v>
      </c>
    </row>
    <row r="203" spans="1:65" s="13" customFormat="1" ht="10.199999999999999">
      <c r="B203" s="165"/>
      <c r="D203" s="158" t="s">
        <v>192</v>
      </c>
      <c r="E203" s="166" t="s">
        <v>1</v>
      </c>
      <c r="F203" s="167" t="s">
        <v>894</v>
      </c>
      <c r="H203" s="168">
        <v>10.861000000000001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6" t="s">
        <v>192</v>
      </c>
      <c r="AU203" s="166" t="s">
        <v>85</v>
      </c>
      <c r="AV203" s="13" t="s">
        <v>85</v>
      </c>
      <c r="AW203" s="13" t="s">
        <v>31</v>
      </c>
      <c r="AX203" s="13" t="s">
        <v>75</v>
      </c>
      <c r="AY203" s="166" t="s">
        <v>179</v>
      </c>
    </row>
    <row r="204" spans="1:65" s="13" customFormat="1" ht="10.199999999999999">
      <c r="B204" s="165"/>
      <c r="D204" s="158" t="s">
        <v>192</v>
      </c>
      <c r="E204" s="166" t="s">
        <v>1</v>
      </c>
      <c r="F204" s="167" t="s">
        <v>895</v>
      </c>
      <c r="H204" s="168">
        <v>8.343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6" t="s">
        <v>192</v>
      </c>
      <c r="AU204" s="166" t="s">
        <v>85</v>
      </c>
      <c r="AV204" s="13" t="s">
        <v>85</v>
      </c>
      <c r="AW204" s="13" t="s">
        <v>31</v>
      </c>
      <c r="AX204" s="13" t="s">
        <v>75</v>
      </c>
      <c r="AY204" s="166" t="s">
        <v>179</v>
      </c>
    </row>
    <row r="205" spans="1:65" s="13" customFormat="1" ht="10.199999999999999">
      <c r="B205" s="165"/>
      <c r="D205" s="158" t="s">
        <v>192</v>
      </c>
      <c r="E205" s="166" t="s">
        <v>1</v>
      </c>
      <c r="F205" s="167" t="s">
        <v>896</v>
      </c>
      <c r="H205" s="168">
        <v>17.581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6" t="s">
        <v>192</v>
      </c>
      <c r="AU205" s="166" t="s">
        <v>85</v>
      </c>
      <c r="AV205" s="13" t="s">
        <v>85</v>
      </c>
      <c r="AW205" s="13" t="s">
        <v>31</v>
      </c>
      <c r="AX205" s="13" t="s">
        <v>75</v>
      </c>
      <c r="AY205" s="166" t="s">
        <v>179</v>
      </c>
    </row>
    <row r="206" spans="1:65" s="14" customFormat="1" ht="10.199999999999999">
      <c r="B206" s="184"/>
      <c r="D206" s="158" t="s">
        <v>192</v>
      </c>
      <c r="E206" s="185" t="s">
        <v>107</v>
      </c>
      <c r="F206" s="186" t="s">
        <v>405</v>
      </c>
      <c r="H206" s="187">
        <v>36.784999999999997</v>
      </c>
      <c r="I206" s="188"/>
      <c r="L206" s="184"/>
      <c r="M206" s="189"/>
      <c r="N206" s="190"/>
      <c r="O206" s="190"/>
      <c r="P206" s="190"/>
      <c r="Q206" s="190"/>
      <c r="R206" s="190"/>
      <c r="S206" s="190"/>
      <c r="T206" s="191"/>
      <c r="AT206" s="185" t="s">
        <v>192</v>
      </c>
      <c r="AU206" s="185" t="s">
        <v>85</v>
      </c>
      <c r="AV206" s="14" t="s">
        <v>186</v>
      </c>
      <c r="AW206" s="14" t="s">
        <v>31</v>
      </c>
      <c r="AX206" s="14" t="s">
        <v>83</v>
      </c>
      <c r="AY206" s="185" t="s">
        <v>179</v>
      </c>
    </row>
    <row r="207" spans="1:65" s="2" customFormat="1" ht="22.2" customHeight="1">
      <c r="A207" s="32"/>
      <c r="B207" s="144"/>
      <c r="C207" s="145" t="s">
        <v>309</v>
      </c>
      <c r="D207" s="145" t="s">
        <v>181</v>
      </c>
      <c r="E207" s="146" t="s">
        <v>478</v>
      </c>
      <c r="F207" s="147" t="s">
        <v>479</v>
      </c>
      <c r="G207" s="148" t="s">
        <v>252</v>
      </c>
      <c r="H207" s="149">
        <v>4.84</v>
      </c>
      <c r="I207" s="150"/>
      <c r="J207" s="151">
        <f>ROUND(I207*H207,2)</f>
        <v>0</v>
      </c>
      <c r="K207" s="147" t="s">
        <v>185</v>
      </c>
      <c r="L207" s="33"/>
      <c r="M207" s="152" t="s">
        <v>1</v>
      </c>
      <c r="N207" s="153" t="s">
        <v>40</v>
      </c>
      <c r="O207" s="58"/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6" t="s">
        <v>186</v>
      </c>
      <c r="AT207" s="156" t="s">
        <v>181</v>
      </c>
      <c r="AU207" s="156" t="s">
        <v>85</v>
      </c>
      <c r="AY207" s="17" t="s">
        <v>179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7" t="s">
        <v>83</v>
      </c>
      <c r="BK207" s="157">
        <f>ROUND(I207*H207,2)</f>
        <v>0</v>
      </c>
      <c r="BL207" s="17" t="s">
        <v>186</v>
      </c>
      <c r="BM207" s="156" t="s">
        <v>897</v>
      </c>
    </row>
    <row r="208" spans="1:65" s="2" customFormat="1" ht="19.2">
      <c r="A208" s="32"/>
      <c r="B208" s="33"/>
      <c r="C208" s="32"/>
      <c r="D208" s="158" t="s">
        <v>188</v>
      </c>
      <c r="E208" s="32"/>
      <c r="F208" s="159" t="s">
        <v>481</v>
      </c>
      <c r="G208" s="32"/>
      <c r="H208" s="32"/>
      <c r="I208" s="160"/>
      <c r="J208" s="32"/>
      <c r="K208" s="32"/>
      <c r="L208" s="33"/>
      <c r="M208" s="161"/>
      <c r="N208" s="162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188</v>
      </c>
      <c r="AU208" s="17" t="s">
        <v>85</v>
      </c>
    </row>
    <row r="209" spans="1:65" s="2" customFormat="1" ht="10.199999999999999">
      <c r="A209" s="32"/>
      <c r="B209" s="33"/>
      <c r="C209" s="32"/>
      <c r="D209" s="163" t="s">
        <v>190</v>
      </c>
      <c r="E209" s="32"/>
      <c r="F209" s="164" t="s">
        <v>482</v>
      </c>
      <c r="G209" s="32"/>
      <c r="H209" s="32"/>
      <c r="I209" s="160"/>
      <c r="J209" s="32"/>
      <c r="K209" s="32"/>
      <c r="L209" s="33"/>
      <c r="M209" s="161"/>
      <c r="N209" s="162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190</v>
      </c>
      <c r="AU209" s="17" t="s">
        <v>85</v>
      </c>
    </row>
    <row r="210" spans="1:65" s="13" customFormat="1" ht="10.199999999999999">
      <c r="B210" s="165"/>
      <c r="D210" s="158" t="s">
        <v>192</v>
      </c>
      <c r="E210" s="166" t="s">
        <v>1</v>
      </c>
      <c r="F210" s="167" t="s">
        <v>898</v>
      </c>
      <c r="H210" s="168">
        <v>4.84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6" t="s">
        <v>192</v>
      </c>
      <c r="AU210" s="166" t="s">
        <v>85</v>
      </c>
      <c r="AV210" s="13" t="s">
        <v>85</v>
      </c>
      <c r="AW210" s="13" t="s">
        <v>31</v>
      </c>
      <c r="AX210" s="13" t="s">
        <v>83</v>
      </c>
      <c r="AY210" s="166" t="s">
        <v>179</v>
      </c>
    </row>
    <row r="211" spans="1:65" s="12" customFormat="1" ht="22.8" customHeight="1">
      <c r="B211" s="131"/>
      <c r="D211" s="132" t="s">
        <v>74</v>
      </c>
      <c r="E211" s="142" t="s">
        <v>485</v>
      </c>
      <c r="F211" s="142" t="s">
        <v>486</v>
      </c>
      <c r="I211" s="134"/>
      <c r="J211" s="143">
        <f>BK211</f>
        <v>0</v>
      </c>
      <c r="L211" s="131"/>
      <c r="M211" s="136"/>
      <c r="N211" s="137"/>
      <c r="O211" s="137"/>
      <c r="P211" s="138">
        <f>SUM(P212:P224)</f>
        <v>0</v>
      </c>
      <c r="Q211" s="137"/>
      <c r="R211" s="138">
        <f>SUM(R212:R224)</f>
        <v>0</v>
      </c>
      <c r="S211" s="137"/>
      <c r="T211" s="139">
        <f>SUM(T212:T224)</f>
        <v>0</v>
      </c>
      <c r="AR211" s="132" t="s">
        <v>83</v>
      </c>
      <c r="AT211" s="140" t="s">
        <v>74</v>
      </c>
      <c r="AU211" s="140" t="s">
        <v>83</v>
      </c>
      <c r="AY211" s="132" t="s">
        <v>179</v>
      </c>
      <c r="BK211" s="141">
        <f>SUM(BK212:BK224)</f>
        <v>0</v>
      </c>
    </row>
    <row r="212" spans="1:65" s="2" customFormat="1" ht="22.2" customHeight="1">
      <c r="A212" s="32"/>
      <c r="B212" s="144"/>
      <c r="C212" s="145" t="s">
        <v>315</v>
      </c>
      <c r="D212" s="145" t="s">
        <v>181</v>
      </c>
      <c r="E212" s="146" t="s">
        <v>488</v>
      </c>
      <c r="F212" s="147" t="s">
        <v>489</v>
      </c>
      <c r="G212" s="148" t="s">
        <v>221</v>
      </c>
      <c r="H212" s="149">
        <v>6.1109999999999998</v>
      </c>
      <c r="I212" s="150"/>
      <c r="J212" s="151">
        <f>ROUND(I212*H212,2)</f>
        <v>0</v>
      </c>
      <c r="K212" s="147" t="s">
        <v>185</v>
      </c>
      <c r="L212" s="33"/>
      <c r="M212" s="152" t="s">
        <v>1</v>
      </c>
      <c r="N212" s="153" t="s">
        <v>40</v>
      </c>
      <c r="O212" s="58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6" t="s">
        <v>186</v>
      </c>
      <c r="AT212" s="156" t="s">
        <v>181</v>
      </c>
      <c r="AU212" s="156" t="s">
        <v>85</v>
      </c>
      <c r="AY212" s="17" t="s">
        <v>179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7" t="s">
        <v>83</v>
      </c>
      <c r="BK212" s="157">
        <f>ROUND(I212*H212,2)</f>
        <v>0</v>
      </c>
      <c r="BL212" s="17" t="s">
        <v>186</v>
      </c>
      <c r="BM212" s="156" t="s">
        <v>899</v>
      </c>
    </row>
    <row r="213" spans="1:65" s="2" customFormat="1" ht="28.8">
      <c r="A213" s="32"/>
      <c r="B213" s="33"/>
      <c r="C213" s="32"/>
      <c r="D213" s="158" t="s">
        <v>188</v>
      </c>
      <c r="E213" s="32"/>
      <c r="F213" s="159" t="s">
        <v>491</v>
      </c>
      <c r="G213" s="32"/>
      <c r="H213" s="32"/>
      <c r="I213" s="160"/>
      <c r="J213" s="32"/>
      <c r="K213" s="32"/>
      <c r="L213" s="33"/>
      <c r="M213" s="161"/>
      <c r="N213" s="162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188</v>
      </c>
      <c r="AU213" s="17" t="s">
        <v>85</v>
      </c>
    </row>
    <row r="214" spans="1:65" s="2" customFormat="1" ht="10.199999999999999">
      <c r="A214" s="32"/>
      <c r="B214" s="33"/>
      <c r="C214" s="32"/>
      <c r="D214" s="163" t="s">
        <v>190</v>
      </c>
      <c r="E214" s="32"/>
      <c r="F214" s="164" t="s">
        <v>492</v>
      </c>
      <c r="G214" s="32"/>
      <c r="H214" s="32"/>
      <c r="I214" s="160"/>
      <c r="J214" s="32"/>
      <c r="K214" s="32"/>
      <c r="L214" s="33"/>
      <c r="M214" s="161"/>
      <c r="N214" s="162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190</v>
      </c>
      <c r="AU214" s="17" t="s">
        <v>85</v>
      </c>
    </row>
    <row r="215" spans="1:65" s="2" customFormat="1" ht="22.2" customHeight="1">
      <c r="A215" s="32"/>
      <c r="B215" s="144"/>
      <c r="C215" s="145" t="s">
        <v>7</v>
      </c>
      <c r="D215" s="145" t="s">
        <v>181</v>
      </c>
      <c r="E215" s="146" t="s">
        <v>494</v>
      </c>
      <c r="F215" s="147" t="s">
        <v>495</v>
      </c>
      <c r="G215" s="148" t="s">
        <v>221</v>
      </c>
      <c r="H215" s="149">
        <v>6.1109999999999998</v>
      </c>
      <c r="I215" s="150"/>
      <c r="J215" s="151">
        <f>ROUND(I215*H215,2)</f>
        <v>0</v>
      </c>
      <c r="K215" s="147" t="s">
        <v>185</v>
      </c>
      <c r="L215" s="33"/>
      <c r="M215" s="152" t="s">
        <v>1</v>
      </c>
      <c r="N215" s="153" t="s">
        <v>40</v>
      </c>
      <c r="O215" s="58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6" t="s">
        <v>186</v>
      </c>
      <c r="AT215" s="156" t="s">
        <v>181</v>
      </c>
      <c r="AU215" s="156" t="s">
        <v>85</v>
      </c>
      <c r="AY215" s="17" t="s">
        <v>179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7" t="s">
        <v>83</v>
      </c>
      <c r="BK215" s="157">
        <f>ROUND(I215*H215,2)</f>
        <v>0</v>
      </c>
      <c r="BL215" s="17" t="s">
        <v>186</v>
      </c>
      <c r="BM215" s="156" t="s">
        <v>900</v>
      </c>
    </row>
    <row r="216" spans="1:65" s="2" customFormat="1" ht="19.2">
      <c r="A216" s="32"/>
      <c r="B216" s="33"/>
      <c r="C216" s="32"/>
      <c r="D216" s="158" t="s">
        <v>188</v>
      </c>
      <c r="E216" s="32"/>
      <c r="F216" s="159" t="s">
        <v>497</v>
      </c>
      <c r="G216" s="32"/>
      <c r="H216" s="32"/>
      <c r="I216" s="160"/>
      <c r="J216" s="32"/>
      <c r="K216" s="32"/>
      <c r="L216" s="33"/>
      <c r="M216" s="161"/>
      <c r="N216" s="162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188</v>
      </c>
      <c r="AU216" s="17" t="s">
        <v>85</v>
      </c>
    </row>
    <row r="217" spans="1:65" s="2" customFormat="1" ht="10.199999999999999">
      <c r="A217" s="32"/>
      <c r="B217" s="33"/>
      <c r="C217" s="32"/>
      <c r="D217" s="163" t="s">
        <v>190</v>
      </c>
      <c r="E217" s="32"/>
      <c r="F217" s="164" t="s">
        <v>498</v>
      </c>
      <c r="G217" s="32"/>
      <c r="H217" s="32"/>
      <c r="I217" s="160"/>
      <c r="J217" s="32"/>
      <c r="K217" s="32"/>
      <c r="L217" s="33"/>
      <c r="M217" s="161"/>
      <c r="N217" s="162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190</v>
      </c>
      <c r="AU217" s="17" t="s">
        <v>85</v>
      </c>
    </row>
    <row r="218" spans="1:65" s="2" customFormat="1" ht="22.2" customHeight="1">
      <c r="A218" s="32"/>
      <c r="B218" s="144"/>
      <c r="C218" s="145" t="s">
        <v>327</v>
      </c>
      <c r="D218" s="145" t="s">
        <v>181</v>
      </c>
      <c r="E218" s="146" t="s">
        <v>500</v>
      </c>
      <c r="F218" s="147" t="s">
        <v>501</v>
      </c>
      <c r="G218" s="148" t="s">
        <v>221</v>
      </c>
      <c r="H218" s="149">
        <v>85.554000000000002</v>
      </c>
      <c r="I218" s="150"/>
      <c r="J218" s="151">
        <f>ROUND(I218*H218,2)</f>
        <v>0</v>
      </c>
      <c r="K218" s="147" t="s">
        <v>185</v>
      </c>
      <c r="L218" s="33"/>
      <c r="M218" s="152" t="s">
        <v>1</v>
      </c>
      <c r="N218" s="153" t="s">
        <v>40</v>
      </c>
      <c r="O218" s="58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6" t="s">
        <v>186</v>
      </c>
      <c r="AT218" s="156" t="s">
        <v>181</v>
      </c>
      <c r="AU218" s="156" t="s">
        <v>85</v>
      </c>
      <c r="AY218" s="17" t="s">
        <v>179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7" t="s">
        <v>83</v>
      </c>
      <c r="BK218" s="157">
        <f>ROUND(I218*H218,2)</f>
        <v>0</v>
      </c>
      <c r="BL218" s="17" t="s">
        <v>186</v>
      </c>
      <c r="BM218" s="156" t="s">
        <v>901</v>
      </c>
    </row>
    <row r="219" spans="1:65" s="2" customFormat="1" ht="28.8">
      <c r="A219" s="32"/>
      <c r="B219" s="33"/>
      <c r="C219" s="32"/>
      <c r="D219" s="158" t="s">
        <v>188</v>
      </c>
      <c r="E219" s="32"/>
      <c r="F219" s="159" t="s">
        <v>503</v>
      </c>
      <c r="G219" s="32"/>
      <c r="H219" s="32"/>
      <c r="I219" s="160"/>
      <c r="J219" s="32"/>
      <c r="K219" s="32"/>
      <c r="L219" s="33"/>
      <c r="M219" s="161"/>
      <c r="N219" s="162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188</v>
      </c>
      <c r="AU219" s="17" t="s">
        <v>85</v>
      </c>
    </row>
    <row r="220" spans="1:65" s="2" customFormat="1" ht="10.199999999999999">
      <c r="A220" s="32"/>
      <c r="B220" s="33"/>
      <c r="C220" s="32"/>
      <c r="D220" s="163" t="s">
        <v>190</v>
      </c>
      <c r="E220" s="32"/>
      <c r="F220" s="164" t="s">
        <v>504</v>
      </c>
      <c r="G220" s="32"/>
      <c r="H220" s="32"/>
      <c r="I220" s="160"/>
      <c r="J220" s="32"/>
      <c r="K220" s="32"/>
      <c r="L220" s="33"/>
      <c r="M220" s="161"/>
      <c r="N220" s="162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190</v>
      </c>
      <c r="AU220" s="17" t="s">
        <v>85</v>
      </c>
    </row>
    <row r="221" spans="1:65" s="13" customFormat="1" ht="10.199999999999999">
      <c r="B221" s="165"/>
      <c r="D221" s="158" t="s">
        <v>192</v>
      </c>
      <c r="F221" s="167" t="s">
        <v>902</v>
      </c>
      <c r="H221" s="168">
        <v>85.554000000000002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6" t="s">
        <v>192</v>
      </c>
      <c r="AU221" s="166" t="s">
        <v>85</v>
      </c>
      <c r="AV221" s="13" t="s">
        <v>85</v>
      </c>
      <c r="AW221" s="13" t="s">
        <v>3</v>
      </c>
      <c r="AX221" s="13" t="s">
        <v>83</v>
      </c>
      <c r="AY221" s="166" t="s">
        <v>179</v>
      </c>
    </row>
    <row r="222" spans="1:65" s="2" customFormat="1" ht="30" customHeight="1">
      <c r="A222" s="32"/>
      <c r="B222" s="144"/>
      <c r="C222" s="145" t="s">
        <v>334</v>
      </c>
      <c r="D222" s="145" t="s">
        <v>181</v>
      </c>
      <c r="E222" s="146" t="s">
        <v>507</v>
      </c>
      <c r="F222" s="147" t="s">
        <v>508</v>
      </c>
      <c r="G222" s="148" t="s">
        <v>221</v>
      </c>
      <c r="H222" s="149">
        <v>6.1109999999999998</v>
      </c>
      <c r="I222" s="150"/>
      <c r="J222" s="151">
        <f>ROUND(I222*H222,2)</f>
        <v>0</v>
      </c>
      <c r="K222" s="147" t="s">
        <v>185</v>
      </c>
      <c r="L222" s="33"/>
      <c r="M222" s="152" t="s">
        <v>1</v>
      </c>
      <c r="N222" s="153" t="s">
        <v>40</v>
      </c>
      <c r="O222" s="58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6" t="s">
        <v>186</v>
      </c>
      <c r="AT222" s="156" t="s">
        <v>181</v>
      </c>
      <c r="AU222" s="156" t="s">
        <v>85</v>
      </c>
      <c r="AY222" s="17" t="s">
        <v>179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7" t="s">
        <v>83</v>
      </c>
      <c r="BK222" s="157">
        <f>ROUND(I222*H222,2)</f>
        <v>0</v>
      </c>
      <c r="BL222" s="17" t="s">
        <v>186</v>
      </c>
      <c r="BM222" s="156" t="s">
        <v>903</v>
      </c>
    </row>
    <row r="223" spans="1:65" s="2" customFormat="1" ht="28.8">
      <c r="A223" s="32"/>
      <c r="B223" s="33"/>
      <c r="C223" s="32"/>
      <c r="D223" s="158" t="s">
        <v>188</v>
      </c>
      <c r="E223" s="32"/>
      <c r="F223" s="159" t="s">
        <v>510</v>
      </c>
      <c r="G223" s="32"/>
      <c r="H223" s="32"/>
      <c r="I223" s="160"/>
      <c r="J223" s="32"/>
      <c r="K223" s="32"/>
      <c r="L223" s="33"/>
      <c r="M223" s="161"/>
      <c r="N223" s="162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188</v>
      </c>
      <c r="AU223" s="17" t="s">
        <v>85</v>
      </c>
    </row>
    <row r="224" spans="1:65" s="2" customFormat="1" ht="10.199999999999999">
      <c r="A224" s="32"/>
      <c r="B224" s="33"/>
      <c r="C224" s="32"/>
      <c r="D224" s="163" t="s">
        <v>190</v>
      </c>
      <c r="E224" s="32"/>
      <c r="F224" s="164" t="s">
        <v>511</v>
      </c>
      <c r="G224" s="32"/>
      <c r="H224" s="32"/>
      <c r="I224" s="160"/>
      <c r="J224" s="32"/>
      <c r="K224" s="32"/>
      <c r="L224" s="33"/>
      <c r="M224" s="161"/>
      <c r="N224" s="162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190</v>
      </c>
      <c r="AU224" s="17" t="s">
        <v>85</v>
      </c>
    </row>
    <row r="225" spans="1:65" s="12" customFormat="1" ht="22.8" customHeight="1">
      <c r="B225" s="131"/>
      <c r="D225" s="132" t="s">
        <v>74</v>
      </c>
      <c r="E225" s="142" t="s">
        <v>512</v>
      </c>
      <c r="F225" s="142" t="s">
        <v>513</v>
      </c>
      <c r="I225" s="134"/>
      <c r="J225" s="143">
        <f>BK225</f>
        <v>0</v>
      </c>
      <c r="L225" s="131"/>
      <c r="M225" s="136"/>
      <c r="N225" s="137"/>
      <c r="O225" s="137"/>
      <c r="P225" s="138">
        <f>SUM(P226:P228)</f>
        <v>0</v>
      </c>
      <c r="Q225" s="137"/>
      <c r="R225" s="138">
        <f>SUM(R226:R228)</f>
        <v>0</v>
      </c>
      <c r="S225" s="137"/>
      <c r="T225" s="139">
        <f>SUM(T226:T228)</f>
        <v>0</v>
      </c>
      <c r="AR225" s="132" t="s">
        <v>83</v>
      </c>
      <c r="AT225" s="140" t="s">
        <v>74</v>
      </c>
      <c r="AU225" s="140" t="s">
        <v>83</v>
      </c>
      <c r="AY225" s="132" t="s">
        <v>179</v>
      </c>
      <c r="BK225" s="141">
        <f>SUM(BK226:BK228)</f>
        <v>0</v>
      </c>
    </row>
    <row r="226" spans="1:65" s="2" customFormat="1" ht="14.4" customHeight="1">
      <c r="A226" s="32"/>
      <c r="B226" s="144"/>
      <c r="C226" s="145" t="s">
        <v>341</v>
      </c>
      <c r="D226" s="145" t="s">
        <v>181</v>
      </c>
      <c r="E226" s="146" t="s">
        <v>515</v>
      </c>
      <c r="F226" s="147" t="s">
        <v>516</v>
      </c>
      <c r="G226" s="148" t="s">
        <v>221</v>
      </c>
      <c r="H226" s="149">
        <v>5.6429999999999998</v>
      </c>
      <c r="I226" s="150"/>
      <c r="J226" s="151">
        <f>ROUND(I226*H226,2)</f>
        <v>0</v>
      </c>
      <c r="K226" s="147" t="s">
        <v>185</v>
      </c>
      <c r="L226" s="33"/>
      <c r="M226" s="152" t="s">
        <v>1</v>
      </c>
      <c r="N226" s="153" t="s">
        <v>40</v>
      </c>
      <c r="O226" s="58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6" t="s">
        <v>186</v>
      </c>
      <c r="AT226" s="156" t="s">
        <v>181</v>
      </c>
      <c r="AU226" s="156" t="s">
        <v>85</v>
      </c>
      <c r="AY226" s="17" t="s">
        <v>179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7" t="s">
        <v>83</v>
      </c>
      <c r="BK226" s="157">
        <f>ROUND(I226*H226,2)</f>
        <v>0</v>
      </c>
      <c r="BL226" s="17" t="s">
        <v>186</v>
      </c>
      <c r="BM226" s="156" t="s">
        <v>904</v>
      </c>
    </row>
    <row r="227" spans="1:65" s="2" customFormat="1" ht="38.4">
      <c r="A227" s="32"/>
      <c r="B227" s="33"/>
      <c r="C227" s="32"/>
      <c r="D227" s="158" t="s">
        <v>188</v>
      </c>
      <c r="E227" s="32"/>
      <c r="F227" s="159" t="s">
        <v>905</v>
      </c>
      <c r="G227" s="32"/>
      <c r="H227" s="32"/>
      <c r="I227" s="160"/>
      <c r="J227" s="32"/>
      <c r="K227" s="32"/>
      <c r="L227" s="33"/>
      <c r="M227" s="161"/>
      <c r="N227" s="162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188</v>
      </c>
      <c r="AU227" s="17" t="s">
        <v>85</v>
      </c>
    </row>
    <row r="228" spans="1:65" s="2" customFormat="1" ht="10.199999999999999">
      <c r="A228" s="32"/>
      <c r="B228" s="33"/>
      <c r="C228" s="32"/>
      <c r="D228" s="163" t="s">
        <v>190</v>
      </c>
      <c r="E228" s="32"/>
      <c r="F228" s="164" t="s">
        <v>519</v>
      </c>
      <c r="G228" s="32"/>
      <c r="H228" s="32"/>
      <c r="I228" s="160"/>
      <c r="J228" s="32"/>
      <c r="K228" s="32"/>
      <c r="L228" s="33"/>
      <c r="M228" s="161"/>
      <c r="N228" s="162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190</v>
      </c>
      <c r="AU228" s="17" t="s">
        <v>85</v>
      </c>
    </row>
    <row r="229" spans="1:65" s="12" customFormat="1" ht="25.95" customHeight="1">
      <c r="B229" s="131"/>
      <c r="D229" s="132" t="s">
        <v>74</v>
      </c>
      <c r="E229" s="133" t="s">
        <v>520</v>
      </c>
      <c r="F229" s="133" t="s">
        <v>521</v>
      </c>
      <c r="I229" s="134"/>
      <c r="J229" s="135">
        <f>BK229</f>
        <v>0</v>
      </c>
      <c r="L229" s="131"/>
      <c r="M229" s="136"/>
      <c r="N229" s="137"/>
      <c r="O229" s="137"/>
      <c r="P229" s="138">
        <f>P230+P252+P255+P269+P295+P319</f>
        <v>0</v>
      </c>
      <c r="Q229" s="137"/>
      <c r="R229" s="138">
        <f>R230+R252+R255+R269+R295+R319</f>
        <v>1.6066042000000003</v>
      </c>
      <c r="S229" s="137"/>
      <c r="T229" s="139">
        <f>T230+T252+T255+T269+T295+T319</f>
        <v>3.0200000000000001E-2</v>
      </c>
      <c r="AR229" s="132" t="s">
        <v>85</v>
      </c>
      <c r="AT229" s="140" t="s">
        <v>74</v>
      </c>
      <c r="AU229" s="140" t="s">
        <v>75</v>
      </c>
      <c r="AY229" s="132" t="s">
        <v>179</v>
      </c>
      <c r="BK229" s="141">
        <f>BK230+BK252+BK255+BK269+BK295+BK319</f>
        <v>0</v>
      </c>
    </row>
    <row r="230" spans="1:65" s="12" customFormat="1" ht="22.8" customHeight="1">
      <c r="B230" s="131"/>
      <c r="D230" s="132" t="s">
        <v>74</v>
      </c>
      <c r="E230" s="142" t="s">
        <v>522</v>
      </c>
      <c r="F230" s="142" t="s">
        <v>523</v>
      </c>
      <c r="I230" s="134"/>
      <c r="J230" s="143">
        <f>BK230</f>
        <v>0</v>
      </c>
      <c r="L230" s="131"/>
      <c r="M230" s="136"/>
      <c r="N230" s="137"/>
      <c r="O230" s="137"/>
      <c r="P230" s="138">
        <f>SUM(P231:P251)</f>
        <v>0</v>
      </c>
      <c r="Q230" s="137"/>
      <c r="R230" s="138">
        <f>SUM(R231:R251)</f>
        <v>5.2540000000000003E-2</v>
      </c>
      <c r="S230" s="137"/>
      <c r="T230" s="139">
        <f>SUM(T231:T251)</f>
        <v>3.0200000000000001E-2</v>
      </c>
      <c r="AR230" s="132" t="s">
        <v>85</v>
      </c>
      <c r="AT230" s="140" t="s">
        <v>74</v>
      </c>
      <c r="AU230" s="140" t="s">
        <v>83</v>
      </c>
      <c r="AY230" s="132" t="s">
        <v>179</v>
      </c>
      <c r="BK230" s="141">
        <f>SUM(BK231:BK251)</f>
        <v>0</v>
      </c>
    </row>
    <row r="231" spans="1:65" s="2" customFormat="1" ht="22.2" customHeight="1">
      <c r="A231" s="32"/>
      <c r="B231" s="144"/>
      <c r="C231" s="145" t="s">
        <v>347</v>
      </c>
      <c r="D231" s="145" t="s">
        <v>181</v>
      </c>
      <c r="E231" s="146" t="s">
        <v>525</v>
      </c>
      <c r="F231" s="147" t="s">
        <v>526</v>
      </c>
      <c r="G231" s="148" t="s">
        <v>252</v>
      </c>
      <c r="H231" s="149">
        <v>7.55</v>
      </c>
      <c r="I231" s="150"/>
      <c r="J231" s="151">
        <f>ROUND(I231*H231,2)</f>
        <v>0</v>
      </c>
      <c r="K231" s="147" t="s">
        <v>185</v>
      </c>
      <c r="L231" s="33"/>
      <c r="M231" s="152" t="s">
        <v>1</v>
      </c>
      <c r="N231" s="153" t="s">
        <v>40</v>
      </c>
      <c r="O231" s="58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6" t="s">
        <v>289</v>
      </c>
      <c r="AT231" s="156" t="s">
        <v>181</v>
      </c>
      <c r="AU231" s="156" t="s">
        <v>85</v>
      </c>
      <c r="AY231" s="17" t="s">
        <v>179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7" t="s">
        <v>83</v>
      </c>
      <c r="BK231" s="157">
        <f>ROUND(I231*H231,2)</f>
        <v>0</v>
      </c>
      <c r="BL231" s="17" t="s">
        <v>289</v>
      </c>
      <c r="BM231" s="156" t="s">
        <v>906</v>
      </c>
    </row>
    <row r="232" spans="1:65" s="2" customFormat="1" ht="19.2">
      <c r="A232" s="32"/>
      <c r="B232" s="33"/>
      <c r="C232" s="32"/>
      <c r="D232" s="158" t="s">
        <v>188</v>
      </c>
      <c r="E232" s="32"/>
      <c r="F232" s="159" t="s">
        <v>907</v>
      </c>
      <c r="G232" s="32"/>
      <c r="H232" s="32"/>
      <c r="I232" s="160"/>
      <c r="J232" s="32"/>
      <c r="K232" s="32"/>
      <c r="L232" s="33"/>
      <c r="M232" s="161"/>
      <c r="N232" s="162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188</v>
      </c>
      <c r="AU232" s="17" t="s">
        <v>85</v>
      </c>
    </row>
    <row r="233" spans="1:65" s="2" customFormat="1" ht="10.199999999999999">
      <c r="A233" s="32"/>
      <c r="B233" s="33"/>
      <c r="C233" s="32"/>
      <c r="D233" s="163" t="s">
        <v>190</v>
      </c>
      <c r="E233" s="32"/>
      <c r="F233" s="164" t="s">
        <v>529</v>
      </c>
      <c r="G233" s="32"/>
      <c r="H233" s="32"/>
      <c r="I233" s="160"/>
      <c r="J233" s="32"/>
      <c r="K233" s="32"/>
      <c r="L233" s="33"/>
      <c r="M233" s="161"/>
      <c r="N233" s="162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190</v>
      </c>
      <c r="AU233" s="17" t="s">
        <v>85</v>
      </c>
    </row>
    <row r="234" spans="1:65" s="13" customFormat="1" ht="10.199999999999999">
      <c r="B234" s="165"/>
      <c r="D234" s="158" t="s">
        <v>192</v>
      </c>
      <c r="E234" s="166" t="s">
        <v>1</v>
      </c>
      <c r="F234" s="167" t="s">
        <v>109</v>
      </c>
      <c r="H234" s="168">
        <v>7.55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6" t="s">
        <v>192</v>
      </c>
      <c r="AU234" s="166" t="s">
        <v>85</v>
      </c>
      <c r="AV234" s="13" t="s">
        <v>85</v>
      </c>
      <c r="AW234" s="13" t="s">
        <v>31</v>
      </c>
      <c r="AX234" s="13" t="s">
        <v>83</v>
      </c>
      <c r="AY234" s="166" t="s">
        <v>179</v>
      </c>
    </row>
    <row r="235" spans="1:65" s="2" customFormat="1" ht="14.4" customHeight="1">
      <c r="A235" s="32"/>
      <c r="B235" s="144"/>
      <c r="C235" s="174" t="s">
        <v>351</v>
      </c>
      <c r="D235" s="174" t="s">
        <v>278</v>
      </c>
      <c r="E235" s="175" t="s">
        <v>531</v>
      </c>
      <c r="F235" s="176" t="s">
        <v>532</v>
      </c>
      <c r="G235" s="177" t="s">
        <v>221</v>
      </c>
      <c r="H235" s="178">
        <v>2E-3</v>
      </c>
      <c r="I235" s="179"/>
      <c r="J235" s="180">
        <f>ROUND(I235*H235,2)</f>
        <v>0</v>
      </c>
      <c r="K235" s="176" t="s">
        <v>185</v>
      </c>
      <c r="L235" s="181"/>
      <c r="M235" s="182" t="s">
        <v>1</v>
      </c>
      <c r="N235" s="183" t="s">
        <v>40</v>
      </c>
      <c r="O235" s="58"/>
      <c r="P235" s="154">
        <f>O235*H235</f>
        <v>0</v>
      </c>
      <c r="Q235" s="154">
        <v>1</v>
      </c>
      <c r="R235" s="154">
        <f>Q235*H235</f>
        <v>2E-3</v>
      </c>
      <c r="S235" s="154">
        <v>0</v>
      </c>
      <c r="T235" s="155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6" t="s">
        <v>388</v>
      </c>
      <c r="AT235" s="156" t="s">
        <v>278</v>
      </c>
      <c r="AU235" s="156" t="s">
        <v>85</v>
      </c>
      <c r="AY235" s="17" t="s">
        <v>179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7" t="s">
        <v>83</v>
      </c>
      <c r="BK235" s="157">
        <f>ROUND(I235*H235,2)</f>
        <v>0</v>
      </c>
      <c r="BL235" s="17" t="s">
        <v>289</v>
      </c>
      <c r="BM235" s="156" t="s">
        <v>908</v>
      </c>
    </row>
    <row r="236" spans="1:65" s="2" customFormat="1" ht="10.199999999999999">
      <c r="A236" s="32"/>
      <c r="B236" s="33"/>
      <c r="C236" s="32"/>
      <c r="D236" s="158" t="s">
        <v>188</v>
      </c>
      <c r="E236" s="32"/>
      <c r="F236" s="159" t="s">
        <v>532</v>
      </c>
      <c r="G236" s="32"/>
      <c r="H236" s="32"/>
      <c r="I236" s="160"/>
      <c r="J236" s="32"/>
      <c r="K236" s="32"/>
      <c r="L236" s="33"/>
      <c r="M236" s="161"/>
      <c r="N236" s="162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188</v>
      </c>
      <c r="AU236" s="17" t="s">
        <v>85</v>
      </c>
    </row>
    <row r="237" spans="1:65" s="13" customFormat="1" ht="10.199999999999999">
      <c r="B237" s="165"/>
      <c r="D237" s="158" t="s">
        <v>192</v>
      </c>
      <c r="E237" s="166" t="s">
        <v>1</v>
      </c>
      <c r="F237" s="167" t="s">
        <v>909</v>
      </c>
      <c r="H237" s="168">
        <v>2E-3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6" t="s">
        <v>192</v>
      </c>
      <c r="AU237" s="166" t="s">
        <v>85</v>
      </c>
      <c r="AV237" s="13" t="s">
        <v>85</v>
      </c>
      <c r="AW237" s="13" t="s">
        <v>31</v>
      </c>
      <c r="AX237" s="13" t="s">
        <v>83</v>
      </c>
      <c r="AY237" s="166" t="s">
        <v>179</v>
      </c>
    </row>
    <row r="238" spans="1:65" s="2" customFormat="1" ht="14.4" customHeight="1">
      <c r="A238" s="32"/>
      <c r="B238" s="144"/>
      <c r="C238" s="145" t="s">
        <v>356</v>
      </c>
      <c r="D238" s="145" t="s">
        <v>181</v>
      </c>
      <c r="E238" s="146" t="s">
        <v>537</v>
      </c>
      <c r="F238" s="147" t="s">
        <v>538</v>
      </c>
      <c r="G238" s="148" t="s">
        <v>252</v>
      </c>
      <c r="H238" s="149">
        <v>7.55</v>
      </c>
      <c r="I238" s="150"/>
      <c r="J238" s="151">
        <f>ROUND(I238*H238,2)</f>
        <v>0</v>
      </c>
      <c r="K238" s="147" t="s">
        <v>185</v>
      </c>
      <c r="L238" s="33"/>
      <c r="M238" s="152" t="s">
        <v>1</v>
      </c>
      <c r="N238" s="153" t="s">
        <v>40</v>
      </c>
      <c r="O238" s="58"/>
      <c r="P238" s="154">
        <f>O238*H238</f>
        <v>0</v>
      </c>
      <c r="Q238" s="154">
        <v>0</v>
      </c>
      <c r="R238" s="154">
        <f>Q238*H238</f>
        <v>0</v>
      </c>
      <c r="S238" s="154">
        <v>4.0000000000000001E-3</v>
      </c>
      <c r="T238" s="155">
        <f>S238*H238</f>
        <v>3.0200000000000001E-2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6" t="s">
        <v>289</v>
      </c>
      <c r="AT238" s="156" t="s">
        <v>181</v>
      </c>
      <c r="AU238" s="156" t="s">
        <v>85</v>
      </c>
      <c r="AY238" s="17" t="s">
        <v>179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7" t="s">
        <v>83</v>
      </c>
      <c r="BK238" s="157">
        <f>ROUND(I238*H238,2)</f>
        <v>0</v>
      </c>
      <c r="BL238" s="17" t="s">
        <v>289</v>
      </c>
      <c r="BM238" s="156" t="s">
        <v>910</v>
      </c>
    </row>
    <row r="239" spans="1:65" s="2" customFormat="1" ht="10.199999999999999">
      <c r="A239" s="32"/>
      <c r="B239" s="33"/>
      <c r="C239" s="32"/>
      <c r="D239" s="158" t="s">
        <v>188</v>
      </c>
      <c r="E239" s="32"/>
      <c r="F239" s="159" t="s">
        <v>911</v>
      </c>
      <c r="G239" s="32"/>
      <c r="H239" s="32"/>
      <c r="I239" s="160"/>
      <c r="J239" s="32"/>
      <c r="K239" s="32"/>
      <c r="L239" s="33"/>
      <c r="M239" s="161"/>
      <c r="N239" s="162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188</v>
      </c>
      <c r="AU239" s="17" t="s">
        <v>85</v>
      </c>
    </row>
    <row r="240" spans="1:65" s="2" customFormat="1" ht="10.199999999999999">
      <c r="A240" s="32"/>
      <c r="B240" s="33"/>
      <c r="C240" s="32"/>
      <c r="D240" s="163" t="s">
        <v>190</v>
      </c>
      <c r="E240" s="32"/>
      <c r="F240" s="164" t="s">
        <v>541</v>
      </c>
      <c r="G240" s="32"/>
      <c r="H240" s="32"/>
      <c r="I240" s="160"/>
      <c r="J240" s="32"/>
      <c r="K240" s="32"/>
      <c r="L240" s="33"/>
      <c r="M240" s="161"/>
      <c r="N240" s="162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190</v>
      </c>
      <c r="AU240" s="17" t="s">
        <v>85</v>
      </c>
    </row>
    <row r="241" spans="1:65" s="13" customFormat="1" ht="10.199999999999999">
      <c r="B241" s="165"/>
      <c r="D241" s="158" t="s">
        <v>192</v>
      </c>
      <c r="E241" s="166" t="s">
        <v>1</v>
      </c>
      <c r="F241" s="167" t="s">
        <v>109</v>
      </c>
      <c r="H241" s="168">
        <v>7.55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6" t="s">
        <v>192</v>
      </c>
      <c r="AU241" s="166" t="s">
        <v>85</v>
      </c>
      <c r="AV241" s="13" t="s">
        <v>85</v>
      </c>
      <c r="AW241" s="13" t="s">
        <v>31</v>
      </c>
      <c r="AX241" s="13" t="s">
        <v>83</v>
      </c>
      <c r="AY241" s="166" t="s">
        <v>179</v>
      </c>
    </row>
    <row r="242" spans="1:65" s="2" customFormat="1" ht="22.2" customHeight="1">
      <c r="A242" s="32"/>
      <c r="B242" s="144"/>
      <c r="C242" s="145" t="s">
        <v>364</v>
      </c>
      <c r="D242" s="145" t="s">
        <v>181</v>
      </c>
      <c r="E242" s="146" t="s">
        <v>544</v>
      </c>
      <c r="F242" s="147" t="s">
        <v>545</v>
      </c>
      <c r="G242" s="148" t="s">
        <v>252</v>
      </c>
      <c r="H242" s="149">
        <v>7.55</v>
      </c>
      <c r="I242" s="150"/>
      <c r="J242" s="151">
        <f>ROUND(I242*H242,2)</f>
        <v>0</v>
      </c>
      <c r="K242" s="147" t="s">
        <v>185</v>
      </c>
      <c r="L242" s="33"/>
      <c r="M242" s="152" t="s">
        <v>1</v>
      </c>
      <c r="N242" s="153" t="s">
        <v>40</v>
      </c>
      <c r="O242" s="58"/>
      <c r="P242" s="154">
        <f>O242*H242</f>
        <v>0</v>
      </c>
      <c r="Q242" s="154">
        <v>4.0000000000000002E-4</v>
      </c>
      <c r="R242" s="154">
        <f>Q242*H242</f>
        <v>3.0200000000000001E-3</v>
      </c>
      <c r="S242" s="154">
        <v>0</v>
      </c>
      <c r="T242" s="155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6" t="s">
        <v>289</v>
      </c>
      <c r="AT242" s="156" t="s">
        <v>181</v>
      </c>
      <c r="AU242" s="156" t="s">
        <v>85</v>
      </c>
      <c r="AY242" s="17" t="s">
        <v>179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7" t="s">
        <v>83</v>
      </c>
      <c r="BK242" s="157">
        <f>ROUND(I242*H242,2)</f>
        <v>0</v>
      </c>
      <c r="BL242" s="17" t="s">
        <v>289</v>
      </c>
      <c r="BM242" s="156" t="s">
        <v>912</v>
      </c>
    </row>
    <row r="243" spans="1:65" s="2" customFormat="1" ht="19.2">
      <c r="A243" s="32"/>
      <c r="B243" s="33"/>
      <c r="C243" s="32"/>
      <c r="D243" s="158" t="s">
        <v>188</v>
      </c>
      <c r="E243" s="32"/>
      <c r="F243" s="159" t="s">
        <v>913</v>
      </c>
      <c r="G243" s="32"/>
      <c r="H243" s="32"/>
      <c r="I243" s="160"/>
      <c r="J243" s="32"/>
      <c r="K243" s="32"/>
      <c r="L243" s="33"/>
      <c r="M243" s="161"/>
      <c r="N243" s="162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188</v>
      </c>
      <c r="AU243" s="17" t="s">
        <v>85</v>
      </c>
    </row>
    <row r="244" spans="1:65" s="2" customFormat="1" ht="10.199999999999999">
      <c r="A244" s="32"/>
      <c r="B244" s="33"/>
      <c r="C244" s="32"/>
      <c r="D244" s="163" t="s">
        <v>190</v>
      </c>
      <c r="E244" s="32"/>
      <c r="F244" s="164" t="s">
        <v>548</v>
      </c>
      <c r="G244" s="32"/>
      <c r="H244" s="32"/>
      <c r="I244" s="160"/>
      <c r="J244" s="32"/>
      <c r="K244" s="32"/>
      <c r="L244" s="33"/>
      <c r="M244" s="161"/>
      <c r="N244" s="162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190</v>
      </c>
      <c r="AU244" s="17" t="s">
        <v>85</v>
      </c>
    </row>
    <row r="245" spans="1:65" s="13" customFormat="1" ht="10.199999999999999">
      <c r="B245" s="165"/>
      <c r="D245" s="158" t="s">
        <v>192</v>
      </c>
      <c r="E245" s="166" t="s">
        <v>1</v>
      </c>
      <c r="F245" s="167" t="s">
        <v>109</v>
      </c>
      <c r="H245" s="168">
        <v>7.55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6" t="s">
        <v>192</v>
      </c>
      <c r="AU245" s="166" t="s">
        <v>85</v>
      </c>
      <c r="AV245" s="13" t="s">
        <v>85</v>
      </c>
      <c r="AW245" s="13" t="s">
        <v>31</v>
      </c>
      <c r="AX245" s="13" t="s">
        <v>83</v>
      </c>
      <c r="AY245" s="166" t="s">
        <v>179</v>
      </c>
    </row>
    <row r="246" spans="1:65" s="2" customFormat="1" ht="34.799999999999997" customHeight="1">
      <c r="A246" s="32"/>
      <c r="B246" s="144"/>
      <c r="C246" s="174" t="s">
        <v>371</v>
      </c>
      <c r="D246" s="174" t="s">
        <v>278</v>
      </c>
      <c r="E246" s="175" t="s">
        <v>914</v>
      </c>
      <c r="F246" s="176" t="s">
        <v>915</v>
      </c>
      <c r="G246" s="177" t="s">
        <v>252</v>
      </c>
      <c r="H246" s="178">
        <v>8.8000000000000007</v>
      </c>
      <c r="I246" s="179"/>
      <c r="J246" s="180">
        <f>ROUND(I246*H246,2)</f>
        <v>0</v>
      </c>
      <c r="K246" s="176" t="s">
        <v>185</v>
      </c>
      <c r="L246" s="181"/>
      <c r="M246" s="182" t="s">
        <v>1</v>
      </c>
      <c r="N246" s="183" t="s">
        <v>40</v>
      </c>
      <c r="O246" s="58"/>
      <c r="P246" s="154">
        <f>O246*H246</f>
        <v>0</v>
      </c>
      <c r="Q246" s="154">
        <v>5.4000000000000003E-3</v>
      </c>
      <c r="R246" s="154">
        <f>Q246*H246</f>
        <v>4.7520000000000007E-2</v>
      </c>
      <c r="S246" s="154">
        <v>0</v>
      </c>
      <c r="T246" s="155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6" t="s">
        <v>388</v>
      </c>
      <c r="AT246" s="156" t="s">
        <v>278</v>
      </c>
      <c r="AU246" s="156" t="s">
        <v>85</v>
      </c>
      <c r="AY246" s="17" t="s">
        <v>179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7" t="s">
        <v>83</v>
      </c>
      <c r="BK246" s="157">
        <f>ROUND(I246*H246,2)</f>
        <v>0</v>
      </c>
      <c r="BL246" s="17" t="s">
        <v>289</v>
      </c>
      <c r="BM246" s="156" t="s">
        <v>916</v>
      </c>
    </row>
    <row r="247" spans="1:65" s="2" customFormat="1" ht="19.2">
      <c r="A247" s="32"/>
      <c r="B247" s="33"/>
      <c r="C247" s="32"/>
      <c r="D247" s="158" t="s">
        <v>188</v>
      </c>
      <c r="E247" s="32"/>
      <c r="F247" s="159" t="s">
        <v>915</v>
      </c>
      <c r="G247" s="32"/>
      <c r="H247" s="32"/>
      <c r="I247" s="160"/>
      <c r="J247" s="32"/>
      <c r="K247" s="32"/>
      <c r="L247" s="33"/>
      <c r="M247" s="161"/>
      <c r="N247" s="162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188</v>
      </c>
      <c r="AU247" s="17" t="s">
        <v>85</v>
      </c>
    </row>
    <row r="248" spans="1:65" s="13" customFormat="1" ht="10.199999999999999">
      <c r="B248" s="165"/>
      <c r="D248" s="158" t="s">
        <v>192</v>
      </c>
      <c r="E248" s="166" t="s">
        <v>1</v>
      </c>
      <c r="F248" s="167" t="s">
        <v>917</v>
      </c>
      <c r="H248" s="168">
        <v>8.8000000000000007</v>
      </c>
      <c r="I248" s="169"/>
      <c r="L248" s="165"/>
      <c r="M248" s="170"/>
      <c r="N248" s="171"/>
      <c r="O248" s="171"/>
      <c r="P248" s="171"/>
      <c r="Q248" s="171"/>
      <c r="R248" s="171"/>
      <c r="S248" s="171"/>
      <c r="T248" s="172"/>
      <c r="AT248" s="166" t="s">
        <v>192</v>
      </c>
      <c r="AU248" s="166" t="s">
        <v>85</v>
      </c>
      <c r="AV248" s="13" t="s">
        <v>85</v>
      </c>
      <c r="AW248" s="13" t="s">
        <v>31</v>
      </c>
      <c r="AX248" s="13" t="s">
        <v>83</v>
      </c>
      <c r="AY248" s="166" t="s">
        <v>179</v>
      </c>
    </row>
    <row r="249" spans="1:65" s="2" customFormat="1" ht="22.2" customHeight="1">
      <c r="A249" s="32"/>
      <c r="B249" s="144"/>
      <c r="C249" s="145" t="s">
        <v>377</v>
      </c>
      <c r="D249" s="145" t="s">
        <v>181</v>
      </c>
      <c r="E249" s="146" t="s">
        <v>562</v>
      </c>
      <c r="F249" s="147" t="s">
        <v>563</v>
      </c>
      <c r="G249" s="148" t="s">
        <v>221</v>
      </c>
      <c r="H249" s="149">
        <v>5.2999999999999999E-2</v>
      </c>
      <c r="I249" s="150"/>
      <c r="J249" s="151">
        <f>ROUND(I249*H249,2)</f>
        <v>0</v>
      </c>
      <c r="K249" s="147" t="s">
        <v>185</v>
      </c>
      <c r="L249" s="33"/>
      <c r="M249" s="152" t="s">
        <v>1</v>
      </c>
      <c r="N249" s="153" t="s">
        <v>40</v>
      </c>
      <c r="O249" s="58"/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6" t="s">
        <v>289</v>
      </c>
      <c r="AT249" s="156" t="s">
        <v>181</v>
      </c>
      <c r="AU249" s="156" t="s">
        <v>85</v>
      </c>
      <c r="AY249" s="17" t="s">
        <v>179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7" t="s">
        <v>83</v>
      </c>
      <c r="BK249" s="157">
        <f>ROUND(I249*H249,2)</f>
        <v>0</v>
      </c>
      <c r="BL249" s="17" t="s">
        <v>289</v>
      </c>
      <c r="BM249" s="156" t="s">
        <v>918</v>
      </c>
    </row>
    <row r="250" spans="1:65" s="2" customFormat="1" ht="28.8">
      <c r="A250" s="32"/>
      <c r="B250" s="33"/>
      <c r="C250" s="32"/>
      <c r="D250" s="158" t="s">
        <v>188</v>
      </c>
      <c r="E250" s="32"/>
      <c r="F250" s="159" t="s">
        <v>919</v>
      </c>
      <c r="G250" s="32"/>
      <c r="H250" s="32"/>
      <c r="I250" s="160"/>
      <c r="J250" s="32"/>
      <c r="K250" s="32"/>
      <c r="L250" s="33"/>
      <c r="M250" s="161"/>
      <c r="N250" s="162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188</v>
      </c>
      <c r="AU250" s="17" t="s">
        <v>85</v>
      </c>
    </row>
    <row r="251" spans="1:65" s="2" customFormat="1" ht="10.199999999999999">
      <c r="A251" s="32"/>
      <c r="B251" s="33"/>
      <c r="C251" s="32"/>
      <c r="D251" s="163" t="s">
        <v>190</v>
      </c>
      <c r="E251" s="32"/>
      <c r="F251" s="164" t="s">
        <v>566</v>
      </c>
      <c r="G251" s="32"/>
      <c r="H251" s="32"/>
      <c r="I251" s="160"/>
      <c r="J251" s="32"/>
      <c r="K251" s="32"/>
      <c r="L251" s="33"/>
      <c r="M251" s="161"/>
      <c r="N251" s="162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190</v>
      </c>
      <c r="AU251" s="17" t="s">
        <v>85</v>
      </c>
    </row>
    <row r="252" spans="1:65" s="12" customFormat="1" ht="22.8" customHeight="1">
      <c r="B252" s="131"/>
      <c r="D252" s="132" t="s">
        <v>74</v>
      </c>
      <c r="E252" s="142" t="s">
        <v>920</v>
      </c>
      <c r="F252" s="142" t="s">
        <v>921</v>
      </c>
      <c r="I252" s="134"/>
      <c r="J252" s="143">
        <f>BK252</f>
        <v>0</v>
      </c>
      <c r="L252" s="131"/>
      <c r="M252" s="136"/>
      <c r="N252" s="137"/>
      <c r="O252" s="137"/>
      <c r="P252" s="138">
        <f>SUM(P253:P254)</f>
        <v>0</v>
      </c>
      <c r="Q252" s="137"/>
      <c r="R252" s="138">
        <f>SUM(R253:R254)</f>
        <v>0</v>
      </c>
      <c r="S252" s="137"/>
      <c r="T252" s="139">
        <f>SUM(T253:T254)</f>
        <v>0</v>
      </c>
      <c r="AR252" s="132" t="s">
        <v>85</v>
      </c>
      <c r="AT252" s="140" t="s">
        <v>74</v>
      </c>
      <c r="AU252" s="140" t="s">
        <v>83</v>
      </c>
      <c r="AY252" s="132" t="s">
        <v>179</v>
      </c>
      <c r="BK252" s="141">
        <f>SUM(BK253:BK254)</f>
        <v>0</v>
      </c>
    </row>
    <row r="253" spans="1:65" s="2" customFormat="1" ht="22.2" customHeight="1">
      <c r="A253" s="32"/>
      <c r="B253" s="144"/>
      <c r="C253" s="145" t="s">
        <v>383</v>
      </c>
      <c r="D253" s="145" t="s">
        <v>181</v>
      </c>
      <c r="E253" s="146" t="s">
        <v>922</v>
      </c>
      <c r="F253" s="147" t="s">
        <v>923</v>
      </c>
      <c r="G253" s="148" t="s">
        <v>924</v>
      </c>
      <c r="H253" s="149">
        <v>1</v>
      </c>
      <c r="I253" s="150"/>
      <c r="J253" s="151">
        <f>ROUND(I253*H253,2)</f>
        <v>0</v>
      </c>
      <c r="K253" s="147" t="s">
        <v>1</v>
      </c>
      <c r="L253" s="33"/>
      <c r="M253" s="152" t="s">
        <v>1</v>
      </c>
      <c r="N253" s="153" t="s">
        <v>40</v>
      </c>
      <c r="O253" s="58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6" t="s">
        <v>289</v>
      </c>
      <c r="AT253" s="156" t="s">
        <v>181</v>
      </c>
      <c r="AU253" s="156" t="s">
        <v>85</v>
      </c>
      <c r="AY253" s="17" t="s">
        <v>179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7" t="s">
        <v>83</v>
      </c>
      <c r="BK253" s="157">
        <f>ROUND(I253*H253,2)</f>
        <v>0</v>
      </c>
      <c r="BL253" s="17" t="s">
        <v>289</v>
      </c>
      <c r="BM253" s="156" t="s">
        <v>925</v>
      </c>
    </row>
    <row r="254" spans="1:65" s="2" customFormat="1" ht="10.199999999999999">
      <c r="A254" s="32"/>
      <c r="B254" s="33"/>
      <c r="C254" s="32"/>
      <c r="D254" s="158" t="s">
        <v>188</v>
      </c>
      <c r="E254" s="32"/>
      <c r="F254" s="159" t="s">
        <v>923</v>
      </c>
      <c r="G254" s="32"/>
      <c r="H254" s="32"/>
      <c r="I254" s="160"/>
      <c r="J254" s="32"/>
      <c r="K254" s="32"/>
      <c r="L254" s="33"/>
      <c r="M254" s="161"/>
      <c r="N254" s="162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188</v>
      </c>
      <c r="AU254" s="17" t="s">
        <v>85</v>
      </c>
    </row>
    <row r="255" spans="1:65" s="12" customFormat="1" ht="22.8" customHeight="1">
      <c r="B255" s="131"/>
      <c r="D255" s="132" t="s">
        <v>74</v>
      </c>
      <c r="E255" s="142" t="s">
        <v>926</v>
      </c>
      <c r="F255" s="142" t="s">
        <v>927</v>
      </c>
      <c r="I255" s="134"/>
      <c r="J255" s="143">
        <f>BK255</f>
        <v>0</v>
      </c>
      <c r="L255" s="131"/>
      <c r="M255" s="136"/>
      <c r="N255" s="137"/>
      <c r="O255" s="137"/>
      <c r="P255" s="138">
        <f>SUM(P256:P268)</f>
        <v>0</v>
      </c>
      <c r="Q255" s="137"/>
      <c r="R255" s="138">
        <f>SUM(R256:R268)</f>
        <v>0.12832860000000001</v>
      </c>
      <c r="S255" s="137"/>
      <c r="T255" s="139">
        <f>SUM(T256:T268)</f>
        <v>0</v>
      </c>
      <c r="AR255" s="132" t="s">
        <v>85</v>
      </c>
      <c r="AT255" s="140" t="s">
        <v>74</v>
      </c>
      <c r="AU255" s="140" t="s">
        <v>83</v>
      </c>
      <c r="AY255" s="132" t="s">
        <v>179</v>
      </c>
      <c r="BK255" s="141">
        <f>SUM(BK256:BK268)</f>
        <v>0</v>
      </c>
    </row>
    <row r="256" spans="1:65" s="2" customFormat="1" ht="22.2" customHeight="1">
      <c r="A256" s="32"/>
      <c r="B256" s="144"/>
      <c r="C256" s="145" t="s">
        <v>388</v>
      </c>
      <c r="D256" s="145" t="s">
        <v>181</v>
      </c>
      <c r="E256" s="146" t="s">
        <v>928</v>
      </c>
      <c r="F256" s="147" t="s">
        <v>929</v>
      </c>
      <c r="G256" s="148" t="s">
        <v>252</v>
      </c>
      <c r="H256" s="149">
        <v>5.64</v>
      </c>
      <c r="I256" s="150"/>
      <c r="J256" s="151">
        <f>ROUND(I256*H256,2)</f>
        <v>0</v>
      </c>
      <c r="K256" s="147" t="s">
        <v>185</v>
      </c>
      <c r="L256" s="33"/>
      <c r="M256" s="152" t="s">
        <v>1</v>
      </c>
      <c r="N256" s="153" t="s">
        <v>40</v>
      </c>
      <c r="O256" s="58"/>
      <c r="P256" s="154">
        <f>O256*H256</f>
        <v>0</v>
      </c>
      <c r="Q256" s="154">
        <v>1.259E-2</v>
      </c>
      <c r="R256" s="154">
        <f>Q256*H256</f>
        <v>7.1007600000000004E-2</v>
      </c>
      <c r="S256" s="154">
        <v>0</v>
      </c>
      <c r="T256" s="155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6" t="s">
        <v>289</v>
      </c>
      <c r="AT256" s="156" t="s">
        <v>181</v>
      </c>
      <c r="AU256" s="156" t="s">
        <v>85</v>
      </c>
      <c r="AY256" s="17" t="s">
        <v>179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7" t="s">
        <v>83</v>
      </c>
      <c r="BK256" s="157">
        <f>ROUND(I256*H256,2)</f>
        <v>0</v>
      </c>
      <c r="BL256" s="17" t="s">
        <v>289</v>
      </c>
      <c r="BM256" s="156" t="s">
        <v>930</v>
      </c>
    </row>
    <row r="257" spans="1:65" s="2" customFormat="1" ht="28.8">
      <c r="A257" s="32"/>
      <c r="B257" s="33"/>
      <c r="C257" s="32"/>
      <c r="D257" s="158" t="s">
        <v>188</v>
      </c>
      <c r="E257" s="32"/>
      <c r="F257" s="159" t="s">
        <v>931</v>
      </c>
      <c r="G257" s="32"/>
      <c r="H257" s="32"/>
      <c r="I257" s="160"/>
      <c r="J257" s="32"/>
      <c r="K257" s="32"/>
      <c r="L257" s="33"/>
      <c r="M257" s="161"/>
      <c r="N257" s="162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188</v>
      </c>
      <c r="AU257" s="17" t="s">
        <v>85</v>
      </c>
    </row>
    <row r="258" spans="1:65" s="2" customFormat="1" ht="10.199999999999999">
      <c r="A258" s="32"/>
      <c r="B258" s="33"/>
      <c r="C258" s="32"/>
      <c r="D258" s="163" t="s">
        <v>190</v>
      </c>
      <c r="E258" s="32"/>
      <c r="F258" s="164" t="s">
        <v>932</v>
      </c>
      <c r="G258" s="32"/>
      <c r="H258" s="32"/>
      <c r="I258" s="160"/>
      <c r="J258" s="32"/>
      <c r="K258" s="32"/>
      <c r="L258" s="33"/>
      <c r="M258" s="161"/>
      <c r="N258" s="162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190</v>
      </c>
      <c r="AU258" s="17" t="s">
        <v>85</v>
      </c>
    </row>
    <row r="259" spans="1:65" s="13" customFormat="1" ht="10.199999999999999">
      <c r="B259" s="165"/>
      <c r="D259" s="158" t="s">
        <v>192</v>
      </c>
      <c r="E259" s="166" t="s">
        <v>118</v>
      </c>
      <c r="F259" s="167" t="s">
        <v>933</v>
      </c>
      <c r="H259" s="168">
        <v>5.64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6" t="s">
        <v>192</v>
      </c>
      <c r="AU259" s="166" t="s">
        <v>85</v>
      </c>
      <c r="AV259" s="13" t="s">
        <v>85</v>
      </c>
      <c r="AW259" s="13" t="s">
        <v>31</v>
      </c>
      <c r="AX259" s="13" t="s">
        <v>83</v>
      </c>
      <c r="AY259" s="166" t="s">
        <v>179</v>
      </c>
    </row>
    <row r="260" spans="1:65" s="2" customFormat="1" ht="30" customHeight="1">
      <c r="A260" s="32"/>
      <c r="B260" s="144"/>
      <c r="C260" s="145" t="s">
        <v>394</v>
      </c>
      <c r="D260" s="145" t="s">
        <v>181</v>
      </c>
      <c r="E260" s="146" t="s">
        <v>934</v>
      </c>
      <c r="F260" s="147" t="s">
        <v>935</v>
      </c>
      <c r="G260" s="148" t="s">
        <v>252</v>
      </c>
      <c r="H260" s="149">
        <v>5.94</v>
      </c>
      <c r="I260" s="150"/>
      <c r="J260" s="151">
        <f>ROUND(I260*H260,2)</f>
        <v>0</v>
      </c>
      <c r="K260" s="147" t="s">
        <v>185</v>
      </c>
      <c r="L260" s="33"/>
      <c r="M260" s="152" t="s">
        <v>1</v>
      </c>
      <c r="N260" s="153" t="s">
        <v>40</v>
      </c>
      <c r="O260" s="58"/>
      <c r="P260" s="154">
        <f>O260*H260</f>
        <v>0</v>
      </c>
      <c r="Q260" s="154">
        <v>1.25E-3</v>
      </c>
      <c r="R260" s="154">
        <f>Q260*H260</f>
        <v>7.425000000000001E-3</v>
      </c>
      <c r="S260" s="154">
        <v>0</v>
      </c>
      <c r="T260" s="155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6" t="s">
        <v>289</v>
      </c>
      <c r="AT260" s="156" t="s">
        <v>181</v>
      </c>
      <c r="AU260" s="156" t="s">
        <v>85</v>
      </c>
      <c r="AY260" s="17" t="s">
        <v>179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7" t="s">
        <v>83</v>
      </c>
      <c r="BK260" s="157">
        <f>ROUND(I260*H260,2)</f>
        <v>0</v>
      </c>
      <c r="BL260" s="17" t="s">
        <v>289</v>
      </c>
      <c r="BM260" s="156" t="s">
        <v>936</v>
      </c>
    </row>
    <row r="261" spans="1:65" s="2" customFormat="1" ht="28.8">
      <c r="A261" s="32"/>
      <c r="B261" s="33"/>
      <c r="C261" s="32"/>
      <c r="D261" s="158" t="s">
        <v>188</v>
      </c>
      <c r="E261" s="32"/>
      <c r="F261" s="159" t="s">
        <v>937</v>
      </c>
      <c r="G261" s="32"/>
      <c r="H261" s="32"/>
      <c r="I261" s="160"/>
      <c r="J261" s="32"/>
      <c r="K261" s="32"/>
      <c r="L261" s="33"/>
      <c r="M261" s="161"/>
      <c r="N261" s="162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188</v>
      </c>
      <c r="AU261" s="17" t="s">
        <v>85</v>
      </c>
    </row>
    <row r="262" spans="1:65" s="2" customFormat="1" ht="10.199999999999999">
      <c r="A262" s="32"/>
      <c r="B262" s="33"/>
      <c r="C262" s="32"/>
      <c r="D262" s="163" t="s">
        <v>190</v>
      </c>
      <c r="E262" s="32"/>
      <c r="F262" s="164" t="s">
        <v>938</v>
      </c>
      <c r="G262" s="32"/>
      <c r="H262" s="32"/>
      <c r="I262" s="160"/>
      <c r="J262" s="32"/>
      <c r="K262" s="32"/>
      <c r="L262" s="33"/>
      <c r="M262" s="161"/>
      <c r="N262" s="162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190</v>
      </c>
      <c r="AU262" s="17" t="s">
        <v>85</v>
      </c>
    </row>
    <row r="263" spans="1:65" s="2" customFormat="1" ht="22.2" customHeight="1">
      <c r="A263" s="32"/>
      <c r="B263" s="144"/>
      <c r="C263" s="174" t="s">
        <v>398</v>
      </c>
      <c r="D263" s="174" t="s">
        <v>278</v>
      </c>
      <c r="E263" s="175" t="s">
        <v>939</v>
      </c>
      <c r="F263" s="176" t="s">
        <v>940</v>
      </c>
      <c r="G263" s="177" t="s">
        <v>252</v>
      </c>
      <c r="H263" s="178">
        <v>6.2370000000000001</v>
      </c>
      <c r="I263" s="179"/>
      <c r="J263" s="180">
        <f>ROUND(I263*H263,2)</f>
        <v>0</v>
      </c>
      <c r="K263" s="176" t="s">
        <v>185</v>
      </c>
      <c r="L263" s="181"/>
      <c r="M263" s="182" t="s">
        <v>1</v>
      </c>
      <c r="N263" s="183" t="s">
        <v>40</v>
      </c>
      <c r="O263" s="58"/>
      <c r="P263" s="154">
        <f>O263*H263</f>
        <v>0</v>
      </c>
      <c r="Q263" s="154">
        <v>8.0000000000000002E-3</v>
      </c>
      <c r="R263" s="154">
        <f>Q263*H263</f>
        <v>4.9896000000000003E-2</v>
      </c>
      <c r="S263" s="154">
        <v>0</v>
      </c>
      <c r="T263" s="155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6" t="s">
        <v>388</v>
      </c>
      <c r="AT263" s="156" t="s">
        <v>278</v>
      </c>
      <c r="AU263" s="156" t="s">
        <v>85</v>
      </c>
      <c r="AY263" s="17" t="s">
        <v>179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7" t="s">
        <v>83</v>
      </c>
      <c r="BK263" s="157">
        <f>ROUND(I263*H263,2)</f>
        <v>0</v>
      </c>
      <c r="BL263" s="17" t="s">
        <v>289</v>
      </c>
      <c r="BM263" s="156" t="s">
        <v>941</v>
      </c>
    </row>
    <row r="264" spans="1:65" s="2" customFormat="1" ht="10.199999999999999">
      <c r="A264" s="32"/>
      <c r="B264" s="33"/>
      <c r="C264" s="32"/>
      <c r="D264" s="158" t="s">
        <v>188</v>
      </c>
      <c r="E264" s="32"/>
      <c r="F264" s="159" t="s">
        <v>940</v>
      </c>
      <c r="G264" s="32"/>
      <c r="H264" s="32"/>
      <c r="I264" s="160"/>
      <c r="J264" s="32"/>
      <c r="K264" s="32"/>
      <c r="L264" s="33"/>
      <c r="M264" s="161"/>
      <c r="N264" s="162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188</v>
      </c>
      <c r="AU264" s="17" t="s">
        <v>85</v>
      </c>
    </row>
    <row r="265" spans="1:65" s="13" customFormat="1" ht="10.199999999999999">
      <c r="B265" s="165"/>
      <c r="D265" s="158" t="s">
        <v>192</v>
      </c>
      <c r="E265" s="166" t="s">
        <v>1</v>
      </c>
      <c r="F265" s="167" t="s">
        <v>942</v>
      </c>
      <c r="H265" s="168">
        <v>6.2370000000000001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6" t="s">
        <v>192</v>
      </c>
      <c r="AU265" s="166" t="s">
        <v>85</v>
      </c>
      <c r="AV265" s="13" t="s">
        <v>85</v>
      </c>
      <c r="AW265" s="13" t="s">
        <v>31</v>
      </c>
      <c r="AX265" s="13" t="s">
        <v>83</v>
      </c>
      <c r="AY265" s="166" t="s">
        <v>179</v>
      </c>
    </row>
    <row r="266" spans="1:65" s="2" customFormat="1" ht="22.2" customHeight="1">
      <c r="A266" s="32"/>
      <c r="B266" s="144"/>
      <c r="C266" s="145" t="s">
        <v>406</v>
      </c>
      <c r="D266" s="145" t="s">
        <v>181</v>
      </c>
      <c r="E266" s="146" t="s">
        <v>943</v>
      </c>
      <c r="F266" s="147" t="s">
        <v>944</v>
      </c>
      <c r="G266" s="148" t="s">
        <v>221</v>
      </c>
      <c r="H266" s="149">
        <v>0.128</v>
      </c>
      <c r="I266" s="150"/>
      <c r="J266" s="151">
        <f>ROUND(I266*H266,2)</f>
        <v>0</v>
      </c>
      <c r="K266" s="147" t="s">
        <v>185</v>
      </c>
      <c r="L266" s="33"/>
      <c r="M266" s="152" t="s">
        <v>1</v>
      </c>
      <c r="N266" s="153" t="s">
        <v>40</v>
      </c>
      <c r="O266" s="58"/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6" t="s">
        <v>289</v>
      </c>
      <c r="AT266" s="156" t="s">
        <v>181</v>
      </c>
      <c r="AU266" s="156" t="s">
        <v>85</v>
      </c>
      <c r="AY266" s="17" t="s">
        <v>179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7" t="s">
        <v>83</v>
      </c>
      <c r="BK266" s="157">
        <f>ROUND(I266*H266,2)</f>
        <v>0</v>
      </c>
      <c r="BL266" s="17" t="s">
        <v>289</v>
      </c>
      <c r="BM266" s="156" t="s">
        <v>945</v>
      </c>
    </row>
    <row r="267" spans="1:65" s="2" customFormat="1" ht="38.4">
      <c r="A267" s="32"/>
      <c r="B267" s="33"/>
      <c r="C267" s="32"/>
      <c r="D267" s="158" t="s">
        <v>188</v>
      </c>
      <c r="E267" s="32"/>
      <c r="F267" s="159" t="s">
        <v>946</v>
      </c>
      <c r="G267" s="32"/>
      <c r="H267" s="32"/>
      <c r="I267" s="160"/>
      <c r="J267" s="32"/>
      <c r="K267" s="32"/>
      <c r="L267" s="33"/>
      <c r="M267" s="161"/>
      <c r="N267" s="162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188</v>
      </c>
      <c r="AU267" s="17" t="s">
        <v>85</v>
      </c>
    </row>
    <row r="268" spans="1:65" s="2" customFormat="1" ht="10.199999999999999">
      <c r="A268" s="32"/>
      <c r="B268" s="33"/>
      <c r="C268" s="32"/>
      <c r="D268" s="163" t="s">
        <v>190</v>
      </c>
      <c r="E268" s="32"/>
      <c r="F268" s="164" t="s">
        <v>947</v>
      </c>
      <c r="G268" s="32"/>
      <c r="H268" s="32"/>
      <c r="I268" s="160"/>
      <c r="J268" s="32"/>
      <c r="K268" s="32"/>
      <c r="L268" s="33"/>
      <c r="M268" s="161"/>
      <c r="N268" s="162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190</v>
      </c>
      <c r="AU268" s="17" t="s">
        <v>85</v>
      </c>
    </row>
    <row r="269" spans="1:65" s="12" customFormat="1" ht="22.8" customHeight="1">
      <c r="B269" s="131"/>
      <c r="D269" s="132" t="s">
        <v>74</v>
      </c>
      <c r="E269" s="142" t="s">
        <v>709</v>
      </c>
      <c r="F269" s="142" t="s">
        <v>710</v>
      </c>
      <c r="I269" s="134"/>
      <c r="J269" s="143">
        <f>BK269</f>
        <v>0</v>
      </c>
      <c r="L269" s="131"/>
      <c r="M269" s="136"/>
      <c r="N269" s="137"/>
      <c r="O269" s="137"/>
      <c r="P269" s="138">
        <f>SUM(P270:P294)</f>
        <v>0</v>
      </c>
      <c r="Q269" s="137"/>
      <c r="R269" s="138">
        <f>SUM(R270:R294)</f>
        <v>0.44085149999999995</v>
      </c>
      <c r="S269" s="137"/>
      <c r="T269" s="139">
        <f>SUM(T270:T294)</f>
        <v>0</v>
      </c>
      <c r="AR269" s="132" t="s">
        <v>85</v>
      </c>
      <c r="AT269" s="140" t="s">
        <v>74</v>
      </c>
      <c r="AU269" s="140" t="s">
        <v>83</v>
      </c>
      <c r="AY269" s="132" t="s">
        <v>179</v>
      </c>
      <c r="BK269" s="141">
        <f>SUM(BK270:BK294)</f>
        <v>0</v>
      </c>
    </row>
    <row r="270" spans="1:65" s="2" customFormat="1" ht="14.4" customHeight="1">
      <c r="A270" s="32"/>
      <c r="B270" s="144"/>
      <c r="C270" s="145" t="s">
        <v>414</v>
      </c>
      <c r="D270" s="145" t="s">
        <v>181</v>
      </c>
      <c r="E270" s="146" t="s">
        <v>712</v>
      </c>
      <c r="F270" s="147" t="s">
        <v>713</v>
      </c>
      <c r="G270" s="148" t="s">
        <v>252</v>
      </c>
      <c r="H270" s="149">
        <v>12.39</v>
      </c>
      <c r="I270" s="150"/>
      <c r="J270" s="151">
        <f>ROUND(I270*H270,2)</f>
        <v>0</v>
      </c>
      <c r="K270" s="147" t="s">
        <v>185</v>
      </c>
      <c r="L270" s="33"/>
      <c r="M270" s="152" t="s">
        <v>1</v>
      </c>
      <c r="N270" s="153" t="s">
        <v>40</v>
      </c>
      <c r="O270" s="58"/>
      <c r="P270" s="154">
        <f>O270*H270</f>
        <v>0</v>
      </c>
      <c r="Q270" s="154">
        <v>2.9999999999999997E-4</v>
      </c>
      <c r="R270" s="154">
        <f>Q270*H270</f>
        <v>3.7169999999999998E-3</v>
      </c>
      <c r="S270" s="154">
        <v>0</v>
      </c>
      <c r="T270" s="155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6" t="s">
        <v>289</v>
      </c>
      <c r="AT270" s="156" t="s">
        <v>181</v>
      </c>
      <c r="AU270" s="156" t="s">
        <v>85</v>
      </c>
      <c r="AY270" s="17" t="s">
        <v>179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7" t="s">
        <v>83</v>
      </c>
      <c r="BK270" s="157">
        <f>ROUND(I270*H270,2)</f>
        <v>0</v>
      </c>
      <c r="BL270" s="17" t="s">
        <v>289</v>
      </c>
      <c r="BM270" s="156" t="s">
        <v>948</v>
      </c>
    </row>
    <row r="271" spans="1:65" s="2" customFormat="1" ht="19.2">
      <c r="A271" s="32"/>
      <c r="B271" s="33"/>
      <c r="C271" s="32"/>
      <c r="D271" s="158" t="s">
        <v>188</v>
      </c>
      <c r="E271" s="32"/>
      <c r="F271" s="159" t="s">
        <v>715</v>
      </c>
      <c r="G271" s="32"/>
      <c r="H271" s="32"/>
      <c r="I271" s="160"/>
      <c r="J271" s="32"/>
      <c r="K271" s="32"/>
      <c r="L271" s="33"/>
      <c r="M271" s="161"/>
      <c r="N271" s="162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188</v>
      </c>
      <c r="AU271" s="17" t="s">
        <v>85</v>
      </c>
    </row>
    <row r="272" spans="1:65" s="2" customFormat="1" ht="10.199999999999999">
      <c r="A272" s="32"/>
      <c r="B272" s="33"/>
      <c r="C272" s="32"/>
      <c r="D272" s="163" t="s">
        <v>190</v>
      </c>
      <c r="E272" s="32"/>
      <c r="F272" s="164" t="s">
        <v>716</v>
      </c>
      <c r="G272" s="32"/>
      <c r="H272" s="32"/>
      <c r="I272" s="160"/>
      <c r="J272" s="32"/>
      <c r="K272" s="32"/>
      <c r="L272" s="33"/>
      <c r="M272" s="161"/>
      <c r="N272" s="162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190</v>
      </c>
      <c r="AU272" s="17" t="s">
        <v>85</v>
      </c>
    </row>
    <row r="273" spans="1:65" s="13" customFormat="1" ht="10.199999999999999">
      <c r="B273" s="165"/>
      <c r="D273" s="158" t="s">
        <v>192</v>
      </c>
      <c r="E273" s="166" t="s">
        <v>1</v>
      </c>
      <c r="F273" s="167" t="s">
        <v>112</v>
      </c>
      <c r="H273" s="168">
        <v>12.39</v>
      </c>
      <c r="I273" s="169"/>
      <c r="L273" s="165"/>
      <c r="M273" s="170"/>
      <c r="N273" s="171"/>
      <c r="O273" s="171"/>
      <c r="P273" s="171"/>
      <c r="Q273" s="171"/>
      <c r="R273" s="171"/>
      <c r="S273" s="171"/>
      <c r="T273" s="172"/>
      <c r="AT273" s="166" t="s">
        <v>192</v>
      </c>
      <c r="AU273" s="166" t="s">
        <v>85</v>
      </c>
      <c r="AV273" s="13" t="s">
        <v>85</v>
      </c>
      <c r="AW273" s="13" t="s">
        <v>31</v>
      </c>
      <c r="AX273" s="13" t="s">
        <v>83</v>
      </c>
      <c r="AY273" s="166" t="s">
        <v>179</v>
      </c>
    </row>
    <row r="274" spans="1:65" s="2" customFormat="1" ht="19.8" customHeight="1">
      <c r="A274" s="32"/>
      <c r="B274" s="144"/>
      <c r="C274" s="145" t="s">
        <v>421</v>
      </c>
      <c r="D274" s="145" t="s">
        <v>181</v>
      </c>
      <c r="E274" s="146" t="s">
        <v>718</v>
      </c>
      <c r="F274" s="147" t="s">
        <v>719</v>
      </c>
      <c r="G274" s="148" t="s">
        <v>252</v>
      </c>
      <c r="H274" s="149">
        <v>12.39</v>
      </c>
      <c r="I274" s="150"/>
      <c r="J274" s="151">
        <f>ROUND(I274*H274,2)</f>
        <v>0</v>
      </c>
      <c r="K274" s="147" t="s">
        <v>185</v>
      </c>
      <c r="L274" s="33"/>
      <c r="M274" s="152" t="s">
        <v>1</v>
      </c>
      <c r="N274" s="153" t="s">
        <v>40</v>
      </c>
      <c r="O274" s="58"/>
      <c r="P274" s="154">
        <f>O274*H274</f>
        <v>0</v>
      </c>
      <c r="Q274" s="154">
        <v>4.5500000000000002E-3</v>
      </c>
      <c r="R274" s="154">
        <f>Q274*H274</f>
        <v>5.6374500000000008E-2</v>
      </c>
      <c r="S274" s="154">
        <v>0</v>
      </c>
      <c r="T274" s="155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6" t="s">
        <v>289</v>
      </c>
      <c r="AT274" s="156" t="s">
        <v>181</v>
      </c>
      <c r="AU274" s="156" t="s">
        <v>85</v>
      </c>
      <c r="AY274" s="17" t="s">
        <v>179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7" t="s">
        <v>83</v>
      </c>
      <c r="BK274" s="157">
        <f>ROUND(I274*H274,2)</f>
        <v>0</v>
      </c>
      <c r="BL274" s="17" t="s">
        <v>289</v>
      </c>
      <c r="BM274" s="156" t="s">
        <v>949</v>
      </c>
    </row>
    <row r="275" spans="1:65" s="2" customFormat="1" ht="19.2">
      <c r="A275" s="32"/>
      <c r="B275" s="33"/>
      <c r="C275" s="32"/>
      <c r="D275" s="158" t="s">
        <v>188</v>
      </c>
      <c r="E275" s="32"/>
      <c r="F275" s="159" t="s">
        <v>721</v>
      </c>
      <c r="G275" s="32"/>
      <c r="H275" s="32"/>
      <c r="I275" s="160"/>
      <c r="J275" s="32"/>
      <c r="K275" s="32"/>
      <c r="L275" s="33"/>
      <c r="M275" s="161"/>
      <c r="N275" s="162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188</v>
      </c>
      <c r="AU275" s="17" t="s">
        <v>85</v>
      </c>
    </row>
    <row r="276" spans="1:65" s="2" customFormat="1" ht="10.199999999999999">
      <c r="A276" s="32"/>
      <c r="B276" s="33"/>
      <c r="C276" s="32"/>
      <c r="D276" s="163" t="s">
        <v>190</v>
      </c>
      <c r="E276" s="32"/>
      <c r="F276" s="164" t="s">
        <v>722</v>
      </c>
      <c r="G276" s="32"/>
      <c r="H276" s="32"/>
      <c r="I276" s="160"/>
      <c r="J276" s="32"/>
      <c r="K276" s="32"/>
      <c r="L276" s="33"/>
      <c r="M276" s="161"/>
      <c r="N276" s="162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190</v>
      </c>
      <c r="AU276" s="17" t="s">
        <v>85</v>
      </c>
    </row>
    <row r="277" spans="1:65" s="13" customFormat="1" ht="10.199999999999999">
      <c r="B277" s="165"/>
      <c r="D277" s="158" t="s">
        <v>192</v>
      </c>
      <c r="E277" s="166" t="s">
        <v>1</v>
      </c>
      <c r="F277" s="167" t="s">
        <v>112</v>
      </c>
      <c r="H277" s="168">
        <v>12.39</v>
      </c>
      <c r="I277" s="169"/>
      <c r="L277" s="165"/>
      <c r="M277" s="170"/>
      <c r="N277" s="171"/>
      <c r="O277" s="171"/>
      <c r="P277" s="171"/>
      <c r="Q277" s="171"/>
      <c r="R277" s="171"/>
      <c r="S277" s="171"/>
      <c r="T277" s="172"/>
      <c r="AT277" s="166" t="s">
        <v>192</v>
      </c>
      <c r="AU277" s="166" t="s">
        <v>85</v>
      </c>
      <c r="AV277" s="13" t="s">
        <v>85</v>
      </c>
      <c r="AW277" s="13" t="s">
        <v>31</v>
      </c>
      <c r="AX277" s="13" t="s">
        <v>83</v>
      </c>
      <c r="AY277" s="166" t="s">
        <v>179</v>
      </c>
    </row>
    <row r="278" spans="1:65" s="2" customFormat="1" ht="30" customHeight="1">
      <c r="A278" s="32"/>
      <c r="B278" s="144"/>
      <c r="C278" s="145" t="s">
        <v>428</v>
      </c>
      <c r="D278" s="145" t="s">
        <v>181</v>
      </c>
      <c r="E278" s="146" t="s">
        <v>950</v>
      </c>
      <c r="F278" s="147" t="s">
        <v>951</v>
      </c>
      <c r="G278" s="148" t="s">
        <v>252</v>
      </c>
      <c r="H278" s="149">
        <v>12.39</v>
      </c>
      <c r="I278" s="150"/>
      <c r="J278" s="151">
        <f>ROUND(I278*H278,2)</f>
        <v>0</v>
      </c>
      <c r="K278" s="147" t="s">
        <v>185</v>
      </c>
      <c r="L278" s="33"/>
      <c r="M278" s="152" t="s">
        <v>1</v>
      </c>
      <c r="N278" s="153" t="s">
        <v>40</v>
      </c>
      <c r="O278" s="58"/>
      <c r="P278" s="154">
        <f>O278*H278</f>
        <v>0</v>
      </c>
      <c r="Q278" s="154">
        <v>6.0000000000000001E-3</v>
      </c>
      <c r="R278" s="154">
        <f>Q278*H278</f>
        <v>7.4340000000000003E-2</v>
      </c>
      <c r="S278" s="154">
        <v>0</v>
      </c>
      <c r="T278" s="155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6" t="s">
        <v>289</v>
      </c>
      <c r="AT278" s="156" t="s">
        <v>181</v>
      </c>
      <c r="AU278" s="156" t="s">
        <v>85</v>
      </c>
      <c r="AY278" s="17" t="s">
        <v>179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7" t="s">
        <v>83</v>
      </c>
      <c r="BK278" s="157">
        <f>ROUND(I278*H278,2)</f>
        <v>0</v>
      </c>
      <c r="BL278" s="17" t="s">
        <v>289</v>
      </c>
      <c r="BM278" s="156" t="s">
        <v>952</v>
      </c>
    </row>
    <row r="279" spans="1:65" s="2" customFormat="1" ht="28.8">
      <c r="A279" s="32"/>
      <c r="B279" s="33"/>
      <c r="C279" s="32"/>
      <c r="D279" s="158" t="s">
        <v>188</v>
      </c>
      <c r="E279" s="32"/>
      <c r="F279" s="159" t="s">
        <v>953</v>
      </c>
      <c r="G279" s="32"/>
      <c r="H279" s="32"/>
      <c r="I279" s="160"/>
      <c r="J279" s="32"/>
      <c r="K279" s="32"/>
      <c r="L279" s="33"/>
      <c r="M279" s="161"/>
      <c r="N279" s="162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188</v>
      </c>
      <c r="AU279" s="17" t="s">
        <v>85</v>
      </c>
    </row>
    <row r="280" spans="1:65" s="2" customFormat="1" ht="10.199999999999999">
      <c r="A280" s="32"/>
      <c r="B280" s="33"/>
      <c r="C280" s="32"/>
      <c r="D280" s="163" t="s">
        <v>190</v>
      </c>
      <c r="E280" s="32"/>
      <c r="F280" s="164" t="s">
        <v>954</v>
      </c>
      <c r="G280" s="32"/>
      <c r="H280" s="32"/>
      <c r="I280" s="160"/>
      <c r="J280" s="32"/>
      <c r="K280" s="32"/>
      <c r="L280" s="33"/>
      <c r="M280" s="161"/>
      <c r="N280" s="162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190</v>
      </c>
      <c r="AU280" s="17" t="s">
        <v>85</v>
      </c>
    </row>
    <row r="281" spans="1:65" s="13" customFormat="1" ht="10.199999999999999">
      <c r="B281" s="165"/>
      <c r="D281" s="158" t="s">
        <v>192</v>
      </c>
      <c r="E281" s="166" t="s">
        <v>1</v>
      </c>
      <c r="F281" s="167" t="s">
        <v>112</v>
      </c>
      <c r="H281" s="168">
        <v>12.39</v>
      </c>
      <c r="I281" s="169"/>
      <c r="L281" s="165"/>
      <c r="M281" s="170"/>
      <c r="N281" s="171"/>
      <c r="O281" s="171"/>
      <c r="P281" s="171"/>
      <c r="Q281" s="171"/>
      <c r="R281" s="171"/>
      <c r="S281" s="171"/>
      <c r="T281" s="172"/>
      <c r="AT281" s="166" t="s">
        <v>192</v>
      </c>
      <c r="AU281" s="166" t="s">
        <v>85</v>
      </c>
      <c r="AV281" s="13" t="s">
        <v>85</v>
      </c>
      <c r="AW281" s="13" t="s">
        <v>31</v>
      </c>
      <c r="AX281" s="13" t="s">
        <v>83</v>
      </c>
      <c r="AY281" s="166" t="s">
        <v>179</v>
      </c>
    </row>
    <row r="282" spans="1:65" s="2" customFormat="1" ht="34.799999999999997" customHeight="1">
      <c r="A282" s="32"/>
      <c r="B282" s="144"/>
      <c r="C282" s="174" t="s">
        <v>435</v>
      </c>
      <c r="D282" s="174" t="s">
        <v>278</v>
      </c>
      <c r="E282" s="175" t="s">
        <v>955</v>
      </c>
      <c r="F282" s="176" t="s">
        <v>956</v>
      </c>
      <c r="G282" s="177" t="s">
        <v>252</v>
      </c>
      <c r="H282" s="178">
        <v>13.629</v>
      </c>
      <c r="I282" s="179"/>
      <c r="J282" s="180">
        <f>ROUND(I282*H282,2)</f>
        <v>0</v>
      </c>
      <c r="K282" s="176" t="s">
        <v>185</v>
      </c>
      <c r="L282" s="181"/>
      <c r="M282" s="182" t="s">
        <v>1</v>
      </c>
      <c r="N282" s="183" t="s">
        <v>40</v>
      </c>
      <c r="O282" s="58"/>
      <c r="P282" s="154">
        <f>O282*H282</f>
        <v>0</v>
      </c>
      <c r="Q282" s="154">
        <v>2.1999999999999999E-2</v>
      </c>
      <c r="R282" s="154">
        <f>Q282*H282</f>
        <v>0.29983799999999999</v>
      </c>
      <c r="S282" s="154">
        <v>0</v>
      </c>
      <c r="T282" s="155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6" t="s">
        <v>388</v>
      </c>
      <c r="AT282" s="156" t="s">
        <v>278</v>
      </c>
      <c r="AU282" s="156" t="s">
        <v>85</v>
      </c>
      <c r="AY282" s="17" t="s">
        <v>179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7" t="s">
        <v>83</v>
      </c>
      <c r="BK282" s="157">
        <f>ROUND(I282*H282,2)</f>
        <v>0</v>
      </c>
      <c r="BL282" s="17" t="s">
        <v>289</v>
      </c>
      <c r="BM282" s="156" t="s">
        <v>957</v>
      </c>
    </row>
    <row r="283" spans="1:65" s="2" customFormat="1" ht="19.2">
      <c r="A283" s="32"/>
      <c r="B283" s="33"/>
      <c r="C283" s="32"/>
      <c r="D283" s="158" t="s">
        <v>188</v>
      </c>
      <c r="E283" s="32"/>
      <c r="F283" s="159" t="s">
        <v>956</v>
      </c>
      <c r="G283" s="32"/>
      <c r="H283" s="32"/>
      <c r="I283" s="160"/>
      <c r="J283" s="32"/>
      <c r="K283" s="32"/>
      <c r="L283" s="33"/>
      <c r="M283" s="161"/>
      <c r="N283" s="162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188</v>
      </c>
      <c r="AU283" s="17" t="s">
        <v>85</v>
      </c>
    </row>
    <row r="284" spans="1:65" s="13" customFormat="1" ht="10.199999999999999">
      <c r="B284" s="165"/>
      <c r="D284" s="158" t="s">
        <v>192</v>
      </c>
      <c r="E284" s="166" t="s">
        <v>1</v>
      </c>
      <c r="F284" s="167" t="s">
        <v>958</v>
      </c>
      <c r="H284" s="168">
        <v>13.629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6" t="s">
        <v>192</v>
      </c>
      <c r="AU284" s="166" t="s">
        <v>85</v>
      </c>
      <c r="AV284" s="13" t="s">
        <v>85</v>
      </c>
      <c r="AW284" s="13" t="s">
        <v>31</v>
      </c>
      <c r="AX284" s="13" t="s">
        <v>83</v>
      </c>
      <c r="AY284" s="166" t="s">
        <v>179</v>
      </c>
    </row>
    <row r="285" spans="1:65" s="2" customFormat="1" ht="22.2" customHeight="1">
      <c r="A285" s="32"/>
      <c r="B285" s="144"/>
      <c r="C285" s="145" t="s">
        <v>442</v>
      </c>
      <c r="D285" s="145" t="s">
        <v>181</v>
      </c>
      <c r="E285" s="146" t="s">
        <v>959</v>
      </c>
      <c r="F285" s="147" t="s">
        <v>960</v>
      </c>
      <c r="G285" s="148" t="s">
        <v>252</v>
      </c>
      <c r="H285" s="149">
        <v>2.66</v>
      </c>
      <c r="I285" s="150"/>
      <c r="J285" s="151">
        <f>ROUND(I285*H285,2)</f>
        <v>0</v>
      </c>
      <c r="K285" s="147" t="s">
        <v>185</v>
      </c>
      <c r="L285" s="33"/>
      <c r="M285" s="152" t="s">
        <v>1</v>
      </c>
      <c r="N285" s="153" t="s">
        <v>40</v>
      </c>
      <c r="O285" s="58"/>
      <c r="P285" s="154">
        <f>O285*H285</f>
        <v>0</v>
      </c>
      <c r="Q285" s="154">
        <v>1.5E-3</v>
      </c>
      <c r="R285" s="154">
        <f>Q285*H285</f>
        <v>3.9900000000000005E-3</v>
      </c>
      <c r="S285" s="154">
        <v>0</v>
      </c>
      <c r="T285" s="155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6" t="s">
        <v>289</v>
      </c>
      <c r="AT285" s="156" t="s">
        <v>181</v>
      </c>
      <c r="AU285" s="156" t="s">
        <v>85</v>
      </c>
      <c r="AY285" s="17" t="s">
        <v>179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7" t="s">
        <v>83</v>
      </c>
      <c r="BK285" s="157">
        <f>ROUND(I285*H285,2)</f>
        <v>0</v>
      </c>
      <c r="BL285" s="17" t="s">
        <v>289</v>
      </c>
      <c r="BM285" s="156" t="s">
        <v>961</v>
      </c>
    </row>
    <row r="286" spans="1:65" s="2" customFormat="1" ht="10.199999999999999">
      <c r="A286" s="32"/>
      <c r="B286" s="33"/>
      <c r="C286" s="32"/>
      <c r="D286" s="158" t="s">
        <v>188</v>
      </c>
      <c r="E286" s="32"/>
      <c r="F286" s="159" t="s">
        <v>962</v>
      </c>
      <c r="G286" s="32"/>
      <c r="H286" s="32"/>
      <c r="I286" s="160"/>
      <c r="J286" s="32"/>
      <c r="K286" s="32"/>
      <c r="L286" s="33"/>
      <c r="M286" s="161"/>
      <c r="N286" s="162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188</v>
      </c>
      <c r="AU286" s="17" t="s">
        <v>85</v>
      </c>
    </row>
    <row r="287" spans="1:65" s="2" customFormat="1" ht="10.199999999999999">
      <c r="A287" s="32"/>
      <c r="B287" s="33"/>
      <c r="C287" s="32"/>
      <c r="D287" s="163" t="s">
        <v>190</v>
      </c>
      <c r="E287" s="32"/>
      <c r="F287" s="164" t="s">
        <v>963</v>
      </c>
      <c r="G287" s="32"/>
      <c r="H287" s="32"/>
      <c r="I287" s="160"/>
      <c r="J287" s="32"/>
      <c r="K287" s="32"/>
      <c r="L287" s="33"/>
      <c r="M287" s="161"/>
      <c r="N287" s="162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190</v>
      </c>
      <c r="AU287" s="17" t="s">
        <v>85</v>
      </c>
    </row>
    <row r="288" spans="1:65" s="2" customFormat="1" ht="14.4" customHeight="1">
      <c r="A288" s="32"/>
      <c r="B288" s="144"/>
      <c r="C288" s="145" t="s">
        <v>449</v>
      </c>
      <c r="D288" s="145" t="s">
        <v>181</v>
      </c>
      <c r="E288" s="146" t="s">
        <v>964</v>
      </c>
      <c r="F288" s="147" t="s">
        <v>965</v>
      </c>
      <c r="G288" s="148" t="s">
        <v>337</v>
      </c>
      <c r="H288" s="149">
        <v>8.1</v>
      </c>
      <c r="I288" s="150"/>
      <c r="J288" s="151">
        <f>ROUND(I288*H288,2)</f>
        <v>0</v>
      </c>
      <c r="K288" s="147" t="s">
        <v>185</v>
      </c>
      <c r="L288" s="33"/>
      <c r="M288" s="152" t="s">
        <v>1</v>
      </c>
      <c r="N288" s="153" t="s">
        <v>40</v>
      </c>
      <c r="O288" s="58"/>
      <c r="P288" s="154">
        <f>O288*H288</f>
        <v>0</v>
      </c>
      <c r="Q288" s="154">
        <v>3.2000000000000003E-4</v>
      </c>
      <c r="R288" s="154">
        <f>Q288*H288</f>
        <v>2.5920000000000001E-3</v>
      </c>
      <c r="S288" s="154">
        <v>0</v>
      </c>
      <c r="T288" s="155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6" t="s">
        <v>289</v>
      </c>
      <c r="AT288" s="156" t="s">
        <v>181</v>
      </c>
      <c r="AU288" s="156" t="s">
        <v>85</v>
      </c>
      <c r="AY288" s="17" t="s">
        <v>179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7" t="s">
        <v>83</v>
      </c>
      <c r="BK288" s="157">
        <f>ROUND(I288*H288,2)</f>
        <v>0</v>
      </c>
      <c r="BL288" s="17" t="s">
        <v>289</v>
      </c>
      <c r="BM288" s="156" t="s">
        <v>966</v>
      </c>
    </row>
    <row r="289" spans="1:65" s="2" customFormat="1" ht="19.2">
      <c r="A289" s="32"/>
      <c r="B289" s="33"/>
      <c r="C289" s="32"/>
      <c r="D289" s="158" t="s">
        <v>188</v>
      </c>
      <c r="E289" s="32"/>
      <c r="F289" s="159" t="s">
        <v>967</v>
      </c>
      <c r="G289" s="32"/>
      <c r="H289" s="32"/>
      <c r="I289" s="160"/>
      <c r="J289" s="32"/>
      <c r="K289" s="32"/>
      <c r="L289" s="33"/>
      <c r="M289" s="161"/>
      <c r="N289" s="162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188</v>
      </c>
      <c r="AU289" s="17" t="s">
        <v>85</v>
      </c>
    </row>
    <row r="290" spans="1:65" s="2" customFormat="1" ht="10.199999999999999">
      <c r="A290" s="32"/>
      <c r="B290" s="33"/>
      <c r="C290" s="32"/>
      <c r="D290" s="163" t="s">
        <v>190</v>
      </c>
      <c r="E290" s="32"/>
      <c r="F290" s="164" t="s">
        <v>968</v>
      </c>
      <c r="G290" s="32"/>
      <c r="H290" s="32"/>
      <c r="I290" s="160"/>
      <c r="J290" s="32"/>
      <c r="K290" s="32"/>
      <c r="L290" s="33"/>
      <c r="M290" s="161"/>
      <c r="N290" s="162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190</v>
      </c>
      <c r="AU290" s="17" t="s">
        <v>85</v>
      </c>
    </row>
    <row r="291" spans="1:65" s="13" customFormat="1" ht="10.199999999999999">
      <c r="B291" s="165"/>
      <c r="D291" s="158" t="s">
        <v>192</v>
      </c>
      <c r="E291" s="166" t="s">
        <v>1</v>
      </c>
      <c r="F291" s="167" t="s">
        <v>969</v>
      </c>
      <c r="H291" s="168">
        <v>8.1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6" t="s">
        <v>192</v>
      </c>
      <c r="AU291" s="166" t="s">
        <v>85</v>
      </c>
      <c r="AV291" s="13" t="s">
        <v>85</v>
      </c>
      <c r="AW291" s="13" t="s">
        <v>31</v>
      </c>
      <c r="AX291" s="13" t="s">
        <v>83</v>
      </c>
      <c r="AY291" s="166" t="s">
        <v>179</v>
      </c>
    </row>
    <row r="292" spans="1:65" s="2" customFormat="1" ht="22.2" customHeight="1">
      <c r="A292" s="32"/>
      <c r="B292" s="144"/>
      <c r="C292" s="145" t="s">
        <v>455</v>
      </c>
      <c r="D292" s="145" t="s">
        <v>181</v>
      </c>
      <c r="E292" s="146" t="s">
        <v>744</v>
      </c>
      <c r="F292" s="147" t="s">
        <v>745</v>
      </c>
      <c r="G292" s="148" t="s">
        <v>221</v>
      </c>
      <c r="H292" s="149">
        <v>0.441</v>
      </c>
      <c r="I292" s="150"/>
      <c r="J292" s="151">
        <f>ROUND(I292*H292,2)</f>
        <v>0</v>
      </c>
      <c r="K292" s="147" t="s">
        <v>185</v>
      </c>
      <c r="L292" s="33"/>
      <c r="M292" s="152" t="s">
        <v>1</v>
      </c>
      <c r="N292" s="153" t="s">
        <v>40</v>
      </c>
      <c r="O292" s="58"/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6" t="s">
        <v>289</v>
      </c>
      <c r="AT292" s="156" t="s">
        <v>181</v>
      </c>
      <c r="AU292" s="156" t="s">
        <v>85</v>
      </c>
      <c r="AY292" s="17" t="s">
        <v>179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7" t="s">
        <v>83</v>
      </c>
      <c r="BK292" s="157">
        <f>ROUND(I292*H292,2)</f>
        <v>0</v>
      </c>
      <c r="BL292" s="17" t="s">
        <v>289</v>
      </c>
      <c r="BM292" s="156" t="s">
        <v>970</v>
      </c>
    </row>
    <row r="293" spans="1:65" s="2" customFormat="1" ht="28.8">
      <c r="A293" s="32"/>
      <c r="B293" s="33"/>
      <c r="C293" s="32"/>
      <c r="D293" s="158" t="s">
        <v>188</v>
      </c>
      <c r="E293" s="32"/>
      <c r="F293" s="159" t="s">
        <v>747</v>
      </c>
      <c r="G293" s="32"/>
      <c r="H293" s="32"/>
      <c r="I293" s="160"/>
      <c r="J293" s="32"/>
      <c r="K293" s="32"/>
      <c r="L293" s="33"/>
      <c r="M293" s="161"/>
      <c r="N293" s="162"/>
      <c r="O293" s="58"/>
      <c r="P293" s="58"/>
      <c r="Q293" s="58"/>
      <c r="R293" s="58"/>
      <c r="S293" s="58"/>
      <c r="T293" s="5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188</v>
      </c>
      <c r="AU293" s="17" t="s">
        <v>85</v>
      </c>
    </row>
    <row r="294" spans="1:65" s="2" customFormat="1" ht="10.199999999999999">
      <c r="A294" s="32"/>
      <c r="B294" s="33"/>
      <c r="C294" s="32"/>
      <c r="D294" s="163" t="s">
        <v>190</v>
      </c>
      <c r="E294" s="32"/>
      <c r="F294" s="164" t="s">
        <v>748</v>
      </c>
      <c r="G294" s="32"/>
      <c r="H294" s="32"/>
      <c r="I294" s="160"/>
      <c r="J294" s="32"/>
      <c r="K294" s="32"/>
      <c r="L294" s="33"/>
      <c r="M294" s="161"/>
      <c r="N294" s="162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190</v>
      </c>
      <c r="AU294" s="17" t="s">
        <v>85</v>
      </c>
    </row>
    <row r="295" spans="1:65" s="12" customFormat="1" ht="22.8" customHeight="1">
      <c r="B295" s="131"/>
      <c r="D295" s="132" t="s">
        <v>74</v>
      </c>
      <c r="E295" s="142" t="s">
        <v>763</v>
      </c>
      <c r="F295" s="142" t="s">
        <v>764</v>
      </c>
      <c r="I295" s="134"/>
      <c r="J295" s="143">
        <f>BK295</f>
        <v>0</v>
      </c>
      <c r="L295" s="131"/>
      <c r="M295" s="136"/>
      <c r="N295" s="137"/>
      <c r="O295" s="137"/>
      <c r="P295" s="138">
        <f>SUM(P296:P318)</f>
        <v>0</v>
      </c>
      <c r="Q295" s="137"/>
      <c r="R295" s="138">
        <f>SUM(R296:R318)</f>
        <v>0.98020890000000005</v>
      </c>
      <c r="S295" s="137"/>
      <c r="T295" s="139">
        <f>SUM(T296:T318)</f>
        <v>0</v>
      </c>
      <c r="AR295" s="132" t="s">
        <v>85</v>
      </c>
      <c r="AT295" s="140" t="s">
        <v>74</v>
      </c>
      <c r="AU295" s="140" t="s">
        <v>83</v>
      </c>
      <c r="AY295" s="132" t="s">
        <v>179</v>
      </c>
      <c r="BK295" s="141">
        <f>SUM(BK296:BK318)</f>
        <v>0</v>
      </c>
    </row>
    <row r="296" spans="1:65" s="2" customFormat="1" ht="14.4" customHeight="1">
      <c r="A296" s="32"/>
      <c r="B296" s="144"/>
      <c r="C296" s="145" t="s">
        <v>462</v>
      </c>
      <c r="D296" s="145" t="s">
        <v>181</v>
      </c>
      <c r="E296" s="146" t="s">
        <v>766</v>
      </c>
      <c r="F296" s="147" t="s">
        <v>767</v>
      </c>
      <c r="G296" s="148" t="s">
        <v>252</v>
      </c>
      <c r="H296" s="149">
        <v>50.186999999999998</v>
      </c>
      <c r="I296" s="150"/>
      <c r="J296" s="151">
        <f>ROUND(I296*H296,2)</f>
        <v>0</v>
      </c>
      <c r="K296" s="147" t="s">
        <v>185</v>
      </c>
      <c r="L296" s="33"/>
      <c r="M296" s="152" t="s">
        <v>1</v>
      </c>
      <c r="N296" s="153" t="s">
        <v>40</v>
      </c>
      <c r="O296" s="58"/>
      <c r="P296" s="154">
        <f>O296*H296</f>
        <v>0</v>
      </c>
      <c r="Q296" s="154">
        <v>2.9999999999999997E-4</v>
      </c>
      <c r="R296" s="154">
        <f>Q296*H296</f>
        <v>1.5056099999999998E-2</v>
      </c>
      <c r="S296" s="154">
        <v>0</v>
      </c>
      <c r="T296" s="155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6" t="s">
        <v>289</v>
      </c>
      <c r="AT296" s="156" t="s">
        <v>181</v>
      </c>
      <c r="AU296" s="156" t="s">
        <v>85</v>
      </c>
      <c r="AY296" s="17" t="s">
        <v>179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17" t="s">
        <v>83</v>
      </c>
      <c r="BK296" s="157">
        <f>ROUND(I296*H296,2)</f>
        <v>0</v>
      </c>
      <c r="BL296" s="17" t="s">
        <v>289</v>
      </c>
      <c r="BM296" s="156" t="s">
        <v>971</v>
      </c>
    </row>
    <row r="297" spans="1:65" s="2" customFormat="1" ht="19.2">
      <c r="A297" s="32"/>
      <c r="B297" s="33"/>
      <c r="C297" s="32"/>
      <c r="D297" s="158" t="s">
        <v>188</v>
      </c>
      <c r="E297" s="32"/>
      <c r="F297" s="159" t="s">
        <v>769</v>
      </c>
      <c r="G297" s="32"/>
      <c r="H297" s="32"/>
      <c r="I297" s="160"/>
      <c r="J297" s="32"/>
      <c r="K297" s="32"/>
      <c r="L297" s="33"/>
      <c r="M297" s="161"/>
      <c r="N297" s="162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188</v>
      </c>
      <c r="AU297" s="17" t="s">
        <v>85</v>
      </c>
    </row>
    <row r="298" spans="1:65" s="2" customFormat="1" ht="10.199999999999999">
      <c r="A298" s="32"/>
      <c r="B298" s="33"/>
      <c r="C298" s="32"/>
      <c r="D298" s="163" t="s">
        <v>190</v>
      </c>
      <c r="E298" s="32"/>
      <c r="F298" s="164" t="s">
        <v>770</v>
      </c>
      <c r="G298" s="32"/>
      <c r="H298" s="32"/>
      <c r="I298" s="160"/>
      <c r="J298" s="32"/>
      <c r="K298" s="32"/>
      <c r="L298" s="33"/>
      <c r="M298" s="161"/>
      <c r="N298" s="162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190</v>
      </c>
      <c r="AU298" s="17" t="s">
        <v>85</v>
      </c>
    </row>
    <row r="299" spans="1:65" s="13" customFormat="1" ht="10.199999999999999">
      <c r="B299" s="165"/>
      <c r="D299" s="158" t="s">
        <v>192</v>
      </c>
      <c r="E299" s="166" t="s">
        <v>1</v>
      </c>
      <c r="F299" s="167" t="s">
        <v>116</v>
      </c>
      <c r="H299" s="168">
        <v>50.186999999999998</v>
      </c>
      <c r="I299" s="169"/>
      <c r="L299" s="165"/>
      <c r="M299" s="170"/>
      <c r="N299" s="171"/>
      <c r="O299" s="171"/>
      <c r="P299" s="171"/>
      <c r="Q299" s="171"/>
      <c r="R299" s="171"/>
      <c r="S299" s="171"/>
      <c r="T299" s="172"/>
      <c r="AT299" s="166" t="s">
        <v>192</v>
      </c>
      <c r="AU299" s="166" t="s">
        <v>85</v>
      </c>
      <c r="AV299" s="13" t="s">
        <v>85</v>
      </c>
      <c r="AW299" s="13" t="s">
        <v>31</v>
      </c>
      <c r="AX299" s="13" t="s">
        <v>83</v>
      </c>
      <c r="AY299" s="166" t="s">
        <v>179</v>
      </c>
    </row>
    <row r="300" spans="1:65" s="2" customFormat="1" ht="22.2" customHeight="1">
      <c r="A300" s="32"/>
      <c r="B300" s="144"/>
      <c r="C300" s="145" t="s">
        <v>470</v>
      </c>
      <c r="D300" s="145" t="s">
        <v>181</v>
      </c>
      <c r="E300" s="146" t="s">
        <v>972</v>
      </c>
      <c r="F300" s="147" t="s">
        <v>973</v>
      </c>
      <c r="G300" s="148" t="s">
        <v>252</v>
      </c>
      <c r="H300" s="149">
        <v>8.4</v>
      </c>
      <c r="I300" s="150"/>
      <c r="J300" s="151">
        <f>ROUND(I300*H300,2)</f>
        <v>0</v>
      </c>
      <c r="K300" s="147" t="s">
        <v>185</v>
      </c>
      <c r="L300" s="33"/>
      <c r="M300" s="152" t="s">
        <v>1</v>
      </c>
      <c r="N300" s="153" t="s">
        <v>40</v>
      </c>
      <c r="O300" s="58"/>
      <c r="P300" s="154">
        <f>O300*H300</f>
        <v>0</v>
      </c>
      <c r="Q300" s="154">
        <v>1.5E-3</v>
      </c>
      <c r="R300" s="154">
        <f>Q300*H300</f>
        <v>1.26E-2</v>
      </c>
      <c r="S300" s="154">
        <v>0</v>
      </c>
      <c r="T300" s="155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6" t="s">
        <v>289</v>
      </c>
      <c r="AT300" s="156" t="s">
        <v>181</v>
      </c>
      <c r="AU300" s="156" t="s">
        <v>85</v>
      </c>
      <c r="AY300" s="17" t="s">
        <v>179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7" t="s">
        <v>83</v>
      </c>
      <c r="BK300" s="157">
        <f>ROUND(I300*H300,2)</f>
        <v>0</v>
      </c>
      <c r="BL300" s="17" t="s">
        <v>289</v>
      </c>
      <c r="BM300" s="156" t="s">
        <v>974</v>
      </c>
    </row>
    <row r="301" spans="1:65" s="2" customFormat="1" ht="19.2">
      <c r="A301" s="32"/>
      <c r="B301" s="33"/>
      <c r="C301" s="32"/>
      <c r="D301" s="158" t="s">
        <v>188</v>
      </c>
      <c r="E301" s="32"/>
      <c r="F301" s="159" t="s">
        <v>975</v>
      </c>
      <c r="G301" s="32"/>
      <c r="H301" s="32"/>
      <c r="I301" s="160"/>
      <c r="J301" s="32"/>
      <c r="K301" s="32"/>
      <c r="L301" s="33"/>
      <c r="M301" s="161"/>
      <c r="N301" s="162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188</v>
      </c>
      <c r="AU301" s="17" t="s">
        <v>85</v>
      </c>
    </row>
    <row r="302" spans="1:65" s="2" customFormat="1" ht="10.199999999999999">
      <c r="A302" s="32"/>
      <c r="B302" s="33"/>
      <c r="C302" s="32"/>
      <c r="D302" s="163" t="s">
        <v>190</v>
      </c>
      <c r="E302" s="32"/>
      <c r="F302" s="164" t="s">
        <v>976</v>
      </c>
      <c r="G302" s="32"/>
      <c r="H302" s="32"/>
      <c r="I302" s="160"/>
      <c r="J302" s="32"/>
      <c r="K302" s="32"/>
      <c r="L302" s="33"/>
      <c r="M302" s="161"/>
      <c r="N302" s="162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190</v>
      </c>
      <c r="AU302" s="17" t="s">
        <v>85</v>
      </c>
    </row>
    <row r="303" spans="1:65" s="13" customFormat="1" ht="10.199999999999999">
      <c r="B303" s="165"/>
      <c r="D303" s="158" t="s">
        <v>192</v>
      </c>
      <c r="E303" s="166" t="s">
        <v>1</v>
      </c>
      <c r="F303" s="167" t="s">
        <v>977</v>
      </c>
      <c r="H303" s="168">
        <v>8.4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6" t="s">
        <v>192</v>
      </c>
      <c r="AU303" s="166" t="s">
        <v>85</v>
      </c>
      <c r="AV303" s="13" t="s">
        <v>85</v>
      </c>
      <c r="AW303" s="13" t="s">
        <v>31</v>
      </c>
      <c r="AX303" s="13" t="s">
        <v>83</v>
      </c>
      <c r="AY303" s="166" t="s">
        <v>179</v>
      </c>
    </row>
    <row r="304" spans="1:65" s="2" customFormat="1" ht="22.2" customHeight="1">
      <c r="A304" s="32"/>
      <c r="B304" s="144"/>
      <c r="C304" s="145" t="s">
        <v>477</v>
      </c>
      <c r="D304" s="145" t="s">
        <v>181</v>
      </c>
      <c r="E304" s="146" t="s">
        <v>978</v>
      </c>
      <c r="F304" s="147" t="s">
        <v>979</v>
      </c>
      <c r="G304" s="148" t="s">
        <v>252</v>
      </c>
      <c r="H304" s="149">
        <v>50.186999999999998</v>
      </c>
      <c r="I304" s="150"/>
      <c r="J304" s="151">
        <f>ROUND(I304*H304,2)</f>
        <v>0</v>
      </c>
      <c r="K304" s="147" t="s">
        <v>185</v>
      </c>
      <c r="L304" s="33"/>
      <c r="M304" s="152" t="s">
        <v>1</v>
      </c>
      <c r="N304" s="153" t="s">
        <v>40</v>
      </c>
      <c r="O304" s="58"/>
      <c r="P304" s="154">
        <f>O304*H304</f>
        <v>0</v>
      </c>
      <c r="Q304" s="154">
        <v>6.0000000000000001E-3</v>
      </c>
      <c r="R304" s="154">
        <f>Q304*H304</f>
        <v>0.301122</v>
      </c>
      <c r="S304" s="154">
        <v>0</v>
      </c>
      <c r="T304" s="155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6" t="s">
        <v>289</v>
      </c>
      <c r="AT304" s="156" t="s">
        <v>181</v>
      </c>
      <c r="AU304" s="156" t="s">
        <v>85</v>
      </c>
      <c r="AY304" s="17" t="s">
        <v>179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7" t="s">
        <v>83</v>
      </c>
      <c r="BK304" s="157">
        <f>ROUND(I304*H304,2)</f>
        <v>0</v>
      </c>
      <c r="BL304" s="17" t="s">
        <v>289</v>
      </c>
      <c r="BM304" s="156" t="s">
        <v>980</v>
      </c>
    </row>
    <row r="305" spans="1:65" s="2" customFormat="1" ht="19.2">
      <c r="A305" s="32"/>
      <c r="B305" s="33"/>
      <c r="C305" s="32"/>
      <c r="D305" s="158" t="s">
        <v>188</v>
      </c>
      <c r="E305" s="32"/>
      <c r="F305" s="159" t="s">
        <v>981</v>
      </c>
      <c r="G305" s="32"/>
      <c r="H305" s="32"/>
      <c r="I305" s="160"/>
      <c r="J305" s="32"/>
      <c r="K305" s="32"/>
      <c r="L305" s="33"/>
      <c r="M305" s="161"/>
      <c r="N305" s="162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188</v>
      </c>
      <c r="AU305" s="17" t="s">
        <v>85</v>
      </c>
    </row>
    <row r="306" spans="1:65" s="2" customFormat="1" ht="10.199999999999999">
      <c r="A306" s="32"/>
      <c r="B306" s="33"/>
      <c r="C306" s="32"/>
      <c r="D306" s="163" t="s">
        <v>190</v>
      </c>
      <c r="E306" s="32"/>
      <c r="F306" s="164" t="s">
        <v>982</v>
      </c>
      <c r="G306" s="32"/>
      <c r="H306" s="32"/>
      <c r="I306" s="160"/>
      <c r="J306" s="32"/>
      <c r="K306" s="32"/>
      <c r="L306" s="33"/>
      <c r="M306" s="161"/>
      <c r="N306" s="162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190</v>
      </c>
      <c r="AU306" s="17" t="s">
        <v>85</v>
      </c>
    </row>
    <row r="307" spans="1:65" s="13" customFormat="1" ht="10.199999999999999">
      <c r="B307" s="165"/>
      <c r="D307" s="158" t="s">
        <v>192</v>
      </c>
      <c r="E307" s="166" t="s">
        <v>1</v>
      </c>
      <c r="F307" s="167" t="s">
        <v>983</v>
      </c>
      <c r="H307" s="168">
        <v>17.181999999999999</v>
      </c>
      <c r="I307" s="169"/>
      <c r="L307" s="165"/>
      <c r="M307" s="170"/>
      <c r="N307" s="171"/>
      <c r="O307" s="171"/>
      <c r="P307" s="171"/>
      <c r="Q307" s="171"/>
      <c r="R307" s="171"/>
      <c r="S307" s="171"/>
      <c r="T307" s="172"/>
      <c r="AT307" s="166" t="s">
        <v>192</v>
      </c>
      <c r="AU307" s="166" t="s">
        <v>85</v>
      </c>
      <c r="AV307" s="13" t="s">
        <v>85</v>
      </c>
      <c r="AW307" s="13" t="s">
        <v>31</v>
      </c>
      <c r="AX307" s="13" t="s">
        <v>75</v>
      </c>
      <c r="AY307" s="166" t="s">
        <v>179</v>
      </c>
    </row>
    <row r="308" spans="1:65" s="13" customFormat="1" ht="10.199999999999999">
      <c r="B308" s="165"/>
      <c r="D308" s="158" t="s">
        <v>192</v>
      </c>
      <c r="E308" s="166" t="s">
        <v>1</v>
      </c>
      <c r="F308" s="167" t="s">
        <v>984</v>
      </c>
      <c r="H308" s="168">
        <v>6.2629999999999999</v>
      </c>
      <c r="I308" s="169"/>
      <c r="L308" s="165"/>
      <c r="M308" s="170"/>
      <c r="N308" s="171"/>
      <c r="O308" s="171"/>
      <c r="P308" s="171"/>
      <c r="Q308" s="171"/>
      <c r="R308" s="171"/>
      <c r="S308" s="171"/>
      <c r="T308" s="172"/>
      <c r="AT308" s="166" t="s">
        <v>192</v>
      </c>
      <c r="AU308" s="166" t="s">
        <v>85</v>
      </c>
      <c r="AV308" s="13" t="s">
        <v>85</v>
      </c>
      <c r="AW308" s="13" t="s">
        <v>31</v>
      </c>
      <c r="AX308" s="13" t="s">
        <v>75</v>
      </c>
      <c r="AY308" s="166" t="s">
        <v>179</v>
      </c>
    </row>
    <row r="309" spans="1:65" s="13" customFormat="1" ht="10.199999999999999">
      <c r="B309" s="165"/>
      <c r="D309" s="158" t="s">
        <v>192</v>
      </c>
      <c r="E309" s="166" t="s">
        <v>1</v>
      </c>
      <c r="F309" s="167" t="s">
        <v>985</v>
      </c>
      <c r="H309" s="168">
        <v>9.1609999999999996</v>
      </c>
      <c r="I309" s="169"/>
      <c r="L309" s="165"/>
      <c r="M309" s="170"/>
      <c r="N309" s="171"/>
      <c r="O309" s="171"/>
      <c r="P309" s="171"/>
      <c r="Q309" s="171"/>
      <c r="R309" s="171"/>
      <c r="S309" s="171"/>
      <c r="T309" s="172"/>
      <c r="AT309" s="166" t="s">
        <v>192</v>
      </c>
      <c r="AU309" s="166" t="s">
        <v>85</v>
      </c>
      <c r="AV309" s="13" t="s">
        <v>85</v>
      </c>
      <c r="AW309" s="13" t="s">
        <v>31</v>
      </c>
      <c r="AX309" s="13" t="s">
        <v>75</v>
      </c>
      <c r="AY309" s="166" t="s">
        <v>179</v>
      </c>
    </row>
    <row r="310" spans="1:65" s="13" customFormat="1" ht="10.199999999999999">
      <c r="B310" s="165"/>
      <c r="D310" s="158" t="s">
        <v>192</v>
      </c>
      <c r="E310" s="166" t="s">
        <v>1</v>
      </c>
      <c r="F310" s="167" t="s">
        <v>986</v>
      </c>
      <c r="H310" s="168">
        <v>17.581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6" t="s">
        <v>192</v>
      </c>
      <c r="AU310" s="166" t="s">
        <v>85</v>
      </c>
      <c r="AV310" s="13" t="s">
        <v>85</v>
      </c>
      <c r="AW310" s="13" t="s">
        <v>31</v>
      </c>
      <c r="AX310" s="13" t="s">
        <v>75</v>
      </c>
      <c r="AY310" s="166" t="s">
        <v>179</v>
      </c>
    </row>
    <row r="311" spans="1:65" s="14" customFormat="1" ht="10.199999999999999">
      <c r="B311" s="184"/>
      <c r="D311" s="158" t="s">
        <v>192</v>
      </c>
      <c r="E311" s="185" t="s">
        <v>116</v>
      </c>
      <c r="F311" s="186" t="s">
        <v>405</v>
      </c>
      <c r="H311" s="187">
        <v>50.186999999999998</v>
      </c>
      <c r="I311" s="188"/>
      <c r="L311" s="184"/>
      <c r="M311" s="189"/>
      <c r="N311" s="190"/>
      <c r="O311" s="190"/>
      <c r="P311" s="190"/>
      <c r="Q311" s="190"/>
      <c r="R311" s="190"/>
      <c r="S311" s="190"/>
      <c r="T311" s="191"/>
      <c r="AT311" s="185" t="s">
        <v>192</v>
      </c>
      <c r="AU311" s="185" t="s">
        <v>85</v>
      </c>
      <c r="AV311" s="14" t="s">
        <v>186</v>
      </c>
      <c r="AW311" s="14" t="s">
        <v>31</v>
      </c>
      <c r="AX311" s="14" t="s">
        <v>83</v>
      </c>
      <c r="AY311" s="185" t="s">
        <v>179</v>
      </c>
    </row>
    <row r="312" spans="1:65" s="2" customFormat="1" ht="14.4" customHeight="1">
      <c r="A312" s="32"/>
      <c r="B312" s="144"/>
      <c r="C312" s="174" t="s">
        <v>487</v>
      </c>
      <c r="D312" s="174" t="s">
        <v>278</v>
      </c>
      <c r="E312" s="175" t="s">
        <v>987</v>
      </c>
      <c r="F312" s="176" t="s">
        <v>988</v>
      </c>
      <c r="G312" s="177" t="s">
        <v>252</v>
      </c>
      <c r="H312" s="178">
        <v>55.206000000000003</v>
      </c>
      <c r="I312" s="179"/>
      <c r="J312" s="180">
        <f>ROUND(I312*H312,2)</f>
        <v>0</v>
      </c>
      <c r="K312" s="176" t="s">
        <v>989</v>
      </c>
      <c r="L312" s="181"/>
      <c r="M312" s="182" t="s">
        <v>1</v>
      </c>
      <c r="N312" s="183" t="s">
        <v>40</v>
      </c>
      <c r="O312" s="58"/>
      <c r="P312" s="154">
        <f>O312*H312</f>
        <v>0</v>
      </c>
      <c r="Q312" s="154">
        <v>1.18E-2</v>
      </c>
      <c r="R312" s="154">
        <f>Q312*H312</f>
        <v>0.65143079999999998</v>
      </c>
      <c r="S312" s="154">
        <v>0</v>
      </c>
      <c r="T312" s="155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6" t="s">
        <v>388</v>
      </c>
      <c r="AT312" s="156" t="s">
        <v>278</v>
      </c>
      <c r="AU312" s="156" t="s">
        <v>85</v>
      </c>
      <c r="AY312" s="17" t="s">
        <v>179</v>
      </c>
      <c r="BE312" s="157">
        <f>IF(N312="základní",J312,0)</f>
        <v>0</v>
      </c>
      <c r="BF312" s="157">
        <f>IF(N312="snížená",J312,0)</f>
        <v>0</v>
      </c>
      <c r="BG312" s="157">
        <f>IF(N312="zákl. přenesená",J312,0)</f>
        <v>0</v>
      </c>
      <c r="BH312" s="157">
        <f>IF(N312="sníž. přenesená",J312,0)</f>
        <v>0</v>
      </c>
      <c r="BI312" s="157">
        <f>IF(N312="nulová",J312,0)</f>
        <v>0</v>
      </c>
      <c r="BJ312" s="17" t="s">
        <v>83</v>
      </c>
      <c r="BK312" s="157">
        <f>ROUND(I312*H312,2)</f>
        <v>0</v>
      </c>
      <c r="BL312" s="17" t="s">
        <v>289</v>
      </c>
      <c r="BM312" s="156" t="s">
        <v>990</v>
      </c>
    </row>
    <row r="313" spans="1:65" s="2" customFormat="1" ht="10.199999999999999">
      <c r="A313" s="32"/>
      <c r="B313" s="33"/>
      <c r="C313" s="32"/>
      <c r="D313" s="158" t="s">
        <v>188</v>
      </c>
      <c r="E313" s="32"/>
      <c r="F313" s="159" t="s">
        <v>988</v>
      </c>
      <c r="G313" s="32"/>
      <c r="H313" s="32"/>
      <c r="I313" s="160"/>
      <c r="J313" s="32"/>
      <c r="K313" s="32"/>
      <c r="L313" s="33"/>
      <c r="M313" s="161"/>
      <c r="N313" s="162"/>
      <c r="O313" s="58"/>
      <c r="P313" s="58"/>
      <c r="Q313" s="58"/>
      <c r="R313" s="58"/>
      <c r="S313" s="58"/>
      <c r="T313" s="5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188</v>
      </c>
      <c r="AU313" s="17" t="s">
        <v>85</v>
      </c>
    </row>
    <row r="314" spans="1:65" s="2" customFormat="1" ht="19.2">
      <c r="A314" s="32"/>
      <c r="B314" s="33"/>
      <c r="C314" s="32"/>
      <c r="D314" s="158" t="s">
        <v>245</v>
      </c>
      <c r="E314" s="32"/>
      <c r="F314" s="173" t="s">
        <v>991</v>
      </c>
      <c r="G314" s="32"/>
      <c r="H314" s="32"/>
      <c r="I314" s="160"/>
      <c r="J314" s="32"/>
      <c r="K314" s="32"/>
      <c r="L314" s="33"/>
      <c r="M314" s="161"/>
      <c r="N314" s="162"/>
      <c r="O314" s="58"/>
      <c r="P314" s="58"/>
      <c r="Q314" s="58"/>
      <c r="R314" s="58"/>
      <c r="S314" s="58"/>
      <c r="T314" s="59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245</v>
      </c>
      <c r="AU314" s="17" t="s">
        <v>85</v>
      </c>
    </row>
    <row r="315" spans="1:65" s="13" customFormat="1" ht="10.199999999999999">
      <c r="B315" s="165"/>
      <c r="D315" s="158" t="s">
        <v>192</v>
      </c>
      <c r="E315" s="166" t="s">
        <v>1</v>
      </c>
      <c r="F315" s="167" t="s">
        <v>992</v>
      </c>
      <c r="H315" s="168">
        <v>55.206000000000003</v>
      </c>
      <c r="I315" s="169"/>
      <c r="L315" s="165"/>
      <c r="M315" s="170"/>
      <c r="N315" s="171"/>
      <c r="O315" s="171"/>
      <c r="P315" s="171"/>
      <c r="Q315" s="171"/>
      <c r="R315" s="171"/>
      <c r="S315" s="171"/>
      <c r="T315" s="172"/>
      <c r="AT315" s="166" t="s">
        <v>192</v>
      </c>
      <c r="AU315" s="166" t="s">
        <v>85</v>
      </c>
      <c r="AV315" s="13" t="s">
        <v>85</v>
      </c>
      <c r="AW315" s="13" t="s">
        <v>31</v>
      </c>
      <c r="AX315" s="13" t="s">
        <v>83</v>
      </c>
      <c r="AY315" s="166" t="s">
        <v>179</v>
      </c>
    </row>
    <row r="316" spans="1:65" s="2" customFormat="1" ht="22.2" customHeight="1">
      <c r="A316" s="32"/>
      <c r="B316" s="144"/>
      <c r="C316" s="145" t="s">
        <v>493</v>
      </c>
      <c r="D316" s="145" t="s">
        <v>181</v>
      </c>
      <c r="E316" s="146" t="s">
        <v>993</v>
      </c>
      <c r="F316" s="147" t="s">
        <v>994</v>
      </c>
      <c r="G316" s="148" t="s">
        <v>221</v>
      </c>
      <c r="H316" s="149">
        <v>0.98</v>
      </c>
      <c r="I316" s="150"/>
      <c r="J316" s="151">
        <f>ROUND(I316*H316,2)</f>
        <v>0</v>
      </c>
      <c r="K316" s="147" t="s">
        <v>185</v>
      </c>
      <c r="L316" s="33"/>
      <c r="M316" s="152" t="s">
        <v>1</v>
      </c>
      <c r="N316" s="153" t="s">
        <v>40</v>
      </c>
      <c r="O316" s="58"/>
      <c r="P316" s="154">
        <f>O316*H316</f>
        <v>0</v>
      </c>
      <c r="Q316" s="154">
        <v>0</v>
      </c>
      <c r="R316" s="154">
        <f>Q316*H316</f>
        <v>0</v>
      </c>
      <c r="S316" s="154">
        <v>0</v>
      </c>
      <c r="T316" s="155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6" t="s">
        <v>289</v>
      </c>
      <c r="AT316" s="156" t="s">
        <v>181</v>
      </c>
      <c r="AU316" s="156" t="s">
        <v>85</v>
      </c>
      <c r="AY316" s="17" t="s">
        <v>179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17" t="s">
        <v>83</v>
      </c>
      <c r="BK316" s="157">
        <f>ROUND(I316*H316,2)</f>
        <v>0</v>
      </c>
      <c r="BL316" s="17" t="s">
        <v>289</v>
      </c>
      <c r="BM316" s="156" t="s">
        <v>995</v>
      </c>
    </row>
    <row r="317" spans="1:65" s="2" customFormat="1" ht="28.8">
      <c r="A317" s="32"/>
      <c r="B317" s="33"/>
      <c r="C317" s="32"/>
      <c r="D317" s="158" t="s">
        <v>188</v>
      </c>
      <c r="E317" s="32"/>
      <c r="F317" s="159" t="s">
        <v>996</v>
      </c>
      <c r="G317" s="32"/>
      <c r="H317" s="32"/>
      <c r="I317" s="160"/>
      <c r="J317" s="32"/>
      <c r="K317" s="32"/>
      <c r="L317" s="33"/>
      <c r="M317" s="161"/>
      <c r="N317" s="162"/>
      <c r="O317" s="58"/>
      <c r="P317" s="58"/>
      <c r="Q317" s="58"/>
      <c r="R317" s="58"/>
      <c r="S317" s="58"/>
      <c r="T317" s="5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188</v>
      </c>
      <c r="AU317" s="17" t="s">
        <v>85</v>
      </c>
    </row>
    <row r="318" spans="1:65" s="2" customFormat="1" ht="10.199999999999999">
      <c r="A318" s="32"/>
      <c r="B318" s="33"/>
      <c r="C318" s="32"/>
      <c r="D318" s="163" t="s">
        <v>190</v>
      </c>
      <c r="E318" s="32"/>
      <c r="F318" s="164" t="s">
        <v>997</v>
      </c>
      <c r="G318" s="32"/>
      <c r="H318" s="32"/>
      <c r="I318" s="160"/>
      <c r="J318" s="32"/>
      <c r="K318" s="32"/>
      <c r="L318" s="33"/>
      <c r="M318" s="161"/>
      <c r="N318" s="162"/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190</v>
      </c>
      <c r="AU318" s="17" t="s">
        <v>85</v>
      </c>
    </row>
    <row r="319" spans="1:65" s="12" customFormat="1" ht="22.8" customHeight="1">
      <c r="B319" s="131"/>
      <c r="D319" s="132" t="s">
        <v>74</v>
      </c>
      <c r="E319" s="142" t="s">
        <v>998</v>
      </c>
      <c r="F319" s="142" t="s">
        <v>999</v>
      </c>
      <c r="I319" s="134"/>
      <c r="J319" s="143">
        <f>BK319</f>
        <v>0</v>
      </c>
      <c r="L319" s="131"/>
      <c r="M319" s="136"/>
      <c r="N319" s="137"/>
      <c r="O319" s="137"/>
      <c r="P319" s="138">
        <f>SUM(P320:P327)</f>
        <v>0</v>
      </c>
      <c r="Q319" s="137"/>
      <c r="R319" s="138">
        <f>SUM(R320:R327)</f>
        <v>4.6752E-3</v>
      </c>
      <c r="S319" s="137"/>
      <c r="T319" s="139">
        <f>SUM(T320:T327)</f>
        <v>0</v>
      </c>
      <c r="AR319" s="132" t="s">
        <v>85</v>
      </c>
      <c r="AT319" s="140" t="s">
        <v>74</v>
      </c>
      <c r="AU319" s="140" t="s">
        <v>83</v>
      </c>
      <c r="AY319" s="132" t="s">
        <v>179</v>
      </c>
      <c r="BK319" s="141">
        <f>SUM(BK320:BK327)</f>
        <v>0</v>
      </c>
    </row>
    <row r="320" spans="1:65" s="2" customFormat="1" ht="19.8" customHeight="1">
      <c r="A320" s="32"/>
      <c r="B320" s="144"/>
      <c r="C320" s="145" t="s">
        <v>499</v>
      </c>
      <c r="D320" s="145" t="s">
        <v>181</v>
      </c>
      <c r="E320" s="146" t="s">
        <v>1000</v>
      </c>
      <c r="F320" s="147" t="s">
        <v>1001</v>
      </c>
      <c r="G320" s="148" t="s">
        <v>252</v>
      </c>
      <c r="H320" s="149">
        <v>5.64</v>
      </c>
      <c r="I320" s="150"/>
      <c r="J320" s="151">
        <f>ROUND(I320*H320,2)</f>
        <v>0</v>
      </c>
      <c r="K320" s="147" t="s">
        <v>185</v>
      </c>
      <c r="L320" s="33"/>
      <c r="M320" s="152" t="s">
        <v>1</v>
      </c>
      <c r="N320" s="153" t="s">
        <v>40</v>
      </c>
      <c r="O320" s="58"/>
      <c r="P320" s="154">
        <f>O320*H320</f>
        <v>0</v>
      </c>
      <c r="Q320" s="154">
        <v>3.3E-4</v>
      </c>
      <c r="R320" s="154">
        <f>Q320*H320</f>
        <v>1.8611999999999999E-3</v>
      </c>
      <c r="S320" s="154">
        <v>0</v>
      </c>
      <c r="T320" s="155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6" t="s">
        <v>289</v>
      </c>
      <c r="AT320" s="156" t="s">
        <v>181</v>
      </c>
      <c r="AU320" s="156" t="s">
        <v>85</v>
      </c>
      <c r="AY320" s="17" t="s">
        <v>179</v>
      </c>
      <c r="BE320" s="157">
        <f>IF(N320="základní",J320,0)</f>
        <v>0</v>
      </c>
      <c r="BF320" s="157">
        <f>IF(N320="snížená",J320,0)</f>
        <v>0</v>
      </c>
      <c r="BG320" s="157">
        <f>IF(N320="zákl. přenesená",J320,0)</f>
        <v>0</v>
      </c>
      <c r="BH320" s="157">
        <f>IF(N320="sníž. přenesená",J320,0)</f>
        <v>0</v>
      </c>
      <c r="BI320" s="157">
        <f>IF(N320="nulová",J320,0)</f>
        <v>0</v>
      </c>
      <c r="BJ320" s="17" t="s">
        <v>83</v>
      </c>
      <c r="BK320" s="157">
        <f>ROUND(I320*H320,2)</f>
        <v>0</v>
      </c>
      <c r="BL320" s="17" t="s">
        <v>289</v>
      </c>
      <c r="BM320" s="156" t="s">
        <v>1002</v>
      </c>
    </row>
    <row r="321" spans="1:65" s="2" customFormat="1" ht="10.199999999999999">
      <c r="A321" s="32"/>
      <c r="B321" s="33"/>
      <c r="C321" s="32"/>
      <c r="D321" s="158" t="s">
        <v>188</v>
      </c>
      <c r="E321" s="32"/>
      <c r="F321" s="159" t="s">
        <v>1003</v>
      </c>
      <c r="G321" s="32"/>
      <c r="H321" s="32"/>
      <c r="I321" s="160"/>
      <c r="J321" s="32"/>
      <c r="K321" s="32"/>
      <c r="L321" s="33"/>
      <c r="M321" s="161"/>
      <c r="N321" s="162"/>
      <c r="O321" s="58"/>
      <c r="P321" s="58"/>
      <c r="Q321" s="58"/>
      <c r="R321" s="58"/>
      <c r="S321" s="58"/>
      <c r="T321" s="5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188</v>
      </c>
      <c r="AU321" s="17" t="s">
        <v>85</v>
      </c>
    </row>
    <row r="322" spans="1:65" s="2" customFormat="1" ht="10.199999999999999">
      <c r="A322" s="32"/>
      <c r="B322" s="33"/>
      <c r="C322" s="32"/>
      <c r="D322" s="163" t="s">
        <v>190</v>
      </c>
      <c r="E322" s="32"/>
      <c r="F322" s="164" t="s">
        <v>1004</v>
      </c>
      <c r="G322" s="32"/>
      <c r="H322" s="32"/>
      <c r="I322" s="160"/>
      <c r="J322" s="32"/>
      <c r="K322" s="32"/>
      <c r="L322" s="33"/>
      <c r="M322" s="161"/>
      <c r="N322" s="162"/>
      <c r="O322" s="58"/>
      <c r="P322" s="58"/>
      <c r="Q322" s="58"/>
      <c r="R322" s="58"/>
      <c r="S322" s="58"/>
      <c r="T322" s="59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190</v>
      </c>
      <c r="AU322" s="17" t="s">
        <v>85</v>
      </c>
    </row>
    <row r="323" spans="1:65" s="13" customFormat="1" ht="10.199999999999999">
      <c r="B323" s="165"/>
      <c r="D323" s="158" t="s">
        <v>192</v>
      </c>
      <c r="E323" s="166" t="s">
        <v>1</v>
      </c>
      <c r="F323" s="167" t="s">
        <v>118</v>
      </c>
      <c r="H323" s="168">
        <v>5.64</v>
      </c>
      <c r="I323" s="169"/>
      <c r="L323" s="165"/>
      <c r="M323" s="170"/>
      <c r="N323" s="171"/>
      <c r="O323" s="171"/>
      <c r="P323" s="171"/>
      <c r="Q323" s="171"/>
      <c r="R323" s="171"/>
      <c r="S323" s="171"/>
      <c r="T323" s="172"/>
      <c r="AT323" s="166" t="s">
        <v>192</v>
      </c>
      <c r="AU323" s="166" t="s">
        <v>85</v>
      </c>
      <c r="AV323" s="13" t="s">
        <v>85</v>
      </c>
      <c r="AW323" s="13" t="s">
        <v>31</v>
      </c>
      <c r="AX323" s="13" t="s">
        <v>83</v>
      </c>
      <c r="AY323" s="166" t="s">
        <v>179</v>
      </c>
    </row>
    <row r="324" spans="1:65" s="2" customFormat="1" ht="22.2" customHeight="1">
      <c r="A324" s="32"/>
      <c r="B324" s="144"/>
      <c r="C324" s="145" t="s">
        <v>506</v>
      </c>
      <c r="D324" s="145" t="s">
        <v>181</v>
      </c>
      <c r="E324" s="146" t="s">
        <v>1005</v>
      </c>
      <c r="F324" s="147" t="s">
        <v>1006</v>
      </c>
      <c r="G324" s="148" t="s">
        <v>252</v>
      </c>
      <c r="H324" s="149">
        <v>10.050000000000001</v>
      </c>
      <c r="I324" s="150"/>
      <c r="J324" s="151">
        <f>ROUND(I324*H324,2)</f>
        <v>0</v>
      </c>
      <c r="K324" s="147" t="s">
        <v>185</v>
      </c>
      <c r="L324" s="33"/>
      <c r="M324" s="152" t="s">
        <v>1</v>
      </c>
      <c r="N324" s="153" t="s">
        <v>40</v>
      </c>
      <c r="O324" s="58"/>
      <c r="P324" s="154">
        <f>O324*H324</f>
        <v>0</v>
      </c>
      <c r="Q324" s="154">
        <v>2.7999999999999998E-4</v>
      </c>
      <c r="R324" s="154">
        <f>Q324*H324</f>
        <v>2.8140000000000001E-3</v>
      </c>
      <c r="S324" s="154">
        <v>0</v>
      </c>
      <c r="T324" s="155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6" t="s">
        <v>289</v>
      </c>
      <c r="AT324" s="156" t="s">
        <v>181</v>
      </c>
      <c r="AU324" s="156" t="s">
        <v>85</v>
      </c>
      <c r="AY324" s="17" t="s">
        <v>179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7" t="s">
        <v>83</v>
      </c>
      <c r="BK324" s="157">
        <f>ROUND(I324*H324,2)</f>
        <v>0</v>
      </c>
      <c r="BL324" s="17" t="s">
        <v>289</v>
      </c>
      <c r="BM324" s="156" t="s">
        <v>1007</v>
      </c>
    </row>
    <row r="325" spans="1:65" s="2" customFormat="1" ht="19.2">
      <c r="A325" s="32"/>
      <c r="B325" s="33"/>
      <c r="C325" s="32"/>
      <c r="D325" s="158" t="s">
        <v>188</v>
      </c>
      <c r="E325" s="32"/>
      <c r="F325" s="159" t="s">
        <v>1008</v>
      </c>
      <c r="G325" s="32"/>
      <c r="H325" s="32"/>
      <c r="I325" s="160"/>
      <c r="J325" s="32"/>
      <c r="K325" s="32"/>
      <c r="L325" s="33"/>
      <c r="M325" s="161"/>
      <c r="N325" s="162"/>
      <c r="O325" s="58"/>
      <c r="P325" s="58"/>
      <c r="Q325" s="58"/>
      <c r="R325" s="58"/>
      <c r="S325" s="58"/>
      <c r="T325" s="59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188</v>
      </c>
      <c r="AU325" s="17" t="s">
        <v>85</v>
      </c>
    </row>
    <row r="326" spans="1:65" s="2" customFormat="1" ht="10.199999999999999">
      <c r="A326" s="32"/>
      <c r="B326" s="33"/>
      <c r="C326" s="32"/>
      <c r="D326" s="163" t="s">
        <v>190</v>
      </c>
      <c r="E326" s="32"/>
      <c r="F326" s="164" t="s">
        <v>1009</v>
      </c>
      <c r="G326" s="32"/>
      <c r="H326" s="32"/>
      <c r="I326" s="160"/>
      <c r="J326" s="32"/>
      <c r="K326" s="32"/>
      <c r="L326" s="33"/>
      <c r="M326" s="161"/>
      <c r="N326" s="162"/>
      <c r="O326" s="58"/>
      <c r="P326" s="58"/>
      <c r="Q326" s="58"/>
      <c r="R326" s="58"/>
      <c r="S326" s="58"/>
      <c r="T326" s="59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190</v>
      </c>
      <c r="AU326" s="17" t="s">
        <v>85</v>
      </c>
    </row>
    <row r="327" spans="1:65" s="13" customFormat="1" ht="10.199999999999999">
      <c r="B327" s="165"/>
      <c r="D327" s="158" t="s">
        <v>192</v>
      </c>
      <c r="E327" s="166" t="s">
        <v>1</v>
      </c>
      <c r="F327" s="167" t="s">
        <v>1010</v>
      </c>
      <c r="H327" s="168">
        <v>10.050000000000001</v>
      </c>
      <c r="I327" s="169"/>
      <c r="L327" s="165"/>
      <c r="M327" s="192"/>
      <c r="N327" s="193"/>
      <c r="O327" s="193"/>
      <c r="P327" s="193"/>
      <c r="Q327" s="193"/>
      <c r="R327" s="193"/>
      <c r="S327" s="193"/>
      <c r="T327" s="194"/>
      <c r="AT327" s="166" t="s">
        <v>192</v>
      </c>
      <c r="AU327" s="166" t="s">
        <v>85</v>
      </c>
      <c r="AV327" s="13" t="s">
        <v>85</v>
      </c>
      <c r="AW327" s="13" t="s">
        <v>31</v>
      </c>
      <c r="AX327" s="13" t="s">
        <v>83</v>
      </c>
      <c r="AY327" s="166" t="s">
        <v>179</v>
      </c>
    </row>
    <row r="328" spans="1:65" s="2" customFormat="1" ht="6.9" customHeight="1">
      <c r="A328" s="32"/>
      <c r="B328" s="47"/>
      <c r="C328" s="48"/>
      <c r="D328" s="48"/>
      <c r="E328" s="48"/>
      <c r="F328" s="48"/>
      <c r="G328" s="48"/>
      <c r="H328" s="48"/>
      <c r="I328" s="48"/>
      <c r="J328" s="48"/>
      <c r="K328" s="48"/>
      <c r="L328" s="33"/>
      <c r="M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</row>
  </sheetData>
  <autoFilter ref="C129:K327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35" r:id="rId1"/>
    <hyperlink ref="F140" r:id="rId2"/>
    <hyperlink ref="F144" r:id="rId3"/>
    <hyperlink ref="F153" r:id="rId4"/>
    <hyperlink ref="F157" r:id="rId5"/>
    <hyperlink ref="F161" r:id="rId6"/>
    <hyperlink ref="F165" r:id="rId7"/>
    <hyperlink ref="F170" r:id="rId8"/>
    <hyperlink ref="F174" r:id="rId9"/>
    <hyperlink ref="F178" r:id="rId10"/>
    <hyperlink ref="F184" r:id="rId11"/>
    <hyperlink ref="F189" r:id="rId12"/>
    <hyperlink ref="F193" r:id="rId13"/>
    <hyperlink ref="F197" r:id="rId14"/>
    <hyperlink ref="F202" r:id="rId15"/>
    <hyperlink ref="F209" r:id="rId16"/>
    <hyperlink ref="F214" r:id="rId17"/>
    <hyperlink ref="F217" r:id="rId18"/>
    <hyperlink ref="F220" r:id="rId19"/>
    <hyperlink ref="F224" r:id="rId20"/>
    <hyperlink ref="F228" r:id="rId21"/>
    <hyperlink ref="F233" r:id="rId22"/>
    <hyperlink ref="F240" r:id="rId23"/>
    <hyperlink ref="F244" r:id="rId24"/>
    <hyperlink ref="F251" r:id="rId25"/>
    <hyperlink ref="F258" r:id="rId26"/>
    <hyperlink ref="F262" r:id="rId27"/>
    <hyperlink ref="F268" r:id="rId28"/>
    <hyperlink ref="F272" r:id="rId29"/>
    <hyperlink ref="F276" r:id="rId30"/>
    <hyperlink ref="F280" r:id="rId31"/>
    <hyperlink ref="F287" r:id="rId32"/>
    <hyperlink ref="F290" r:id="rId33"/>
    <hyperlink ref="F294" r:id="rId34"/>
    <hyperlink ref="F298" r:id="rId35"/>
    <hyperlink ref="F302" r:id="rId36"/>
    <hyperlink ref="F306" r:id="rId37"/>
    <hyperlink ref="F318" r:id="rId38"/>
    <hyperlink ref="F322" r:id="rId39"/>
    <hyperlink ref="F326" r:id="rId4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9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56" s="1" customFormat="1" ht="36.9" customHeight="1">
      <c r="L2" s="256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91</v>
      </c>
      <c r="AZ2" s="93" t="s">
        <v>109</v>
      </c>
      <c r="BA2" s="93" t="s">
        <v>1</v>
      </c>
      <c r="BB2" s="93" t="s">
        <v>1</v>
      </c>
      <c r="BC2" s="93" t="s">
        <v>1011</v>
      </c>
      <c r="BD2" s="93" t="s">
        <v>85</v>
      </c>
    </row>
    <row r="3" spans="1:5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112</v>
      </c>
      <c r="BA3" s="93" t="s">
        <v>1</v>
      </c>
      <c r="BB3" s="93" t="s">
        <v>1</v>
      </c>
      <c r="BC3" s="93" t="s">
        <v>1012</v>
      </c>
      <c r="BD3" s="93" t="s">
        <v>85</v>
      </c>
    </row>
    <row r="4" spans="1:56" s="1" customFormat="1" ht="24.9" customHeight="1">
      <c r="B4" s="20"/>
      <c r="D4" s="21" t="s">
        <v>111</v>
      </c>
      <c r="L4" s="20"/>
      <c r="M4" s="94" t="s">
        <v>10</v>
      </c>
      <c r="AT4" s="17" t="s">
        <v>3</v>
      </c>
      <c r="AZ4" s="93" t="s">
        <v>114</v>
      </c>
      <c r="BA4" s="93" t="s">
        <v>1</v>
      </c>
      <c r="BB4" s="93" t="s">
        <v>1</v>
      </c>
      <c r="BC4" s="93" t="s">
        <v>1013</v>
      </c>
      <c r="BD4" s="93" t="s">
        <v>85</v>
      </c>
    </row>
    <row r="5" spans="1:56" s="1" customFormat="1" ht="6.9" customHeight="1">
      <c r="B5" s="20"/>
      <c r="L5" s="20"/>
      <c r="AZ5" s="93" t="s">
        <v>118</v>
      </c>
      <c r="BA5" s="93" t="s">
        <v>1</v>
      </c>
      <c r="BB5" s="93" t="s">
        <v>1</v>
      </c>
      <c r="BC5" s="93" t="s">
        <v>1014</v>
      </c>
      <c r="BD5" s="93" t="s">
        <v>85</v>
      </c>
    </row>
    <row r="6" spans="1:56" s="1" customFormat="1" ht="12" customHeight="1">
      <c r="B6" s="20"/>
      <c r="D6" s="27" t="s">
        <v>16</v>
      </c>
      <c r="L6" s="20"/>
      <c r="AZ6" s="93" t="s">
        <v>1015</v>
      </c>
      <c r="BA6" s="93" t="s">
        <v>1</v>
      </c>
      <c r="BB6" s="93" t="s">
        <v>1</v>
      </c>
      <c r="BC6" s="93" t="s">
        <v>1016</v>
      </c>
      <c r="BD6" s="93" t="s">
        <v>85</v>
      </c>
    </row>
    <row r="7" spans="1:56" s="1" customFormat="1" ht="27" customHeight="1">
      <c r="B7" s="20"/>
      <c r="E7" s="257" t="str">
        <f>'Rekapitulace stavby'!K6</f>
        <v>SOŠ veterinární - Oprava sítí 1PP (vnitřní a vnější kanalizace, SLP, elektro)</v>
      </c>
      <c r="F7" s="258"/>
      <c r="G7" s="258"/>
      <c r="H7" s="258"/>
      <c r="L7" s="20"/>
      <c r="AZ7" s="93" t="s">
        <v>121</v>
      </c>
      <c r="BA7" s="93" t="s">
        <v>1</v>
      </c>
      <c r="BB7" s="93" t="s">
        <v>1</v>
      </c>
      <c r="BC7" s="93" t="s">
        <v>1017</v>
      </c>
      <c r="BD7" s="93" t="s">
        <v>85</v>
      </c>
    </row>
    <row r="8" spans="1:56" s="2" customFormat="1" ht="12" customHeight="1">
      <c r="A8" s="32"/>
      <c r="B8" s="33"/>
      <c r="C8" s="32"/>
      <c r="D8" s="27" t="s">
        <v>120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3" t="s">
        <v>124</v>
      </c>
      <c r="BA8" s="93" t="s">
        <v>1</v>
      </c>
      <c r="BB8" s="93" t="s">
        <v>1</v>
      </c>
      <c r="BC8" s="93" t="s">
        <v>1018</v>
      </c>
      <c r="BD8" s="93" t="s">
        <v>85</v>
      </c>
    </row>
    <row r="9" spans="1:56" s="2" customFormat="1" ht="15.6" customHeight="1">
      <c r="A9" s="32"/>
      <c r="B9" s="33"/>
      <c r="C9" s="32"/>
      <c r="D9" s="32"/>
      <c r="E9" s="218" t="s">
        <v>1019</v>
      </c>
      <c r="F9" s="259"/>
      <c r="G9" s="259"/>
      <c r="H9" s="25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26</v>
      </c>
      <c r="G12" s="32"/>
      <c r="H12" s="32"/>
      <c r="I12" s="27" t="s">
        <v>22</v>
      </c>
      <c r="J12" s="55" t="str">
        <f>'Rekapitulace stavby'!AN8</f>
        <v>15. 2. 2024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5"/>
      <c r="B27" s="96"/>
      <c r="C27" s="95"/>
      <c r="D27" s="95"/>
      <c r="E27" s="245" t="s">
        <v>1</v>
      </c>
      <c r="F27" s="245"/>
      <c r="G27" s="245"/>
      <c r="H27" s="245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ROUND(J130,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9" t="s">
        <v>39</v>
      </c>
      <c r="E33" s="27" t="s">
        <v>40</v>
      </c>
      <c r="F33" s="100">
        <f>ROUND((SUM(BE130:BE348)),  2)</f>
        <v>0</v>
      </c>
      <c r="G33" s="32"/>
      <c r="H33" s="32"/>
      <c r="I33" s="101">
        <v>0.21</v>
      </c>
      <c r="J33" s="100">
        <f>ROUND(((SUM(BE130:BE348))*I33),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41</v>
      </c>
      <c r="F34" s="100">
        <f>ROUND((SUM(BF130:BF348)),  2)</f>
        <v>0</v>
      </c>
      <c r="G34" s="32"/>
      <c r="H34" s="32"/>
      <c r="I34" s="101">
        <v>0.12</v>
      </c>
      <c r="J34" s="100">
        <f>ROUND(((SUM(BF130:BF348))*I34),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42</v>
      </c>
      <c r="F35" s="100">
        <f>ROUND((SUM(BG130:BG348)),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43</v>
      </c>
      <c r="F36" s="100">
        <f>ROUND((SUM(BH130:BH348)),  2)</f>
        <v>0</v>
      </c>
      <c r="G36" s="32"/>
      <c r="H36" s="32"/>
      <c r="I36" s="101">
        <v>0.12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44</v>
      </c>
      <c r="F37" s="100">
        <f>ROUND((SUM(BI130:BI348)),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141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7" customHeight="1">
      <c r="A85" s="32"/>
      <c r="B85" s="33"/>
      <c r="C85" s="32"/>
      <c r="D85" s="32"/>
      <c r="E85" s="257" t="str">
        <f>E7</f>
        <v>SOŠ veterinární - Oprava sítí 1PP (vnitřní a vnější kanalizace, SLP, elektro)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8" t="str">
        <f>E9</f>
        <v>vstup - Oprava vstupu do šaten v 1pp</v>
      </c>
      <c r="F87" s="259"/>
      <c r="G87" s="259"/>
      <c r="H87" s="25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15. 2. 2024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142</v>
      </c>
      <c r="D94" s="102"/>
      <c r="E94" s="102"/>
      <c r="F94" s="102"/>
      <c r="G94" s="102"/>
      <c r="H94" s="102"/>
      <c r="I94" s="102"/>
      <c r="J94" s="111" t="s">
        <v>143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2" t="s">
        <v>144</v>
      </c>
      <c r="D96" s="32"/>
      <c r="E96" s="32"/>
      <c r="F96" s="32"/>
      <c r="G96" s="32"/>
      <c r="H96" s="32"/>
      <c r="I96" s="32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145</v>
      </c>
    </row>
    <row r="97" spans="1:31" s="9" customFormat="1" ht="24.9" customHeight="1">
      <c r="B97" s="113"/>
      <c r="D97" s="114" t="s">
        <v>146</v>
      </c>
      <c r="E97" s="115"/>
      <c r="F97" s="115"/>
      <c r="G97" s="115"/>
      <c r="H97" s="115"/>
      <c r="I97" s="115"/>
      <c r="J97" s="116">
        <f>J131</f>
        <v>0</v>
      </c>
      <c r="L97" s="113"/>
    </row>
    <row r="98" spans="1:31" s="10" customFormat="1" ht="19.95" customHeight="1">
      <c r="B98" s="117"/>
      <c r="D98" s="118" t="s">
        <v>149</v>
      </c>
      <c r="E98" s="119"/>
      <c r="F98" s="119"/>
      <c r="G98" s="119"/>
      <c r="H98" s="119"/>
      <c r="I98" s="119"/>
      <c r="J98" s="120">
        <f>J132</f>
        <v>0</v>
      </c>
      <c r="L98" s="117"/>
    </row>
    <row r="99" spans="1:31" s="10" customFormat="1" ht="19.95" customHeight="1">
      <c r="B99" s="117"/>
      <c r="D99" s="118" t="s">
        <v>1020</v>
      </c>
      <c r="E99" s="119"/>
      <c r="F99" s="119"/>
      <c r="G99" s="119"/>
      <c r="H99" s="119"/>
      <c r="I99" s="119"/>
      <c r="J99" s="120">
        <f>J137</f>
        <v>0</v>
      </c>
      <c r="L99" s="117"/>
    </row>
    <row r="100" spans="1:31" s="10" customFormat="1" ht="19.95" customHeight="1">
      <c r="B100" s="117"/>
      <c r="D100" s="118" t="s">
        <v>150</v>
      </c>
      <c r="E100" s="119"/>
      <c r="F100" s="119"/>
      <c r="G100" s="119"/>
      <c r="H100" s="119"/>
      <c r="I100" s="119"/>
      <c r="J100" s="120">
        <f>J156</f>
        <v>0</v>
      </c>
      <c r="L100" s="117"/>
    </row>
    <row r="101" spans="1:31" s="10" customFormat="1" ht="19.95" customHeight="1">
      <c r="B101" s="117"/>
      <c r="D101" s="118" t="s">
        <v>152</v>
      </c>
      <c r="E101" s="119"/>
      <c r="F101" s="119"/>
      <c r="G101" s="119"/>
      <c r="H101" s="119"/>
      <c r="I101" s="119"/>
      <c r="J101" s="120">
        <f>J178</f>
        <v>0</v>
      </c>
      <c r="L101" s="117"/>
    </row>
    <row r="102" spans="1:31" s="10" customFormat="1" ht="19.95" customHeight="1">
      <c r="B102" s="117"/>
      <c r="D102" s="118" t="s">
        <v>153</v>
      </c>
      <c r="E102" s="119"/>
      <c r="F102" s="119"/>
      <c r="G102" s="119"/>
      <c r="H102" s="119"/>
      <c r="I102" s="119"/>
      <c r="J102" s="120">
        <f>J236</f>
        <v>0</v>
      </c>
      <c r="L102" s="117"/>
    </row>
    <row r="103" spans="1:31" s="10" customFormat="1" ht="19.95" customHeight="1">
      <c r="B103" s="117"/>
      <c r="D103" s="118" t="s">
        <v>154</v>
      </c>
      <c r="E103" s="119"/>
      <c r="F103" s="119"/>
      <c r="G103" s="119"/>
      <c r="H103" s="119"/>
      <c r="I103" s="119"/>
      <c r="J103" s="120">
        <f>J250</f>
        <v>0</v>
      </c>
      <c r="L103" s="117"/>
    </row>
    <row r="104" spans="1:31" s="9" customFormat="1" ht="24.9" customHeight="1">
      <c r="B104" s="113"/>
      <c r="D104" s="114" t="s">
        <v>155</v>
      </c>
      <c r="E104" s="115"/>
      <c r="F104" s="115"/>
      <c r="G104" s="115"/>
      <c r="H104" s="115"/>
      <c r="I104" s="115"/>
      <c r="J104" s="116">
        <f>J254</f>
        <v>0</v>
      </c>
      <c r="L104" s="113"/>
    </row>
    <row r="105" spans="1:31" s="10" customFormat="1" ht="19.95" customHeight="1">
      <c r="B105" s="117"/>
      <c r="D105" s="118" t="s">
        <v>156</v>
      </c>
      <c r="E105" s="119"/>
      <c r="F105" s="119"/>
      <c r="G105" s="119"/>
      <c r="H105" s="119"/>
      <c r="I105" s="119"/>
      <c r="J105" s="120">
        <f>J255</f>
        <v>0</v>
      </c>
      <c r="L105" s="117"/>
    </row>
    <row r="106" spans="1:31" s="10" customFormat="1" ht="19.95" customHeight="1">
      <c r="B106" s="117"/>
      <c r="D106" s="118" t="s">
        <v>1021</v>
      </c>
      <c r="E106" s="119"/>
      <c r="F106" s="119"/>
      <c r="G106" s="119"/>
      <c r="H106" s="119"/>
      <c r="I106" s="119"/>
      <c r="J106" s="120">
        <f>J282</f>
        <v>0</v>
      </c>
      <c r="L106" s="117"/>
    </row>
    <row r="107" spans="1:31" s="10" customFormat="1" ht="19.95" customHeight="1">
      <c r="B107" s="117"/>
      <c r="D107" s="118" t="s">
        <v>158</v>
      </c>
      <c r="E107" s="119"/>
      <c r="F107" s="119"/>
      <c r="G107" s="119"/>
      <c r="H107" s="119"/>
      <c r="I107" s="119"/>
      <c r="J107" s="120">
        <f>J290</f>
        <v>0</v>
      </c>
      <c r="L107" s="117"/>
    </row>
    <row r="108" spans="1:31" s="10" customFormat="1" ht="19.95" customHeight="1">
      <c r="B108" s="117"/>
      <c r="D108" s="118" t="s">
        <v>159</v>
      </c>
      <c r="E108" s="119"/>
      <c r="F108" s="119"/>
      <c r="G108" s="119"/>
      <c r="H108" s="119"/>
      <c r="I108" s="119"/>
      <c r="J108" s="120">
        <f>J294</f>
        <v>0</v>
      </c>
      <c r="L108" s="117"/>
    </row>
    <row r="109" spans="1:31" s="10" customFormat="1" ht="19.95" customHeight="1">
      <c r="B109" s="117"/>
      <c r="D109" s="118" t="s">
        <v>1022</v>
      </c>
      <c r="E109" s="119"/>
      <c r="F109" s="119"/>
      <c r="G109" s="119"/>
      <c r="H109" s="119"/>
      <c r="I109" s="119"/>
      <c r="J109" s="120">
        <f>J304</f>
        <v>0</v>
      </c>
      <c r="L109" s="117"/>
    </row>
    <row r="110" spans="1:31" s="10" customFormat="1" ht="19.95" customHeight="1">
      <c r="B110" s="117"/>
      <c r="D110" s="118" t="s">
        <v>163</v>
      </c>
      <c r="E110" s="119"/>
      <c r="F110" s="119"/>
      <c r="G110" s="119"/>
      <c r="H110" s="119"/>
      <c r="I110" s="119"/>
      <c r="J110" s="120">
        <f>J330</f>
        <v>0</v>
      </c>
      <c r="L110" s="117"/>
    </row>
    <row r="111" spans="1:31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" customHeight="1">
      <c r="A117" s="32"/>
      <c r="B117" s="33"/>
      <c r="C117" s="21" t="s">
        <v>164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7" customHeight="1">
      <c r="A120" s="32"/>
      <c r="B120" s="33"/>
      <c r="C120" s="32"/>
      <c r="D120" s="32"/>
      <c r="E120" s="257" t="str">
        <f>E7</f>
        <v>SOŠ veterinární - Oprava sítí 1PP (vnitřní a vnější kanalizace, SLP, elektro)</v>
      </c>
      <c r="F120" s="258"/>
      <c r="G120" s="258"/>
      <c r="H120" s="258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120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5.6" customHeight="1">
      <c r="A122" s="32"/>
      <c r="B122" s="33"/>
      <c r="C122" s="32"/>
      <c r="D122" s="32"/>
      <c r="E122" s="218" t="str">
        <f>E9</f>
        <v>vstup - Oprava vstupu do šaten v 1pp</v>
      </c>
      <c r="F122" s="259"/>
      <c r="G122" s="259"/>
      <c r="H122" s="259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F12</f>
        <v xml:space="preserve"> </v>
      </c>
      <c r="G124" s="32"/>
      <c r="H124" s="32"/>
      <c r="I124" s="27" t="s">
        <v>22</v>
      </c>
      <c r="J124" s="55" t="str">
        <f>IF(J12="","",J12)</f>
        <v>15. 2. 2024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6" customHeight="1">
      <c r="A126" s="32"/>
      <c r="B126" s="33"/>
      <c r="C126" s="27" t="s">
        <v>24</v>
      </c>
      <c r="D126" s="32"/>
      <c r="E126" s="32"/>
      <c r="F126" s="25" t="str">
        <f>E15</f>
        <v xml:space="preserve"> </v>
      </c>
      <c r="G126" s="32"/>
      <c r="H126" s="32"/>
      <c r="I126" s="27" t="s">
        <v>30</v>
      </c>
      <c r="J126" s="30" t="str">
        <f>E21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6" customHeight="1">
      <c r="A127" s="32"/>
      <c r="B127" s="33"/>
      <c r="C127" s="27" t="s">
        <v>28</v>
      </c>
      <c r="D127" s="32"/>
      <c r="E127" s="32"/>
      <c r="F127" s="25" t="str">
        <f>IF(E18="","",E18)</f>
        <v>Vyplň údaj</v>
      </c>
      <c r="G127" s="32"/>
      <c r="H127" s="32"/>
      <c r="I127" s="27" t="s">
        <v>32</v>
      </c>
      <c r="J127" s="30" t="str">
        <f>E24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1"/>
      <c r="B129" s="122"/>
      <c r="C129" s="123" t="s">
        <v>165</v>
      </c>
      <c r="D129" s="124" t="s">
        <v>60</v>
      </c>
      <c r="E129" s="124" t="s">
        <v>56</v>
      </c>
      <c r="F129" s="124" t="s">
        <v>57</v>
      </c>
      <c r="G129" s="124" t="s">
        <v>166</v>
      </c>
      <c r="H129" s="124" t="s">
        <v>167</v>
      </c>
      <c r="I129" s="124" t="s">
        <v>168</v>
      </c>
      <c r="J129" s="124" t="s">
        <v>143</v>
      </c>
      <c r="K129" s="125" t="s">
        <v>169</v>
      </c>
      <c r="L129" s="126"/>
      <c r="M129" s="62" t="s">
        <v>1</v>
      </c>
      <c r="N129" s="63" t="s">
        <v>39</v>
      </c>
      <c r="O129" s="63" t="s">
        <v>170</v>
      </c>
      <c r="P129" s="63" t="s">
        <v>171</v>
      </c>
      <c r="Q129" s="63" t="s">
        <v>172</v>
      </c>
      <c r="R129" s="63" t="s">
        <v>173</v>
      </c>
      <c r="S129" s="63" t="s">
        <v>174</v>
      </c>
      <c r="T129" s="64" t="s">
        <v>175</v>
      </c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</row>
    <row r="130" spans="1:65" s="2" customFormat="1" ht="22.8" customHeight="1">
      <c r="A130" s="32"/>
      <c r="B130" s="33"/>
      <c r="C130" s="69" t="s">
        <v>176</v>
      </c>
      <c r="D130" s="32"/>
      <c r="E130" s="32"/>
      <c r="F130" s="32"/>
      <c r="G130" s="32"/>
      <c r="H130" s="32"/>
      <c r="I130" s="32"/>
      <c r="J130" s="127">
        <f>BK130</f>
        <v>0</v>
      </c>
      <c r="K130" s="32"/>
      <c r="L130" s="33"/>
      <c r="M130" s="65"/>
      <c r="N130" s="56"/>
      <c r="O130" s="66"/>
      <c r="P130" s="128">
        <f>P131+P254</f>
        <v>0</v>
      </c>
      <c r="Q130" s="66"/>
      <c r="R130" s="128">
        <f>R131+R254</f>
        <v>3.24001107</v>
      </c>
      <c r="S130" s="66"/>
      <c r="T130" s="129">
        <f>T131+T254</f>
        <v>6.3300794800000002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74</v>
      </c>
      <c r="AU130" s="17" t="s">
        <v>145</v>
      </c>
      <c r="BK130" s="130">
        <f>BK131+BK254</f>
        <v>0</v>
      </c>
    </row>
    <row r="131" spans="1:65" s="12" customFormat="1" ht="25.95" customHeight="1">
      <c r="B131" s="131"/>
      <c r="D131" s="132" t="s">
        <v>74</v>
      </c>
      <c r="E131" s="133" t="s">
        <v>177</v>
      </c>
      <c r="F131" s="133" t="s">
        <v>178</v>
      </c>
      <c r="I131" s="134"/>
      <c r="J131" s="135">
        <f>BK131</f>
        <v>0</v>
      </c>
      <c r="L131" s="131"/>
      <c r="M131" s="136"/>
      <c r="N131" s="137"/>
      <c r="O131" s="137"/>
      <c r="P131" s="138">
        <f>P132+P137+P156+P178+P236+P250</f>
        <v>0</v>
      </c>
      <c r="Q131" s="137"/>
      <c r="R131" s="138">
        <f>R132+R137+R156+R178+R236+R250</f>
        <v>2.9765422500000001</v>
      </c>
      <c r="S131" s="137"/>
      <c r="T131" s="139">
        <f>T132+T137+T156+T178+T236+T250</f>
        <v>5.6035144800000003</v>
      </c>
      <c r="AR131" s="132" t="s">
        <v>83</v>
      </c>
      <c r="AT131" s="140" t="s">
        <v>74</v>
      </c>
      <c r="AU131" s="140" t="s">
        <v>75</v>
      </c>
      <c r="AY131" s="132" t="s">
        <v>179</v>
      </c>
      <c r="BK131" s="141">
        <f>BK132+BK137+BK156+BK178+BK236+BK250</f>
        <v>0</v>
      </c>
    </row>
    <row r="132" spans="1:65" s="12" customFormat="1" ht="22.8" customHeight="1">
      <c r="B132" s="131"/>
      <c r="D132" s="132" t="s">
        <v>74</v>
      </c>
      <c r="E132" s="142" t="s">
        <v>199</v>
      </c>
      <c r="F132" s="142" t="s">
        <v>248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SUM(P133:P136)</f>
        <v>0</v>
      </c>
      <c r="Q132" s="137"/>
      <c r="R132" s="138">
        <f>SUM(R133:R136)</f>
        <v>0.11264999999999999</v>
      </c>
      <c r="S132" s="137"/>
      <c r="T132" s="139">
        <f>SUM(T133:T136)</f>
        <v>0</v>
      </c>
      <c r="AR132" s="132" t="s">
        <v>83</v>
      </c>
      <c r="AT132" s="140" t="s">
        <v>74</v>
      </c>
      <c r="AU132" s="140" t="s">
        <v>83</v>
      </c>
      <c r="AY132" s="132" t="s">
        <v>179</v>
      </c>
      <c r="BK132" s="141">
        <f>SUM(BK133:BK136)</f>
        <v>0</v>
      </c>
    </row>
    <row r="133" spans="1:65" s="2" customFormat="1" ht="22.2" customHeight="1">
      <c r="A133" s="32"/>
      <c r="B133" s="144"/>
      <c r="C133" s="145" t="s">
        <v>83</v>
      </c>
      <c r="D133" s="145" t="s">
        <v>181</v>
      </c>
      <c r="E133" s="146" t="s">
        <v>1023</v>
      </c>
      <c r="F133" s="147" t="s">
        <v>1024</v>
      </c>
      <c r="G133" s="148" t="s">
        <v>184</v>
      </c>
      <c r="H133" s="149">
        <v>0.06</v>
      </c>
      <c r="I133" s="150"/>
      <c r="J133" s="151">
        <f>ROUND(I133*H133,2)</f>
        <v>0</v>
      </c>
      <c r="K133" s="147" t="s">
        <v>185</v>
      </c>
      <c r="L133" s="33"/>
      <c r="M133" s="152" t="s">
        <v>1</v>
      </c>
      <c r="N133" s="153" t="s">
        <v>40</v>
      </c>
      <c r="O133" s="58"/>
      <c r="P133" s="154">
        <f>O133*H133</f>
        <v>0</v>
      </c>
      <c r="Q133" s="154">
        <v>1.8774999999999999</v>
      </c>
      <c r="R133" s="154">
        <f>Q133*H133</f>
        <v>0.11264999999999999</v>
      </c>
      <c r="S133" s="154">
        <v>0</v>
      </c>
      <c r="T133" s="155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6" t="s">
        <v>186</v>
      </c>
      <c r="AT133" s="156" t="s">
        <v>181</v>
      </c>
      <c r="AU133" s="156" t="s">
        <v>85</v>
      </c>
      <c r="AY133" s="17" t="s">
        <v>179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7" t="s">
        <v>83</v>
      </c>
      <c r="BK133" s="157">
        <f>ROUND(I133*H133,2)</f>
        <v>0</v>
      </c>
      <c r="BL133" s="17" t="s">
        <v>186</v>
      </c>
      <c r="BM133" s="156" t="s">
        <v>1025</v>
      </c>
    </row>
    <row r="134" spans="1:65" s="2" customFormat="1" ht="19.2">
      <c r="A134" s="32"/>
      <c r="B134" s="33"/>
      <c r="C134" s="32"/>
      <c r="D134" s="158" t="s">
        <v>188</v>
      </c>
      <c r="E134" s="32"/>
      <c r="F134" s="159" t="s">
        <v>1026</v>
      </c>
      <c r="G134" s="32"/>
      <c r="H134" s="32"/>
      <c r="I134" s="160"/>
      <c r="J134" s="32"/>
      <c r="K134" s="32"/>
      <c r="L134" s="33"/>
      <c r="M134" s="161"/>
      <c r="N134" s="162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188</v>
      </c>
      <c r="AU134" s="17" t="s">
        <v>85</v>
      </c>
    </row>
    <row r="135" spans="1:65" s="2" customFormat="1" ht="10.199999999999999">
      <c r="A135" s="32"/>
      <c r="B135" s="33"/>
      <c r="C135" s="32"/>
      <c r="D135" s="163" t="s">
        <v>190</v>
      </c>
      <c r="E135" s="32"/>
      <c r="F135" s="164" t="s">
        <v>1027</v>
      </c>
      <c r="G135" s="32"/>
      <c r="H135" s="32"/>
      <c r="I135" s="160"/>
      <c r="J135" s="32"/>
      <c r="K135" s="32"/>
      <c r="L135" s="33"/>
      <c r="M135" s="161"/>
      <c r="N135" s="162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190</v>
      </c>
      <c r="AU135" s="17" t="s">
        <v>85</v>
      </c>
    </row>
    <row r="136" spans="1:65" s="13" customFormat="1" ht="10.199999999999999">
      <c r="B136" s="165"/>
      <c r="D136" s="158" t="s">
        <v>192</v>
      </c>
      <c r="E136" s="166" t="s">
        <v>1</v>
      </c>
      <c r="F136" s="167" t="s">
        <v>1028</v>
      </c>
      <c r="H136" s="168">
        <v>0.06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6" t="s">
        <v>192</v>
      </c>
      <c r="AU136" s="166" t="s">
        <v>85</v>
      </c>
      <c r="AV136" s="13" t="s">
        <v>85</v>
      </c>
      <c r="AW136" s="13" t="s">
        <v>31</v>
      </c>
      <c r="AX136" s="13" t="s">
        <v>83</v>
      </c>
      <c r="AY136" s="166" t="s">
        <v>179</v>
      </c>
    </row>
    <row r="137" spans="1:65" s="12" customFormat="1" ht="22.8" customHeight="1">
      <c r="B137" s="131"/>
      <c r="D137" s="132" t="s">
        <v>74</v>
      </c>
      <c r="E137" s="142" t="s">
        <v>186</v>
      </c>
      <c r="F137" s="142" t="s">
        <v>1029</v>
      </c>
      <c r="I137" s="134"/>
      <c r="J137" s="143">
        <f>BK137</f>
        <v>0</v>
      </c>
      <c r="L137" s="131"/>
      <c r="M137" s="136"/>
      <c r="N137" s="137"/>
      <c r="O137" s="137"/>
      <c r="P137" s="138">
        <f>SUM(P138:P155)</f>
        <v>0</v>
      </c>
      <c r="Q137" s="137"/>
      <c r="R137" s="138">
        <f>SUM(R138:R155)</f>
        <v>1.38070256</v>
      </c>
      <c r="S137" s="137"/>
      <c r="T137" s="139">
        <f>SUM(T138:T155)</f>
        <v>0</v>
      </c>
      <c r="AR137" s="132" t="s">
        <v>83</v>
      </c>
      <c r="AT137" s="140" t="s">
        <v>74</v>
      </c>
      <c r="AU137" s="140" t="s">
        <v>83</v>
      </c>
      <c r="AY137" s="132" t="s">
        <v>179</v>
      </c>
      <c r="BK137" s="141">
        <f>SUM(BK138:BK155)</f>
        <v>0</v>
      </c>
    </row>
    <row r="138" spans="1:65" s="2" customFormat="1" ht="19.8" customHeight="1">
      <c r="A138" s="32"/>
      <c r="B138" s="144"/>
      <c r="C138" s="145" t="s">
        <v>85</v>
      </c>
      <c r="D138" s="145" t="s">
        <v>181</v>
      </c>
      <c r="E138" s="146" t="s">
        <v>1030</v>
      </c>
      <c r="F138" s="147" t="s">
        <v>1031</v>
      </c>
      <c r="G138" s="148" t="s">
        <v>184</v>
      </c>
      <c r="H138" s="149">
        <v>0.52800000000000002</v>
      </c>
      <c r="I138" s="150"/>
      <c r="J138" s="151">
        <f>ROUND(I138*H138,2)</f>
        <v>0</v>
      </c>
      <c r="K138" s="147" t="s">
        <v>185</v>
      </c>
      <c r="L138" s="33"/>
      <c r="M138" s="152" t="s">
        <v>1</v>
      </c>
      <c r="N138" s="153" t="s">
        <v>40</v>
      </c>
      <c r="O138" s="58"/>
      <c r="P138" s="154">
        <f>O138*H138</f>
        <v>0</v>
      </c>
      <c r="Q138" s="154">
        <v>2.5019499999999999</v>
      </c>
      <c r="R138" s="154">
        <f>Q138*H138</f>
        <v>1.3210295999999999</v>
      </c>
      <c r="S138" s="154">
        <v>0</v>
      </c>
      <c r="T138" s="155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6" t="s">
        <v>186</v>
      </c>
      <c r="AT138" s="156" t="s">
        <v>181</v>
      </c>
      <c r="AU138" s="156" t="s">
        <v>85</v>
      </c>
      <c r="AY138" s="17" t="s">
        <v>179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7" t="s">
        <v>83</v>
      </c>
      <c r="BK138" s="157">
        <f>ROUND(I138*H138,2)</f>
        <v>0</v>
      </c>
      <c r="BL138" s="17" t="s">
        <v>186</v>
      </c>
      <c r="BM138" s="156" t="s">
        <v>1032</v>
      </c>
    </row>
    <row r="139" spans="1:65" s="2" customFormat="1" ht="19.2">
      <c r="A139" s="32"/>
      <c r="B139" s="33"/>
      <c r="C139" s="32"/>
      <c r="D139" s="158" t="s">
        <v>188</v>
      </c>
      <c r="E139" s="32"/>
      <c r="F139" s="159" t="s">
        <v>1033</v>
      </c>
      <c r="G139" s="32"/>
      <c r="H139" s="32"/>
      <c r="I139" s="160"/>
      <c r="J139" s="32"/>
      <c r="K139" s="32"/>
      <c r="L139" s="33"/>
      <c r="M139" s="161"/>
      <c r="N139" s="162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188</v>
      </c>
      <c r="AU139" s="17" t="s">
        <v>85</v>
      </c>
    </row>
    <row r="140" spans="1:65" s="2" customFormat="1" ht="10.199999999999999">
      <c r="A140" s="32"/>
      <c r="B140" s="33"/>
      <c r="C140" s="32"/>
      <c r="D140" s="163" t="s">
        <v>190</v>
      </c>
      <c r="E140" s="32"/>
      <c r="F140" s="164" t="s">
        <v>1034</v>
      </c>
      <c r="G140" s="32"/>
      <c r="H140" s="32"/>
      <c r="I140" s="160"/>
      <c r="J140" s="32"/>
      <c r="K140" s="32"/>
      <c r="L140" s="33"/>
      <c r="M140" s="161"/>
      <c r="N140" s="162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190</v>
      </c>
      <c r="AU140" s="17" t="s">
        <v>85</v>
      </c>
    </row>
    <row r="141" spans="1:65" s="13" customFormat="1" ht="10.199999999999999">
      <c r="B141" s="165"/>
      <c r="D141" s="158" t="s">
        <v>192</v>
      </c>
      <c r="E141" s="166" t="s">
        <v>1</v>
      </c>
      <c r="F141" s="167" t="s">
        <v>1035</v>
      </c>
      <c r="H141" s="168">
        <v>0.35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6" t="s">
        <v>192</v>
      </c>
      <c r="AU141" s="166" t="s">
        <v>85</v>
      </c>
      <c r="AV141" s="13" t="s">
        <v>85</v>
      </c>
      <c r="AW141" s="13" t="s">
        <v>31</v>
      </c>
      <c r="AX141" s="13" t="s">
        <v>75</v>
      </c>
      <c r="AY141" s="166" t="s">
        <v>179</v>
      </c>
    </row>
    <row r="142" spans="1:65" s="13" customFormat="1" ht="10.199999999999999">
      <c r="B142" s="165"/>
      <c r="D142" s="158" t="s">
        <v>192</v>
      </c>
      <c r="E142" s="166" t="s">
        <v>1</v>
      </c>
      <c r="F142" s="167" t="s">
        <v>1036</v>
      </c>
      <c r="H142" s="168">
        <v>0.17799999999999999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192</v>
      </c>
      <c r="AU142" s="166" t="s">
        <v>85</v>
      </c>
      <c r="AV142" s="13" t="s">
        <v>85</v>
      </c>
      <c r="AW142" s="13" t="s">
        <v>31</v>
      </c>
      <c r="AX142" s="13" t="s">
        <v>75</v>
      </c>
      <c r="AY142" s="166" t="s">
        <v>179</v>
      </c>
    </row>
    <row r="143" spans="1:65" s="14" customFormat="1" ht="10.199999999999999">
      <c r="B143" s="184"/>
      <c r="D143" s="158" t="s">
        <v>192</v>
      </c>
      <c r="E143" s="185" t="s">
        <v>114</v>
      </c>
      <c r="F143" s="186" t="s">
        <v>405</v>
      </c>
      <c r="H143" s="187">
        <v>0.52800000000000002</v>
      </c>
      <c r="I143" s="188"/>
      <c r="L143" s="184"/>
      <c r="M143" s="189"/>
      <c r="N143" s="190"/>
      <c r="O143" s="190"/>
      <c r="P143" s="190"/>
      <c r="Q143" s="190"/>
      <c r="R143" s="190"/>
      <c r="S143" s="190"/>
      <c r="T143" s="191"/>
      <c r="AT143" s="185" t="s">
        <v>192</v>
      </c>
      <c r="AU143" s="185" t="s">
        <v>85</v>
      </c>
      <c r="AV143" s="14" t="s">
        <v>186</v>
      </c>
      <c r="AW143" s="14" t="s">
        <v>31</v>
      </c>
      <c r="AX143" s="14" t="s">
        <v>83</v>
      </c>
      <c r="AY143" s="185" t="s">
        <v>179</v>
      </c>
    </row>
    <row r="144" spans="1:65" s="2" customFormat="1" ht="22.2" customHeight="1">
      <c r="A144" s="32"/>
      <c r="B144" s="144"/>
      <c r="C144" s="145" t="s">
        <v>199</v>
      </c>
      <c r="D144" s="145" t="s">
        <v>181</v>
      </c>
      <c r="E144" s="146" t="s">
        <v>1037</v>
      </c>
      <c r="F144" s="147" t="s">
        <v>1038</v>
      </c>
      <c r="G144" s="148" t="s">
        <v>221</v>
      </c>
      <c r="H144" s="149">
        <v>1.6E-2</v>
      </c>
      <c r="I144" s="150"/>
      <c r="J144" s="151">
        <f>ROUND(I144*H144,2)</f>
        <v>0</v>
      </c>
      <c r="K144" s="147" t="s">
        <v>185</v>
      </c>
      <c r="L144" s="33"/>
      <c r="M144" s="152" t="s">
        <v>1</v>
      </c>
      <c r="N144" s="153" t="s">
        <v>40</v>
      </c>
      <c r="O144" s="58"/>
      <c r="P144" s="154">
        <f>O144*H144</f>
        <v>0</v>
      </c>
      <c r="Q144" s="154">
        <v>1.0492699999999999</v>
      </c>
      <c r="R144" s="154">
        <f>Q144*H144</f>
        <v>1.6788319999999999E-2</v>
      </c>
      <c r="S144" s="154">
        <v>0</v>
      </c>
      <c r="T144" s="155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6" t="s">
        <v>186</v>
      </c>
      <c r="AT144" s="156" t="s">
        <v>181</v>
      </c>
      <c r="AU144" s="156" t="s">
        <v>85</v>
      </c>
      <c r="AY144" s="17" t="s">
        <v>179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7" t="s">
        <v>83</v>
      </c>
      <c r="BK144" s="157">
        <f>ROUND(I144*H144,2)</f>
        <v>0</v>
      </c>
      <c r="BL144" s="17" t="s">
        <v>186</v>
      </c>
      <c r="BM144" s="156" t="s">
        <v>1039</v>
      </c>
    </row>
    <row r="145" spans="1:65" s="2" customFormat="1" ht="19.2">
      <c r="A145" s="32"/>
      <c r="B145" s="33"/>
      <c r="C145" s="32"/>
      <c r="D145" s="158" t="s">
        <v>188</v>
      </c>
      <c r="E145" s="32"/>
      <c r="F145" s="159" t="s">
        <v>1040</v>
      </c>
      <c r="G145" s="32"/>
      <c r="H145" s="32"/>
      <c r="I145" s="160"/>
      <c r="J145" s="32"/>
      <c r="K145" s="32"/>
      <c r="L145" s="33"/>
      <c r="M145" s="161"/>
      <c r="N145" s="162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188</v>
      </c>
      <c r="AU145" s="17" t="s">
        <v>85</v>
      </c>
    </row>
    <row r="146" spans="1:65" s="2" customFormat="1" ht="10.199999999999999">
      <c r="A146" s="32"/>
      <c r="B146" s="33"/>
      <c r="C146" s="32"/>
      <c r="D146" s="163" t="s">
        <v>190</v>
      </c>
      <c r="E146" s="32"/>
      <c r="F146" s="164" t="s">
        <v>1041</v>
      </c>
      <c r="G146" s="32"/>
      <c r="H146" s="32"/>
      <c r="I146" s="160"/>
      <c r="J146" s="32"/>
      <c r="K146" s="32"/>
      <c r="L146" s="33"/>
      <c r="M146" s="161"/>
      <c r="N146" s="162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190</v>
      </c>
      <c r="AU146" s="17" t="s">
        <v>85</v>
      </c>
    </row>
    <row r="147" spans="1:65" s="13" customFormat="1" ht="10.199999999999999">
      <c r="B147" s="165"/>
      <c r="D147" s="158" t="s">
        <v>192</v>
      </c>
      <c r="E147" s="166" t="s">
        <v>1</v>
      </c>
      <c r="F147" s="167" t="s">
        <v>1042</v>
      </c>
      <c r="H147" s="168">
        <v>1.6E-2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6" t="s">
        <v>192</v>
      </c>
      <c r="AU147" s="166" t="s">
        <v>85</v>
      </c>
      <c r="AV147" s="13" t="s">
        <v>85</v>
      </c>
      <c r="AW147" s="13" t="s">
        <v>31</v>
      </c>
      <c r="AX147" s="13" t="s">
        <v>83</v>
      </c>
      <c r="AY147" s="166" t="s">
        <v>179</v>
      </c>
    </row>
    <row r="148" spans="1:65" s="2" customFormat="1" ht="22.2" customHeight="1">
      <c r="A148" s="32"/>
      <c r="B148" s="144"/>
      <c r="C148" s="145" t="s">
        <v>186</v>
      </c>
      <c r="D148" s="145" t="s">
        <v>181</v>
      </c>
      <c r="E148" s="146" t="s">
        <v>1043</v>
      </c>
      <c r="F148" s="147" t="s">
        <v>1044</v>
      </c>
      <c r="G148" s="148" t="s">
        <v>252</v>
      </c>
      <c r="H148" s="149">
        <v>3.3090000000000002</v>
      </c>
      <c r="I148" s="150"/>
      <c r="J148" s="151">
        <f>ROUND(I148*H148,2)</f>
        <v>0</v>
      </c>
      <c r="K148" s="147" t="s">
        <v>185</v>
      </c>
      <c r="L148" s="33"/>
      <c r="M148" s="152" t="s">
        <v>1</v>
      </c>
      <c r="N148" s="153" t="s">
        <v>40</v>
      </c>
      <c r="O148" s="58"/>
      <c r="P148" s="154">
        <f>O148*H148</f>
        <v>0</v>
      </c>
      <c r="Q148" s="154">
        <v>1.2959999999999999E-2</v>
      </c>
      <c r="R148" s="154">
        <f>Q148*H148</f>
        <v>4.2884640000000002E-2</v>
      </c>
      <c r="S148" s="154">
        <v>0</v>
      </c>
      <c r="T148" s="155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6" t="s">
        <v>186</v>
      </c>
      <c r="AT148" s="156" t="s">
        <v>181</v>
      </c>
      <c r="AU148" s="156" t="s">
        <v>85</v>
      </c>
      <c r="AY148" s="17" t="s">
        <v>179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7" t="s">
        <v>83</v>
      </c>
      <c r="BK148" s="157">
        <f>ROUND(I148*H148,2)</f>
        <v>0</v>
      </c>
      <c r="BL148" s="17" t="s">
        <v>186</v>
      </c>
      <c r="BM148" s="156" t="s">
        <v>1045</v>
      </c>
    </row>
    <row r="149" spans="1:65" s="2" customFormat="1" ht="19.2">
      <c r="A149" s="32"/>
      <c r="B149" s="33"/>
      <c r="C149" s="32"/>
      <c r="D149" s="158" t="s">
        <v>188</v>
      </c>
      <c r="E149" s="32"/>
      <c r="F149" s="159" t="s">
        <v>1046</v>
      </c>
      <c r="G149" s="32"/>
      <c r="H149" s="32"/>
      <c r="I149" s="160"/>
      <c r="J149" s="32"/>
      <c r="K149" s="32"/>
      <c r="L149" s="33"/>
      <c r="M149" s="161"/>
      <c r="N149" s="162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188</v>
      </c>
      <c r="AU149" s="17" t="s">
        <v>85</v>
      </c>
    </row>
    <row r="150" spans="1:65" s="2" customFormat="1" ht="10.199999999999999">
      <c r="A150" s="32"/>
      <c r="B150" s="33"/>
      <c r="C150" s="32"/>
      <c r="D150" s="163" t="s">
        <v>190</v>
      </c>
      <c r="E150" s="32"/>
      <c r="F150" s="164" t="s">
        <v>1047</v>
      </c>
      <c r="G150" s="32"/>
      <c r="H150" s="32"/>
      <c r="I150" s="160"/>
      <c r="J150" s="32"/>
      <c r="K150" s="32"/>
      <c r="L150" s="33"/>
      <c r="M150" s="161"/>
      <c r="N150" s="162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190</v>
      </c>
      <c r="AU150" s="17" t="s">
        <v>85</v>
      </c>
    </row>
    <row r="151" spans="1:65" s="13" customFormat="1" ht="10.199999999999999">
      <c r="B151" s="165"/>
      <c r="D151" s="158" t="s">
        <v>192</v>
      </c>
      <c r="E151" s="166" t="s">
        <v>118</v>
      </c>
      <c r="F151" s="167" t="s">
        <v>1048</v>
      </c>
      <c r="H151" s="168">
        <v>3.3090000000000002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6" t="s">
        <v>192</v>
      </c>
      <c r="AU151" s="166" t="s">
        <v>85</v>
      </c>
      <c r="AV151" s="13" t="s">
        <v>85</v>
      </c>
      <c r="AW151" s="13" t="s">
        <v>31</v>
      </c>
      <c r="AX151" s="13" t="s">
        <v>83</v>
      </c>
      <c r="AY151" s="166" t="s">
        <v>179</v>
      </c>
    </row>
    <row r="152" spans="1:65" s="2" customFormat="1" ht="22.2" customHeight="1">
      <c r="A152" s="32"/>
      <c r="B152" s="144"/>
      <c r="C152" s="145" t="s">
        <v>211</v>
      </c>
      <c r="D152" s="145" t="s">
        <v>181</v>
      </c>
      <c r="E152" s="146" t="s">
        <v>1049</v>
      </c>
      <c r="F152" s="147" t="s">
        <v>1050</v>
      </c>
      <c r="G152" s="148" t="s">
        <v>252</v>
      </c>
      <c r="H152" s="149">
        <v>3.3090000000000002</v>
      </c>
      <c r="I152" s="150"/>
      <c r="J152" s="151">
        <f>ROUND(I152*H152,2)</f>
        <v>0</v>
      </c>
      <c r="K152" s="147" t="s">
        <v>185</v>
      </c>
      <c r="L152" s="33"/>
      <c r="M152" s="152" t="s">
        <v>1</v>
      </c>
      <c r="N152" s="153" t="s">
        <v>40</v>
      </c>
      <c r="O152" s="58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6" t="s">
        <v>186</v>
      </c>
      <c r="AT152" s="156" t="s">
        <v>181</v>
      </c>
      <c r="AU152" s="156" t="s">
        <v>85</v>
      </c>
      <c r="AY152" s="17" t="s">
        <v>179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7" t="s">
        <v>83</v>
      </c>
      <c r="BK152" s="157">
        <f>ROUND(I152*H152,2)</f>
        <v>0</v>
      </c>
      <c r="BL152" s="17" t="s">
        <v>186</v>
      </c>
      <c r="BM152" s="156" t="s">
        <v>1051</v>
      </c>
    </row>
    <row r="153" spans="1:65" s="2" customFormat="1" ht="19.2">
      <c r="A153" s="32"/>
      <c r="B153" s="33"/>
      <c r="C153" s="32"/>
      <c r="D153" s="158" t="s">
        <v>188</v>
      </c>
      <c r="E153" s="32"/>
      <c r="F153" s="159" t="s">
        <v>1052</v>
      </c>
      <c r="G153" s="32"/>
      <c r="H153" s="32"/>
      <c r="I153" s="160"/>
      <c r="J153" s="32"/>
      <c r="K153" s="32"/>
      <c r="L153" s="33"/>
      <c r="M153" s="161"/>
      <c r="N153" s="162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188</v>
      </c>
      <c r="AU153" s="17" t="s">
        <v>85</v>
      </c>
    </row>
    <row r="154" spans="1:65" s="2" customFormat="1" ht="10.199999999999999">
      <c r="A154" s="32"/>
      <c r="B154" s="33"/>
      <c r="C154" s="32"/>
      <c r="D154" s="163" t="s">
        <v>190</v>
      </c>
      <c r="E154" s="32"/>
      <c r="F154" s="164" t="s">
        <v>1053</v>
      </c>
      <c r="G154" s="32"/>
      <c r="H154" s="32"/>
      <c r="I154" s="160"/>
      <c r="J154" s="32"/>
      <c r="K154" s="32"/>
      <c r="L154" s="33"/>
      <c r="M154" s="161"/>
      <c r="N154" s="162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190</v>
      </c>
      <c r="AU154" s="17" t="s">
        <v>85</v>
      </c>
    </row>
    <row r="155" spans="1:65" s="13" customFormat="1" ht="10.199999999999999">
      <c r="B155" s="165"/>
      <c r="D155" s="158" t="s">
        <v>192</v>
      </c>
      <c r="E155" s="166" t="s">
        <v>1</v>
      </c>
      <c r="F155" s="167" t="s">
        <v>118</v>
      </c>
      <c r="H155" s="168">
        <v>3.3090000000000002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6" t="s">
        <v>192</v>
      </c>
      <c r="AU155" s="166" t="s">
        <v>85</v>
      </c>
      <c r="AV155" s="13" t="s">
        <v>85</v>
      </c>
      <c r="AW155" s="13" t="s">
        <v>31</v>
      </c>
      <c r="AX155" s="13" t="s">
        <v>83</v>
      </c>
      <c r="AY155" s="166" t="s">
        <v>179</v>
      </c>
    </row>
    <row r="156" spans="1:65" s="12" customFormat="1" ht="22.8" customHeight="1">
      <c r="B156" s="131"/>
      <c r="D156" s="132" t="s">
        <v>74</v>
      </c>
      <c r="E156" s="142" t="s">
        <v>218</v>
      </c>
      <c r="F156" s="142" t="s">
        <v>264</v>
      </c>
      <c r="I156" s="134"/>
      <c r="J156" s="143">
        <f>BK156</f>
        <v>0</v>
      </c>
      <c r="L156" s="131"/>
      <c r="M156" s="136"/>
      <c r="N156" s="137"/>
      <c r="O156" s="137"/>
      <c r="P156" s="138">
        <f>SUM(P157:P177)</f>
        <v>0</v>
      </c>
      <c r="Q156" s="137"/>
      <c r="R156" s="138">
        <f>SUM(R157:R177)</f>
        <v>1.2762464900000001</v>
      </c>
      <c r="S156" s="137"/>
      <c r="T156" s="139">
        <f>SUM(T157:T177)</f>
        <v>0</v>
      </c>
      <c r="AR156" s="132" t="s">
        <v>83</v>
      </c>
      <c r="AT156" s="140" t="s">
        <v>74</v>
      </c>
      <c r="AU156" s="140" t="s">
        <v>83</v>
      </c>
      <c r="AY156" s="132" t="s">
        <v>179</v>
      </c>
      <c r="BK156" s="141">
        <f>SUM(BK157:BK177)</f>
        <v>0</v>
      </c>
    </row>
    <row r="157" spans="1:65" s="2" customFormat="1" ht="14.4" customHeight="1">
      <c r="A157" s="32"/>
      <c r="B157" s="144"/>
      <c r="C157" s="145" t="s">
        <v>218</v>
      </c>
      <c r="D157" s="145" t="s">
        <v>181</v>
      </c>
      <c r="E157" s="146" t="s">
        <v>1054</v>
      </c>
      <c r="F157" s="147" t="s">
        <v>1055</v>
      </c>
      <c r="G157" s="148" t="s">
        <v>252</v>
      </c>
      <c r="H157" s="149">
        <v>20.216000000000001</v>
      </c>
      <c r="I157" s="150"/>
      <c r="J157" s="151">
        <f>ROUND(I157*H157,2)</f>
        <v>0</v>
      </c>
      <c r="K157" s="147" t="s">
        <v>185</v>
      </c>
      <c r="L157" s="33"/>
      <c r="M157" s="152" t="s">
        <v>1</v>
      </c>
      <c r="N157" s="153" t="s">
        <v>40</v>
      </c>
      <c r="O157" s="58"/>
      <c r="P157" s="154">
        <f>O157*H157</f>
        <v>0</v>
      </c>
      <c r="Q157" s="154">
        <v>2.5999999999999998E-4</v>
      </c>
      <c r="R157" s="154">
        <f>Q157*H157</f>
        <v>5.2561600000000002E-3</v>
      </c>
      <c r="S157" s="154">
        <v>0</v>
      </c>
      <c r="T157" s="155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6" t="s">
        <v>186</v>
      </c>
      <c r="AT157" s="156" t="s">
        <v>181</v>
      </c>
      <c r="AU157" s="156" t="s">
        <v>85</v>
      </c>
      <c r="AY157" s="17" t="s">
        <v>179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7" t="s">
        <v>83</v>
      </c>
      <c r="BK157" s="157">
        <f>ROUND(I157*H157,2)</f>
        <v>0</v>
      </c>
      <c r="BL157" s="17" t="s">
        <v>186</v>
      </c>
      <c r="BM157" s="156" t="s">
        <v>1056</v>
      </c>
    </row>
    <row r="158" spans="1:65" s="2" customFormat="1" ht="19.2">
      <c r="A158" s="32"/>
      <c r="B158" s="33"/>
      <c r="C158" s="32"/>
      <c r="D158" s="158" t="s">
        <v>188</v>
      </c>
      <c r="E158" s="32"/>
      <c r="F158" s="159" t="s">
        <v>1057</v>
      </c>
      <c r="G158" s="32"/>
      <c r="H158" s="32"/>
      <c r="I158" s="160"/>
      <c r="J158" s="32"/>
      <c r="K158" s="32"/>
      <c r="L158" s="33"/>
      <c r="M158" s="161"/>
      <c r="N158" s="162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188</v>
      </c>
      <c r="AU158" s="17" t="s">
        <v>85</v>
      </c>
    </row>
    <row r="159" spans="1:65" s="2" customFormat="1" ht="10.199999999999999">
      <c r="A159" s="32"/>
      <c r="B159" s="33"/>
      <c r="C159" s="32"/>
      <c r="D159" s="163" t="s">
        <v>190</v>
      </c>
      <c r="E159" s="32"/>
      <c r="F159" s="164" t="s">
        <v>1058</v>
      </c>
      <c r="G159" s="32"/>
      <c r="H159" s="32"/>
      <c r="I159" s="160"/>
      <c r="J159" s="32"/>
      <c r="K159" s="32"/>
      <c r="L159" s="33"/>
      <c r="M159" s="161"/>
      <c r="N159" s="162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190</v>
      </c>
      <c r="AU159" s="17" t="s">
        <v>85</v>
      </c>
    </row>
    <row r="160" spans="1:65" s="13" customFormat="1" ht="10.199999999999999">
      <c r="B160" s="165"/>
      <c r="D160" s="158" t="s">
        <v>192</v>
      </c>
      <c r="E160" s="166" t="s">
        <v>1</v>
      </c>
      <c r="F160" s="167" t="s">
        <v>112</v>
      </c>
      <c r="H160" s="168">
        <v>20.216000000000001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6" t="s">
        <v>192</v>
      </c>
      <c r="AU160" s="166" t="s">
        <v>85</v>
      </c>
      <c r="AV160" s="13" t="s">
        <v>85</v>
      </c>
      <c r="AW160" s="13" t="s">
        <v>31</v>
      </c>
      <c r="AX160" s="13" t="s">
        <v>83</v>
      </c>
      <c r="AY160" s="166" t="s">
        <v>179</v>
      </c>
    </row>
    <row r="161" spans="1:65" s="2" customFormat="1" ht="19.8" customHeight="1">
      <c r="A161" s="32"/>
      <c r="B161" s="144"/>
      <c r="C161" s="145" t="s">
        <v>226</v>
      </c>
      <c r="D161" s="145" t="s">
        <v>181</v>
      </c>
      <c r="E161" s="146" t="s">
        <v>1059</v>
      </c>
      <c r="F161" s="147" t="s">
        <v>1060</v>
      </c>
      <c r="G161" s="148" t="s">
        <v>252</v>
      </c>
      <c r="H161" s="149">
        <v>20.216000000000001</v>
      </c>
      <c r="I161" s="150"/>
      <c r="J161" s="151">
        <f>ROUND(I161*H161,2)</f>
        <v>0</v>
      </c>
      <c r="K161" s="147" t="s">
        <v>185</v>
      </c>
      <c r="L161" s="33"/>
      <c r="M161" s="152" t="s">
        <v>1</v>
      </c>
      <c r="N161" s="153" t="s">
        <v>40</v>
      </c>
      <c r="O161" s="58"/>
      <c r="P161" s="154">
        <f>O161*H161</f>
        <v>0</v>
      </c>
      <c r="Q161" s="154">
        <v>4.3800000000000002E-3</v>
      </c>
      <c r="R161" s="154">
        <f>Q161*H161</f>
        <v>8.8546080000000013E-2</v>
      </c>
      <c r="S161" s="154">
        <v>0</v>
      </c>
      <c r="T161" s="155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6" t="s">
        <v>186</v>
      </c>
      <c r="AT161" s="156" t="s">
        <v>181</v>
      </c>
      <c r="AU161" s="156" t="s">
        <v>85</v>
      </c>
      <c r="AY161" s="17" t="s">
        <v>179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7" t="s">
        <v>83</v>
      </c>
      <c r="BK161" s="157">
        <f>ROUND(I161*H161,2)</f>
        <v>0</v>
      </c>
      <c r="BL161" s="17" t="s">
        <v>186</v>
      </c>
      <c r="BM161" s="156" t="s">
        <v>1061</v>
      </c>
    </row>
    <row r="162" spans="1:65" s="2" customFormat="1" ht="19.2">
      <c r="A162" s="32"/>
      <c r="B162" s="33"/>
      <c r="C162" s="32"/>
      <c r="D162" s="158" t="s">
        <v>188</v>
      </c>
      <c r="E162" s="32"/>
      <c r="F162" s="159" t="s">
        <v>1062</v>
      </c>
      <c r="G162" s="32"/>
      <c r="H162" s="32"/>
      <c r="I162" s="160"/>
      <c r="J162" s="32"/>
      <c r="K162" s="32"/>
      <c r="L162" s="33"/>
      <c r="M162" s="161"/>
      <c r="N162" s="162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188</v>
      </c>
      <c r="AU162" s="17" t="s">
        <v>85</v>
      </c>
    </row>
    <row r="163" spans="1:65" s="2" customFormat="1" ht="10.199999999999999">
      <c r="A163" s="32"/>
      <c r="B163" s="33"/>
      <c r="C163" s="32"/>
      <c r="D163" s="163" t="s">
        <v>190</v>
      </c>
      <c r="E163" s="32"/>
      <c r="F163" s="164" t="s">
        <v>1063</v>
      </c>
      <c r="G163" s="32"/>
      <c r="H163" s="32"/>
      <c r="I163" s="160"/>
      <c r="J163" s="32"/>
      <c r="K163" s="32"/>
      <c r="L163" s="33"/>
      <c r="M163" s="161"/>
      <c r="N163" s="162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190</v>
      </c>
      <c r="AU163" s="17" t="s">
        <v>85</v>
      </c>
    </row>
    <row r="164" spans="1:65" s="13" customFormat="1" ht="10.199999999999999">
      <c r="B164" s="165"/>
      <c r="D164" s="158" t="s">
        <v>192</v>
      </c>
      <c r="E164" s="166" t="s">
        <v>1</v>
      </c>
      <c r="F164" s="167" t="s">
        <v>112</v>
      </c>
      <c r="H164" s="168">
        <v>20.216000000000001</v>
      </c>
      <c r="I164" s="169"/>
      <c r="L164" s="165"/>
      <c r="M164" s="170"/>
      <c r="N164" s="171"/>
      <c r="O164" s="171"/>
      <c r="P164" s="171"/>
      <c r="Q164" s="171"/>
      <c r="R164" s="171"/>
      <c r="S164" s="171"/>
      <c r="T164" s="172"/>
      <c r="AT164" s="166" t="s">
        <v>192</v>
      </c>
      <c r="AU164" s="166" t="s">
        <v>85</v>
      </c>
      <c r="AV164" s="13" t="s">
        <v>85</v>
      </c>
      <c r="AW164" s="13" t="s">
        <v>31</v>
      </c>
      <c r="AX164" s="13" t="s">
        <v>83</v>
      </c>
      <c r="AY164" s="166" t="s">
        <v>179</v>
      </c>
    </row>
    <row r="165" spans="1:65" s="2" customFormat="1" ht="22.2" customHeight="1">
      <c r="A165" s="32"/>
      <c r="B165" s="144"/>
      <c r="C165" s="145" t="s">
        <v>233</v>
      </c>
      <c r="D165" s="145" t="s">
        <v>181</v>
      </c>
      <c r="E165" s="146" t="s">
        <v>1064</v>
      </c>
      <c r="F165" s="147" t="s">
        <v>1065</v>
      </c>
      <c r="G165" s="148" t="s">
        <v>252</v>
      </c>
      <c r="H165" s="149">
        <v>20.216000000000001</v>
      </c>
      <c r="I165" s="150"/>
      <c r="J165" s="151">
        <f>ROUND(I165*H165,2)</f>
        <v>0</v>
      </c>
      <c r="K165" s="147" t="s">
        <v>185</v>
      </c>
      <c r="L165" s="33"/>
      <c r="M165" s="152" t="s">
        <v>1</v>
      </c>
      <c r="N165" s="153" t="s">
        <v>40</v>
      </c>
      <c r="O165" s="58"/>
      <c r="P165" s="154">
        <f>O165*H165</f>
        <v>0</v>
      </c>
      <c r="Q165" s="154">
        <v>5.7000000000000002E-3</v>
      </c>
      <c r="R165" s="154">
        <f>Q165*H165</f>
        <v>0.11523120000000001</v>
      </c>
      <c r="S165" s="154">
        <v>0</v>
      </c>
      <c r="T165" s="155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6" t="s">
        <v>186</v>
      </c>
      <c r="AT165" s="156" t="s">
        <v>181</v>
      </c>
      <c r="AU165" s="156" t="s">
        <v>85</v>
      </c>
      <c r="AY165" s="17" t="s">
        <v>179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7" t="s">
        <v>83</v>
      </c>
      <c r="BK165" s="157">
        <f>ROUND(I165*H165,2)</f>
        <v>0</v>
      </c>
      <c r="BL165" s="17" t="s">
        <v>186</v>
      </c>
      <c r="BM165" s="156" t="s">
        <v>1066</v>
      </c>
    </row>
    <row r="166" spans="1:65" s="2" customFormat="1" ht="19.2">
      <c r="A166" s="32"/>
      <c r="B166" s="33"/>
      <c r="C166" s="32"/>
      <c r="D166" s="158" t="s">
        <v>188</v>
      </c>
      <c r="E166" s="32"/>
      <c r="F166" s="159" t="s">
        <v>1067</v>
      </c>
      <c r="G166" s="32"/>
      <c r="H166" s="32"/>
      <c r="I166" s="160"/>
      <c r="J166" s="32"/>
      <c r="K166" s="32"/>
      <c r="L166" s="33"/>
      <c r="M166" s="161"/>
      <c r="N166" s="162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188</v>
      </c>
      <c r="AU166" s="17" t="s">
        <v>85</v>
      </c>
    </row>
    <row r="167" spans="1:65" s="2" customFormat="1" ht="10.199999999999999">
      <c r="A167" s="32"/>
      <c r="B167" s="33"/>
      <c r="C167" s="32"/>
      <c r="D167" s="163" t="s">
        <v>190</v>
      </c>
      <c r="E167" s="32"/>
      <c r="F167" s="164" t="s">
        <v>1068</v>
      </c>
      <c r="G167" s="32"/>
      <c r="H167" s="32"/>
      <c r="I167" s="160"/>
      <c r="J167" s="32"/>
      <c r="K167" s="32"/>
      <c r="L167" s="33"/>
      <c r="M167" s="161"/>
      <c r="N167" s="162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190</v>
      </c>
      <c r="AU167" s="17" t="s">
        <v>85</v>
      </c>
    </row>
    <row r="168" spans="1:65" s="2" customFormat="1" ht="19.2">
      <c r="A168" s="32"/>
      <c r="B168" s="33"/>
      <c r="C168" s="32"/>
      <c r="D168" s="158" t="s">
        <v>245</v>
      </c>
      <c r="E168" s="32"/>
      <c r="F168" s="173" t="s">
        <v>1069</v>
      </c>
      <c r="G168" s="32"/>
      <c r="H168" s="32"/>
      <c r="I168" s="160"/>
      <c r="J168" s="32"/>
      <c r="K168" s="32"/>
      <c r="L168" s="33"/>
      <c r="M168" s="161"/>
      <c r="N168" s="162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245</v>
      </c>
      <c r="AU168" s="17" t="s">
        <v>85</v>
      </c>
    </row>
    <row r="169" spans="1:65" s="13" customFormat="1" ht="10.199999999999999">
      <c r="B169" s="165"/>
      <c r="D169" s="158" t="s">
        <v>192</v>
      </c>
      <c r="E169" s="166" t="s">
        <v>1</v>
      </c>
      <c r="F169" s="167" t="s">
        <v>112</v>
      </c>
      <c r="H169" s="168">
        <v>20.216000000000001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6" t="s">
        <v>192</v>
      </c>
      <c r="AU169" s="166" t="s">
        <v>85</v>
      </c>
      <c r="AV169" s="13" t="s">
        <v>85</v>
      </c>
      <c r="AW169" s="13" t="s">
        <v>31</v>
      </c>
      <c r="AX169" s="13" t="s">
        <v>83</v>
      </c>
      <c r="AY169" s="166" t="s">
        <v>179</v>
      </c>
    </row>
    <row r="170" spans="1:65" s="2" customFormat="1" ht="30" customHeight="1">
      <c r="A170" s="32"/>
      <c r="B170" s="144"/>
      <c r="C170" s="145" t="s">
        <v>239</v>
      </c>
      <c r="D170" s="145" t="s">
        <v>181</v>
      </c>
      <c r="E170" s="146" t="s">
        <v>1070</v>
      </c>
      <c r="F170" s="147" t="s">
        <v>1071</v>
      </c>
      <c r="G170" s="148" t="s">
        <v>252</v>
      </c>
      <c r="H170" s="149">
        <v>10.798999999999999</v>
      </c>
      <c r="I170" s="150"/>
      <c r="J170" s="151">
        <f>ROUND(I170*H170,2)</f>
        <v>0</v>
      </c>
      <c r="K170" s="147" t="s">
        <v>185</v>
      </c>
      <c r="L170" s="33"/>
      <c r="M170" s="152" t="s">
        <v>1</v>
      </c>
      <c r="N170" s="153" t="s">
        <v>40</v>
      </c>
      <c r="O170" s="58"/>
      <c r="P170" s="154">
        <f>O170*H170</f>
        <v>0</v>
      </c>
      <c r="Q170" s="154">
        <v>3.2000000000000002E-3</v>
      </c>
      <c r="R170" s="154">
        <f>Q170*H170</f>
        <v>3.4556799999999999E-2</v>
      </c>
      <c r="S170" s="154">
        <v>0</v>
      </c>
      <c r="T170" s="155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6" t="s">
        <v>186</v>
      </c>
      <c r="AT170" s="156" t="s">
        <v>181</v>
      </c>
      <c r="AU170" s="156" t="s">
        <v>85</v>
      </c>
      <c r="AY170" s="17" t="s">
        <v>179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7" t="s">
        <v>83</v>
      </c>
      <c r="BK170" s="157">
        <f>ROUND(I170*H170,2)</f>
        <v>0</v>
      </c>
      <c r="BL170" s="17" t="s">
        <v>186</v>
      </c>
      <c r="BM170" s="156" t="s">
        <v>1072</v>
      </c>
    </row>
    <row r="171" spans="1:65" s="2" customFormat="1" ht="19.2">
      <c r="A171" s="32"/>
      <c r="B171" s="33"/>
      <c r="C171" s="32"/>
      <c r="D171" s="158" t="s">
        <v>188</v>
      </c>
      <c r="E171" s="32"/>
      <c r="F171" s="159" t="s">
        <v>1073</v>
      </c>
      <c r="G171" s="32"/>
      <c r="H171" s="32"/>
      <c r="I171" s="160"/>
      <c r="J171" s="32"/>
      <c r="K171" s="32"/>
      <c r="L171" s="33"/>
      <c r="M171" s="161"/>
      <c r="N171" s="162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188</v>
      </c>
      <c r="AU171" s="17" t="s">
        <v>85</v>
      </c>
    </row>
    <row r="172" spans="1:65" s="2" customFormat="1" ht="10.199999999999999">
      <c r="A172" s="32"/>
      <c r="B172" s="33"/>
      <c r="C172" s="32"/>
      <c r="D172" s="163" t="s">
        <v>190</v>
      </c>
      <c r="E172" s="32"/>
      <c r="F172" s="164" t="s">
        <v>1074</v>
      </c>
      <c r="G172" s="32"/>
      <c r="H172" s="32"/>
      <c r="I172" s="160"/>
      <c r="J172" s="32"/>
      <c r="K172" s="32"/>
      <c r="L172" s="33"/>
      <c r="M172" s="161"/>
      <c r="N172" s="162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190</v>
      </c>
      <c r="AU172" s="17" t="s">
        <v>85</v>
      </c>
    </row>
    <row r="173" spans="1:65" s="13" customFormat="1" ht="10.199999999999999">
      <c r="B173" s="165"/>
      <c r="D173" s="158" t="s">
        <v>192</v>
      </c>
      <c r="E173" s="166" t="s">
        <v>1</v>
      </c>
      <c r="F173" s="167" t="s">
        <v>109</v>
      </c>
      <c r="H173" s="168">
        <v>10.798999999999999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6" t="s">
        <v>192</v>
      </c>
      <c r="AU173" s="166" t="s">
        <v>85</v>
      </c>
      <c r="AV173" s="13" t="s">
        <v>85</v>
      </c>
      <c r="AW173" s="13" t="s">
        <v>31</v>
      </c>
      <c r="AX173" s="13" t="s">
        <v>83</v>
      </c>
      <c r="AY173" s="166" t="s">
        <v>179</v>
      </c>
    </row>
    <row r="174" spans="1:65" s="2" customFormat="1" ht="14.4" customHeight="1">
      <c r="A174" s="32"/>
      <c r="B174" s="144"/>
      <c r="C174" s="174" t="s">
        <v>249</v>
      </c>
      <c r="D174" s="174" t="s">
        <v>278</v>
      </c>
      <c r="E174" s="175" t="s">
        <v>1075</v>
      </c>
      <c r="F174" s="176" t="s">
        <v>1076</v>
      </c>
      <c r="G174" s="177" t="s">
        <v>252</v>
      </c>
      <c r="H174" s="178">
        <v>11.015000000000001</v>
      </c>
      <c r="I174" s="179"/>
      <c r="J174" s="180">
        <f>ROUND(I174*H174,2)</f>
        <v>0</v>
      </c>
      <c r="K174" s="176" t="s">
        <v>185</v>
      </c>
      <c r="L174" s="181"/>
      <c r="M174" s="182" t="s">
        <v>1</v>
      </c>
      <c r="N174" s="183" t="s">
        <v>40</v>
      </c>
      <c r="O174" s="58"/>
      <c r="P174" s="154">
        <f>O174*H174</f>
        <v>0</v>
      </c>
      <c r="Q174" s="154">
        <v>9.375E-2</v>
      </c>
      <c r="R174" s="154">
        <f>Q174*H174</f>
        <v>1.0326562500000001</v>
      </c>
      <c r="S174" s="154">
        <v>0</v>
      </c>
      <c r="T174" s="155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6" t="s">
        <v>233</v>
      </c>
      <c r="AT174" s="156" t="s">
        <v>278</v>
      </c>
      <c r="AU174" s="156" t="s">
        <v>85</v>
      </c>
      <c r="AY174" s="17" t="s">
        <v>179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7" t="s">
        <v>83</v>
      </c>
      <c r="BK174" s="157">
        <f>ROUND(I174*H174,2)</f>
        <v>0</v>
      </c>
      <c r="BL174" s="17" t="s">
        <v>186</v>
      </c>
      <c r="BM174" s="156" t="s">
        <v>1077</v>
      </c>
    </row>
    <row r="175" spans="1:65" s="2" customFormat="1" ht="10.199999999999999">
      <c r="A175" s="32"/>
      <c r="B175" s="33"/>
      <c r="C175" s="32"/>
      <c r="D175" s="158" t="s">
        <v>188</v>
      </c>
      <c r="E175" s="32"/>
      <c r="F175" s="159" t="s">
        <v>1076</v>
      </c>
      <c r="G175" s="32"/>
      <c r="H175" s="32"/>
      <c r="I175" s="160"/>
      <c r="J175" s="32"/>
      <c r="K175" s="32"/>
      <c r="L175" s="33"/>
      <c r="M175" s="161"/>
      <c r="N175" s="162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188</v>
      </c>
      <c r="AU175" s="17" t="s">
        <v>85</v>
      </c>
    </row>
    <row r="176" spans="1:65" s="2" customFormat="1" ht="19.2">
      <c r="A176" s="32"/>
      <c r="B176" s="33"/>
      <c r="C176" s="32"/>
      <c r="D176" s="158" t="s">
        <v>245</v>
      </c>
      <c r="E176" s="32"/>
      <c r="F176" s="173" t="s">
        <v>1078</v>
      </c>
      <c r="G176" s="32"/>
      <c r="H176" s="32"/>
      <c r="I176" s="160"/>
      <c r="J176" s="32"/>
      <c r="K176" s="32"/>
      <c r="L176" s="33"/>
      <c r="M176" s="161"/>
      <c r="N176" s="162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245</v>
      </c>
      <c r="AU176" s="17" t="s">
        <v>85</v>
      </c>
    </row>
    <row r="177" spans="1:65" s="13" customFormat="1" ht="10.199999999999999">
      <c r="B177" s="165"/>
      <c r="D177" s="158" t="s">
        <v>192</v>
      </c>
      <c r="E177" s="166" t="s">
        <v>1</v>
      </c>
      <c r="F177" s="167" t="s">
        <v>1079</v>
      </c>
      <c r="H177" s="168">
        <v>11.015000000000001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6" t="s">
        <v>192</v>
      </c>
      <c r="AU177" s="166" t="s">
        <v>85</v>
      </c>
      <c r="AV177" s="13" t="s">
        <v>85</v>
      </c>
      <c r="AW177" s="13" t="s">
        <v>31</v>
      </c>
      <c r="AX177" s="13" t="s">
        <v>83</v>
      </c>
      <c r="AY177" s="166" t="s">
        <v>179</v>
      </c>
    </row>
    <row r="178" spans="1:65" s="12" customFormat="1" ht="22.8" customHeight="1">
      <c r="B178" s="131"/>
      <c r="D178" s="132" t="s">
        <v>74</v>
      </c>
      <c r="E178" s="142" t="s">
        <v>239</v>
      </c>
      <c r="F178" s="142" t="s">
        <v>363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SUM(P179:P235)</f>
        <v>0</v>
      </c>
      <c r="Q178" s="137"/>
      <c r="R178" s="138">
        <f>SUM(R179:R235)</f>
        <v>0.20694320000000002</v>
      </c>
      <c r="S178" s="137"/>
      <c r="T178" s="139">
        <f>SUM(T179:T235)</f>
        <v>5.6035144800000003</v>
      </c>
      <c r="AR178" s="132" t="s">
        <v>83</v>
      </c>
      <c r="AT178" s="140" t="s">
        <v>74</v>
      </c>
      <c r="AU178" s="140" t="s">
        <v>83</v>
      </c>
      <c r="AY178" s="132" t="s">
        <v>179</v>
      </c>
      <c r="BK178" s="141">
        <f>SUM(BK179:BK235)</f>
        <v>0</v>
      </c>
    </row>
    <row r="179" spans="1:65" s="2" customFormat="1" ht="14.4" customHeight="1">
      <c r="A179" s="32"/>
      <c r="B179" s="144"/>
      <c r="C179" s="145" t="s">
        <v>256</v>
      </c>
      <c r="D179" s="145" t="s">
        <v>181</v>
      </c>
      <c r="E179" s="146" t="s">
        <v>1080</v>
      </c>
      <c r="F179" s="147" t="s">
        <v>1081</v>
      </c>
      <c r="G179" s="148" t="s">
        <v>391</v>
      </c>
      <c r="H179" s="149">
        <v>10</v>
      </c>
      <c r="I179" s="150"/>
      <c r="J179" s="151">
        <f>ROUND(I179*H179,2)</f>
        <v>0</v>
      </c>
      <c r="K179" s="147" t="s">
        <v>1</v>
      </c>
      <c r="L179" s="33"/>
      <c r="M179" s="152" t="s">
        <v>1</v>
      </c>
      <c r="N179" s="153" t="s">
        <v>40</v>
      </c>
      <c r="O179" s="58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6" t="s">
        <v>186</v>
      </c>
      <c r="AT179" s="156" t="s">
        <v>181</v>
      </c>
      <c r="AU179" s="156" t="s">
        <v>85</v>
      </c>
      <c r="AY179" s="17" t="s">
        <v>179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7" t="s">
        <v>83</v>
      </c>
      <c r="BK179" s="157">
        <f>ROUND(I179*H179,2)</f>
        <v>0</v>
      </c>
      <c r="BL179" s="17" t="s">
        <v>186</v>
      </c>
      <c r="BM179" s="156" t="s">
        <v>1082</v>
      </c>
    </row>
    <row r="180" spans="1:65" s="2" customFormat="1" ht="10.199999999999999">
      <c r="A180" s="32"/>
      <c r="B180" s="33"/>
      <c r="C180" s="32"/>
      <c r="D180" s="158" t="s">
        <v>188</v>
      </c>
      <c r="E180" s="32"/>
      <c r="F180" s="159" t="s">
        <v>1081</v>
      </c>
      <c r="G180" s="32"/>
      <c r="H180" s="32"/>
      <c r="I180" s="160"/>
      <c r="J180" s="32"/>
      <c r="K180" s="32"/>
      <c r="L180" s="33"/>
      <c r="M180" s="161"/>
      <c r="N180" s="162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188</v>
      </c>
      <c r="AU180" s="17" t="s">
        <v>85</v>
      </c>
    </row>
    <row r="181" spans="1:65" s="2" customFormat="1" ht="22.2" customHeight="1">
      <c r="A181" s="32"/>
      <c r="B181" s="144"/>
      <c r="C181" s="145" t="s">
        <v>8</v>
      </c>
      <c r="D181" s="145" t="s">
        <v>181</v>
      </c>
      <c r="E181" s="146" t="s">
        <v>1083</v>
      </c>
      <c r="F181" s="147" t="s">
        <v>1084</v>
      </c>
      <c r="G181" s="148" t="s">
        <v>252</v>
      </c>
      <c r="H181" s="149">
        <v>2.097</v>
      </c>
      <c r="I181" s="150"/>
      <c r="J181" s="151">
        <f>ROUND(I181*H181,2)</f>
        <v>0</v>
      </c>
      <c r="K181" s="147" t="s">
        <v>185</v>
      </c>
      <c r="L181" s="33"/>
      <c r="M181" s="152" t="s">
        <v>1</v>
      </c>
      <c r="N181" s="153" t="s">
        <v>40</v>
      </c>
      <c r="O181" s="58"/>
      <c r="P181" s="154">
        <f>O181*H181</f>
        <v>0</v>
      </c>
      <c r="Q181" s="154">
        <v>0</v>
      </c>
      <c r="R181" s="154">
        <f>Q181*H181</f>
        <v>0</v>
      </c>
      <c r="S181" s="154">
        <v>0.432</v>
      </c>
      <c r="T181" s="155">
        <f>S181*H181</f>
        <v>0.90590399999999993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6" t="s">
        <v>186</v>
      </c>
      <c r="AT181" s="156" t="s">
        <v>181</v>
      </c>
      <c r="AU181" s="156" t="s">
        <v>85</v>
      </c>
      <c r="AY181" s="17" t="s">
        <v>179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7" t="s">
        <v>83</v>
      </c>
      <c r="BK181" s="157">
        <f>ROUND(I181*H181,2)</f>
        <v>0</v>
      </c>
      <c r="BL181" s="17" t="s">
        <v>186</v>
      </c>
      <c r="BM181" s="156" t="s">
        <v>1085</v>
      </c>
    </row>
    <row r="182" spans="1:65" s="2" customFormat="1" ht="19.2">
      <c r="A182" s="32"/>
      <c r="B182" s="33"/>
      <c r="C182" s="32"/>
      <c r="D182" s="158" t="s">
        <v>188</v>
      </c>
      <c r="E182" s="32"/>
      <c r="F182" s="159" t="s">
        <v>1086</v>
      </c>
      <c r="G182" s="32"/>
      <c r="H182" s="32"/>
      <c r="I182" s="160"/>
      <c r="J182" s="32"/>
      <c r="K182" s="32"/>
      <c r="L182" s="33"/>
      <c r="M182" s="161"/>
      <c r="N182" s="162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188</v>
      </c>
      <c r="AU182" s="17" t="s">
        <v>85</v>
      </c>
    </row>
    <row r="183" spans="1:65" s="2" customFormat="1" ht="10.199999999999999">
      <c r="A183" s="32"/>
      <c r="B183" s="33"/>
      <c r="C183" s="32"/>
      <c r="D183" s="163" t="s">
        <v>190</v>
      </c>
      <c r="E183" s="32"/>
      <c r="F183" s="164" t="s">
        <v>1087</v>
      </c>
      <c r="G183" s="32"/>
      <c r="H183" s="32"/>
      <c r="I183" s="160"/>
      <c r="J183" s="32"/>
      <c r="K183" s="32"/>
      <c r="L183" s="33"/>
      <c r="M183" s="161"/>
      <c r="N183" s="162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190</v>
      </c>
      <c r="AU183" s="17" t="s">
        <v>85</v>
      </c>
    </row>
    <row r="184" spans="1:65" s="13" customFormat="1" ht="10.199999999999999">
      <c r="B184" s="165"/>
      <c r="D184" s="158" t="s">
        <v>192</v>
      </c>
      <c r="E184" s="166" t="s">
        <v>1</v>
      </c>
      <c r="F184" s="167" t="s">
        <v>1088</v>
      </c>
      <c r="H184" s="168">
        <v>2.097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6" t="s">
        <v>192</v>
      </c>
      <c r="AU184" s="166" t="s">
        <v>85</v>
      </c>
      <c r="AV184" s="13" t="s">
        <v>85</v>
      </c>
      <c r="AW184" s="13" t="s">
        <v>31</v>
      </c>
      <c r="AX184" s="13" t="s">
        <v>83</v>
      </c>
      <c r="AY184" s="166" t="s">
        <v>179</v>
      </c>
    </row>
    <row r="185" spans="1:65" s="2" customFormat="1" ht="30" customHeight="1">
      <c r="A185" s="32"/>
      <c r="B185" s="144"/>
      <c r="C185" s="145" t="s">
        <v>271</v>
      </c>
      <c r="D185" s="145" t="s">
        <v>181</v>
      </c>
      <c r="E185" s="146" t="s">
        <v>1089</v>
      </c>
      <c r="F185" s="147" t="s">
        <v>1090</v>
      </c>
      <c r="G185" s="148" t="s">
        <v>184</v>
      </c>
      <c r="H185" s="149">
        <v>1.62</v>
      </c>
      <c r="I185" s="150"/>
      <c r="J185" s="151">
        <f>ROUND(I185*H185,2)</f>
        <v>0</v>
      </c>
      <c r="K185" s="147" t="s">
        <v>185</v>
      </c>
      <c r="L185" s="33"/>
      <c r="M185" s="152" t="s">
        <v>1</v>
      </c>
      <c r="N185" s="153" t="s">
        <v>40</v>
      </c>
      <c r="O185" s="58"/>
      <c r="P185" s="154">
        <f>O185*H185</f>
        <v>0</v>
      </c>
      <c r="Q185" s="154">
        <v>0</v>
      </c>
      <c r="R185" s="154">
        <f>Q185*H185</f>
        <v>0</v>
      </c>
      <c r="S185" s="154">
        <v>2.2000000000000002</v>
      </c>
      <c r="T185" s="155">
        <f>S185*H185</f>
        <v>3.5640000000000005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6" t="s">
        <v>186</v>
      </c>
      <c r="AT185" s="156" t="s">
        <v>181</v>
      </c>
      <c r="AU185" s="156" t="s">
        <v>85</v>
      </c>
      <c r="AY185" s="17" t="s">
        <v>179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7" t="s">
        <v>83</v>
      </c>
      <c r="BK185" s="157">
        <f>ROUND(I185*H185,2)</f>
        <v>0</v>
      </c>
      <c r="BL185" s="17" t="s">
        <v>186</v>
      </c>
      <c r="BM185" s="156" t="s">
        <v>1091</v>
      </c>
    </row>
    <row r="186" spans="1:65" s="2" customFormat="1" ht="19.2">
      <c r="A186" s="32"/>
      <c r="B186" s="33"/>
      <c r="C186" s="32"/>
      <c r="D186" s="158" t="s">
        <v>188</v>
      </c>
      <c r="E186" s="32"/>
      <c r="F186" s="159" t="s">
        <v>1092</v>
      </c>
      <c r="G186" s="32"/>
      <c r="H186" s="32"/>
      <c r="I186" s="160"/>
      <c r="J186" s="32"/>
      <c r="K186" s="32"/>
      <c r="L186" s="33"/>
      <c r="M186" s="161"/>
      <c r="N186" s="162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188</v>
      </c>
      <c r="AU186" s="17" t="s">
        <v>85</v>
      </c>
    </row>
    <row r="187" spans="1:65" s="2" customFormat="1" ht="10.199999999999999">
      <c r="A187" s="32"/>
      <c r="B187" s="33"/>
      <c r="C187" s="32"/>
      <c r="D187" s="163" t="s">
        <v>190</v>
      </c>
      <c r="E187" s="32"/>
      <c r="F187" s="164" t="s">
        <v>1093</v>
      </c>
      <c r="G187" s="32"/>
      <c r="H187" s="32"/>
      <c r="I187" s="160"/>
      <c r="J187" s="32"/>
      <c r="K187" s="32"/>
      <c r="L187" s="33"/>
      <c r="M187" s="161"/>
      <c r="N187" s="162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190</v>
      </c>
      <c r="AU187" s="17" t="s">
        <v>85</v>
      </c>
    </row>
    <row r="188" spans="1:65" s="13" customFormat="1" ht="10.199999999999999">
      <c r="B188" s="165"/>
      <c r="D188" s="158" t="s">
        <v>192</v>
      </c>
      <c r="E188" s="166" t="s">
        <v>1</v>
      </c>
      <c r="F188" s="167" t="s">
        <v>1094</v>
      </c>
      <c r="H188" s="168">
        <v>1.62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6" t="s">
        <v>192</v>
      </c>
      <c r="AU188" s="166" t="s">
        <v>85</v>
      </c>
      <c r="AV188" s="13" t="s">
        <v>85</v>
      </c>
      <c r="AW188" s="13" t="s">
        <v>31</v>
      </c>
      <c r="AX188" s="13" t="s">
        <v>83</v>
      </c>
      <c r="AY188" s="166" t="s">
        <v>179</v>
      </c>
    </row>
    <row r="189" spans="1:65" s="2" customFormat="1" ht="22.2" customHeight="1">
      <c r="A189" s="32"/>
      <c r="B189" s="144"/>
      <c r="C189" s="145" t="s">
        <v>134</v>
      </c>
      <c r="D189" s="145" t="s">
        <v>181</v>
      </c>
      <c r="E189" s="146" t="s">
        <v>415</v>
      </c>
      <c r="F189" s="147" t="s">
        <v>416</v>
      </c>
      <c r="G189" s="148" t="s">
        <v>252</v>
      </c>
      <c r="H189" s="149">
        <v>10.798999999999999</v>
      </c>
      <c r="I189" s="150"/>
      <c r="J189" s="151">
        <f>ROUND(I189*H189,2)</f>
        <v>0</v>
      </c>
      <c r="K189" s="147" t="s">
        <v>185</v>
      </c>
      <c r="L189" s="33"/>
      <c r="M189" s="152" t="s">
        <v>1</v>
      </c>
      <c r="N189" s="153" t="s">
        <v>40</v>
      </c>
      <c r="O189" s="58"/>
      <c r="P189" s="154">
        <f>O189*H189</f>
        <v>0</v>
      </c>
      <c r="Q189" s="154">
        <v>0</v>
      </c>
      <c r="R189" s="154">
        <f>Q189*H189</f>
        <v>0</v>
      </c>
      <c r="S189" s="154">
        <v>3.5000000000000003E-2</v>
      </c>
      <c r="T189" s="155">
        <f>S189*H189</f>
        <v>0.377965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6" t="s">
        <v>186</v>
      </c>
      <c r="AT189" s="156" t="s">
        <v>181</v>
      </c>
      <c r="AU189" s="156" t="s">
        <v>85</v>
      </c>
      <c r="AY189" s="17" t="s">
        <v>179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7" t="s">
        <v>83</v>
      </c>
      <c r="BK189" s="157">
        <f>ROUND(I189*H189,2)</f>
        <v>0</v>
      </c>
      <c r="BL189" s="17" t="s">
        <v>186</v>
      </c>
      <c r="BM189" s="156" t="s">
        <v>1095</v>
      </c>
    </row>
    <row r="190" spans="1:65" s="2" customFormat="1" ht="28.8">
      <c r="A190" s="32"/>
      <c r="B190" s="33"/>
      <c r="C190" s="32"/>
      <c r="D190" s="158" t="s">
        <v>188</v>
      </c>
      <c r="E190" s="32"/>
      <c r="F190" s="159" t="s">
        <v>1096</v>
      </c>
      <c r="G190" s="32"/>
      <c r="H190" s="32"/>
      <c r="I190" s="160"/>
      <c r="J190" s="32"/>
      <c r="K190" s="32"/>
      <c r="L190" s="33"/>
      <c r="M190" s="161"/>
      <c r="N190" s="162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188</v>
      </c>
      <c r="AU190" s="17" t="s">
        <v>85</v>
      </c>
    </row>
    <row r="191" spans="1:65" s="2" customFormat="1" ht="10.199999999999999">
      <c r="A191" s="32"/>
      <c r="B191" s="33"/>
      <c r="C191" s="32"/>
      <c r="D191" s="163" t="s">
        <v>190</v>
      </c>
      <c r="E191" s="32"/>
      <c r="F191" s="164" t="s">
        <v>419</v>
      </c>
      <c r="G191" s="32"/>
      <c r="H191" s="32"/>
      <c r="I191" s="160"/>
      <c r="J191" s="32"/>
      <c r="K191" s="32"/>
      <c r="L191" s="33"/>
      <c r="M191" s="161"/>
      <c r="N191" s="162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190</v>
      </c>
      <c r="AU191" s="17" t="s">
        <v>85</v>
      </c>
    </row>
    <row r="192" spans="1:65" s="13" customFormat="1" ht="10.199999999999999">
      <c r="B192" s="165"/>
      <c r="D192" s="158" t="s">
        <v>192</v>
      </c>
      <c r="E192" s="166" t="s">
        <v>109</v>
      </c>
      <c r="F192" s="167" t="s">
        <v>1097</v>
      </c>
      <c r="H192" s="168">
        <v>10.798999999999999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6" t="s">
        <v>192</v>
      </c>
      <c r="AU192" s="166" t="s">
        <v>85</v>
      </c>
      <c r="AV192" s="13" t="s">
        <v>85</v>
      </c>
      <c r="AW192" s="13" t="s">
        <v>31</v>
      </c>
      <c r="AX192" s="13" t="s">
        <v>83</v>
      </c>
      <c r="AY192" s="166" t="s">
        <v>179</v>
      </c>
    </row>
    <row r="193" spans="1:65" s="2" customFormat="1" ht="22.2" customHeight="1">
      <c r="A193" s="32"/>
      <c r="B193" s="144"/>
      <c r="C193" s="145" t="s">
        <v>283</v>
      </c>
      <c r="D193" s="145" t="s">
        <v>181</v>
      </c>
      <c r="E193" s="146" t="s">
        <v>429</v>
      </c>
      <c r="F193" s="147" t="s">
        <v>430</v>
      </c>
      <c r="G193" s="148" t="s">
        <v>184</v>
      </c>
      <c r="H193" s="149">
        <v>0.12</v>
      </c>
      <c r="I193" s="150"/>
      <c r="J193" s="151">
        <f>ROUND(I193*H193,2)</f>
        <v>0</v>
      </c>
      <c r="K193" s="147" t="s">
        <v>185</v>
      </c>
      <c r="L193" s="33"/>
      <c r="M193" s="152" t="s">
        <v>1</v>
      </c>
      <c r="N193" s="153" t="s">
        <v>40</v>
      </c>
      <c r="O193" s="58"/>
      <c r="P193" s="154">
        <f>O193*H193</f>
        <v>0</v>
      </c>
      <c r="Q193" s="154">
        <v>0</v>
      </c>
      <c r="R193" s="154">
        <f>Q193*H193</f>
        <v>0</v>
      </c>
      <c r="S193" s="154">
        <v>1.8</v>
      </c>
      <c r="T193" s="155">
        <f>S193*H193</f>
        <v>0.216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6" t="s">
        <v>186</v>
      </c>
      <c r="AT193" s="156" t="s">
        <v>181</v>
      </c>
      <c r="AU193" s="156" t="s">
        <v>85</v>
      </c>
      <c r="AY193" s="17" t="s">
        <v>179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7" t="s">
        <v>83</v>
      </c>
      <c r="BK193" s="157">
        <f>ROUND(I193*H193,2)</f>
        <v>0</v>
      </c>
      <c r="BL193" s="17" t="s">
        <v>186</v>
      </c>
      <c r="BM193" s="156" t="s">
        <v>1098</v>
      </c>
    </row>
    <row r="194" spans="1:65" s="2" customFormat="1" ht="19.2">
      <c r="A194" s="32"/>
      <c r="B194" s="33"/>
      <c r="C194" s="32"/>
      <c r="D194" s="158" t="s">
        <v>188</v>
      </c>
      <c r="E194" s="32"/>
      <c r="F194" s="159" t="s">
        <v>432</v>
      </c>
      <c r="G194" s="32"/>
      <c r="H194" s="32"/>
      <c r="I194" s="160"/>
      <c r="J194" s="32"/>
      <c r="K194" s="32"/>
      <c r="L194" s="33"/>
      <c r="M194" s="161"/>
      <c r="N194" s="162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188</v>
      </c>
      <c r="AU194" s="17" t="s">
        <v>85</v>
      </c>
    </row>
    <row r="195" spans="1:65" s="2" customFormat="1" ht="10.199999999999999">
      <c r="A195" s="32"/>
      <c r="B195" s="33"/>
      <c r="C195" s="32"/>
      <c r="D195" s="163" t="s">
        <v>190</v>
      </c>
      <c r="E195" s="32"/>
      <c r="F195" s="164" t="s">
        <v>433</v>
      </c>
      <c r="G195" s="32"/>
      <c r="H195" s="32"/>
      <c r="I195" s="160"/>
      <c r="J195" s="32"/>
      <c r="K195" s="32"/>
      <c r="L195" s="33"/>
      <c r="M195" s="161"/>
      <c r="N195" s="162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190</v>
      </c>
      <c r="AU195" s="17" t="s">
        <v>85</v>
      </c>
    </row>
    <row r="196" spans="1:65" s="13" customFormat="1" ht="10.199999999999999">
      <c r="B196" s="165"/>
      <c r="D196" s="158" t="s">
        <v>192</v>
      </c>
      <c r="E196" s="166" t="s">
        <v>1</v>
      </c>
      <c r="F196" s="167" t="s">
        <v>1099</v>
      </c>
      <c r="H196" s="168">
        <v>0.12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6" t="s">
        <v>192</v>
      </c>
      <c r="AU196" s="166" t="s">
        <v>85</v>
      </c>
      <c r="AV196" s="13" t="s">
        <v>85</v>
      </c>
      <c r="AW196" s="13" t="s">
        <v>31</v>
      </c>
      <c r="AX196" s="13" t="s">
        <v>83</v>
      </c>
      <c r="AY196" s="166" t="s">
        <v>179</v>
      </c>
    </row>
    <row r="197" spans="1:65" s="2" customFormat="1" ht="22.2" customHeight="1">
      <c r="A197" s="32"/>
      <c r="B197" s="144"/>
      <c r="C197" s="145" t="s">
        <v>289</v>
      </c>
      <c r="D197" s="145" t="s">
        <v>181</v>
      </c>
      <c r="E197" s="146" t="s">
        <v>1100</v>
      </c>
      <c r="F197" s="147" t="s">
        <v>1101</v>
      </c>
      <c r="G197" s="148" t="s">
        <v>252</v>
      </c>
      <c r="H197" s="149">
        <v>20.216000000000001</v>
      </c>
      <c r="I197" s="150"/>
      <c r="J197" s="151">
        <f>ROUND(I197*H197,2)</f>
        <v>0</v>
      </c>
      <c r="K197" s="147" t="s">
        <v>185</v>
      </c>
      <c r="L197" s="33"/>
      <c r="M197" s="152" t="s">
        <v>1</v>
      </c>
      <c r="N197" s="153" t="s">
        <v>40</v>
      </c>
      <c r="O197" s="58"/>
      <c r="P197" s="154">
        <f>O197*H197</f>
        <v>0</v>
      </c>
      <c r="Q197" s="154">
        <v>0</v>
      </c>
      <c r="R197" s="154">
        <f>Q197*H197</f>
        <v>0</v>
      </c>
      <c r="S197" s="154">
        <v>4.7800000000000004E-3</v>
      </c>
      <c r="T197" s="155">
        <f>S197*H197</f>
        <v>9.6632480000000007E-2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6" t="s">
        <v>186</v>
      </c>
      <c r="AT197" s="156" t="s">
        <v>181</v>
      </c>
      <c r="AU197" s="156" t="s">
        <v>85</v>
      </c>
      <c r="AY197" s="17" t="s">
        <v>179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7" t="s">
        <v>83</v>
      </c>
      <c r="BK197" s="157">
        <f>ROUND(I197*H197,2)</f>
        <v>0</v>
      </c>
      <c r="BL197" s="17" t="s">
        <v>186</v>
      </c>
      <c r="BM197" s="156" t="s">
        <v>1102</v>
      </c>
    </row>
    <row r="198" spans="1:65" s="2" customFormat="1" ht="19.2">
      <c r="A198" s="32"/>
      <c r="B198" s="33"/>
      <c r="C198" s="32"/>
      <c r="D198" s="158" t="s">
        <v>188</v>
      </c>
      <c r="E198" s="32"/>
      <c r="F198" s="159" t="s">
        <v>1103</v>
      </c>
      <c r="G198" s="32"/>
      <c r="H198" s="32"/>
      <c r="I198" s="160"/>
      <c r="J198" s="32"/>
      <c r="K198" s="32"/>
      <c r="L198" s="33"/>
      <c r="M198" s="161"/>
      <c r="N198" s="162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188</v>
      </c>
      <c r="AU198" s="17" t="s">
        <v>85</v>
      </c>
    </row>
    <row r="199" spans="1:65" s="2" customFormat="1" ht="10.199999999999999">
      <c r="A199" s="32"/>
      <c r="B199" s="33"/>
      <c r="C199" s="32"/>
      <c r="D199" s="163" t="s">
        <v>190</v>
      </c>
      <c r="E199" s="32"/>
      <c r="F199" s="164" t="s">
        <v>1104</v>
      </c>
      <c r="G199" s="32"/>
      <c r="H199" s="32"/>
      <c r="I199" s="160"/>
      <c r="J199" s="32"/>
      <c r="K199" s="32"/>
      <c r="L199" s="33"/>
      <c r="M199" s="161"/>
      <c r="N199" s="162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190</v>
      </c>
      <c r="AU199" s="17" t="s">
        <v>85</v>
      </c>
    </row>
    <row r="200" spans="1:65" s="13" customFormat="1" ht="20.399999999999999">
      <c r="B200" s="165"/>
      <c r="D200" s="158" t="s">
        <v>192</v>
      </c>
      <c r="E200" s="166" t="s">
        <v>1</v>
      </c>
      <c r="F200" s="167" t="s">
        <v>1105</v>
      </c>
      <c r="H200" s="168">
        <v>14.364000000000001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192</v>
      </c>
      <c r="AU200" s="166" t="s">
        <v>85</v>
      </c>
      <c r="AV200" s="13" t="s">
        <v>85</v>
      </c>
      <c r="AW200" s="13" t="s">
        <v>31</v>
      </c>
      <c r="AX200" s="13" t="s">
        <v>75</v>
      </c>
      <c r="AY200" s="166" t="s">
        <v>179</v>
      </c>
    </row>
    <row r="201" spans="1:65" s="13" customFormat="1" ht="10.199999999999999">
      <c r="B201" s="165"/>
      <c r="D201" s="158" t="s">
        <v>192</v>
      </c>
      <c r="E201" s="166" t="s">
        <v>1</v>
      </c>
      <c r="F201" s="167" t="s">
        <v>1106</v>
      </c>
      <c r="H201" s="168">
        <v>5.8520000000000003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6" t="s">
        <v>192</v>
      </c>
      <c r="AU201" s="166" t="s">
        <v>85</v>
      </c>
      <c r="AV201" s="13" t="s">
        <v>85</v>
      </c>
      <c r="AW201" s="13" t="s">
        <v>31</v>
      </c>
      <c r="AX201" s="13" t="s">
        <v>75</v>
      </c>
      <c r="AY201" s="166" t="s">
        <v>179</v>
      </c>
    </row>
    <row r="202" spans="1:65" s="14" customFormat="1" ht="10.199999999999999">
      <c r="B202" s="184"/>
      <c r="D202" s="158" t="s">
        <v>192</v>
      </c>
      <c r="E202" s="185" t="s">
        <v>112</v>
      </c>
      <c r="F202" s="186" t="s">
        <v>405</v>
      </c>
      <c r="H202" s="187">
        <v>20.216000000000001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5" t="s">
        <v>192</v>
      </c>
      <c r="AU202" s="185" t="s">
        <v>85</v>
      </c>
      <c r="AV202" s="14" t="s">
        <v>186</v>
      </c>
      <c r="AW202" s="14" t="s">
        <v>31</v>
      </c>
      <c r="AX202" s="14" t="s">
        <v>83</v>
      </c>
      <c r="AY202" s="185" t="s">
        <v>179</v>
      </c>
    </row>
    <row r="203" spans="1:65" s="2" customFormat="1" ht="22.2" customHeight="1">
      <c r="A203" s="32"/>
      <c r="B203" s="144"/>
      <c r="C203" s="145" t="s">
        <v>296</v>
      </c>
      <c r="D203" s="145" t="s">
        <v>181</v>
      </c>
      <c r="E203" s="146" t="s">
        <v>1107</v>
      </c>
      <c r="F203" s="147" t="s">
        <v>1108</v>
      </c>
      <c r="G203" s="148" t="s">
        <v>337</v>
      </c>
      <c r="H203" s="149">
        <v>14.99</v>
      </c>
      <c r="I203" s="150"/>
      <c r="J203" s="151">
        <f>ROUND(I203*H203,2)</f>
        <v>0</v>
      </c>
      <c r="K203" s="147" t="s">
        <v>185</v>
      </c>
      <c r="L203" s="33"/>
      <c r="M203" s="152" t="s">
        <v>1</v>
      </c>
      <c r="N203" s="153" t="s">
        <v>40</v>
      </c>
      <c r="O203" s="58"/>
      <c r="P203" s="154">
        <f>O203*H203</f>
        <v>0</v>
      </c>
      <c r="Q203" s="154">
        <v>0</v>
      </c>
      <c r="R203" s="154">
        <f>Q203*H203</f>
        <v>0</v>
      </c>
      <c r="S203" s="154">
        <v>6.0000000000000001E-3</v>
      </c>
      <c r="T203" s="155">
        <f>S203*H203</f>
        <v>8.9940000000000006E-2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6" t="s">
        <v>186</v>
      </c>
      <c r="AT203" s="156" t="s">
        <v>181</v>
      </c>
      <c r="AU203" s="156" t="s">
        <v>85</v>
      </c>
      <c r="AY203" s="17" t="s">
        <v>179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7" t="s">
        <v>83</v>
      </c>
      <c r="BK203" s="157">
        <f>ROUND(I203*H203,2)</f>
        <v>0</v>
      </c>
      <c r="BL203" s="17" t="s">
        <v>186</v>
      </c>
      <c r="BM203" s="156" t="s">
        <v>1109</v>
      </c>
    </row>
    <row r="204" spans="1:65" s="2" customFormat="1" ht="19.2">
      <c r="A204" s="32"/>
      <c r="B204" s="33"/>
      <c r="C204" s="32"/>
      <c r="D204" s="158" t="s">
        <v>188</v>
      </c>
      <c r="E204" s="32"/>
      <c r="F204" s="159" t="s">
        <v>1110</v>
      </c>
      <c r="G204" s="32"/>
      <c r="H204" s="32"/>
      <c r="I204" s="160"/>
      <c r="J204" s="32"/>
      <c r="K204" s="32"/>
      <c r="L204" s="33"/>
      <c r="M204" s="161"/>
      <c r="N204" s="162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188</v>
      </c>
      <c r="AU204" s="17" t="s">
        <v>85</v>
      </c>
    </row>
    <row r="205" spans="1:65" s="2" customFormat="1" ht="10.199999999999999">
      <c r="A205" s="32"/>
      <c r="B205" s="33"/>
      <c r="C205" s="32"/>
      <c r="D205" s="163" t="s">
        <v>190</v>
      </c>
      <c r="E205" s="32"/>
      <c r="F205" s="164" t="s">
        <v>1111</v>
      </c>
      <c r="G205" s="32"/>
      <c r="H205" s="32"/>
      <c r="I205" s="160"/>
      <c r="J205" s="32"/>
      <c r="K205" s="32"/>
      <c r="L205" s="33"/>
      <c r="M205" s="161"/>
      <c r="N205" s="162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190</v>
      </c>
      <c r="AU205" s="17" t="s">
        <v>85</v>
      </c>
    </row>
    <row r="206" spans="1:65" s="13" customFormat="1" ht="10.199999999999999">
      <c r="B206" s="165"/>
      <c r="D206" s="158" t="s">
        <v>192</v>
      </c>
      <c r="E206" s="166" t="s">
        <v>1</v>
      </c>
      <c r="F206" s="167" t="s">
        <v>1112</v>
      </c>
      <c r="H206" s="168">
        <v>14.99</v>
      </c>
      <c r="I206" s="169"/>
      <c r="L206" s="165"/>
      <c r="M206" s="170"/>
      <c r="N206" s="171"/>
      <c r="O206" s="171"/>
      <c r="P206" s="171"/>
      <c r="Q206" s="171"/>
      <c r="R206" s="171"/>
      <c r="S206" s="171"/>
      <c r="T206" s="172"/>
      <c r="AT206" s="166" t="s">
        <v>192</v>
      </c>
      <c r="AU206" s="166" t="s">
        <v>85</v>
      </c>
      <c r="AV206" s="13" t="s">
        <v>85</v>
      </c>
      <c r="AW206" s="13" t="s">
        <v>31</v>
      </c>
      <c r="AX206" s="13" t="s">
        <v>83</v>
      </c>
      <c r="AY206" s="166" t="s">
        <v>179</v>
      </c>
    </row>
    <row r="207" spans="1:65" s="2" customFormat="1" ht="22.2" customHeight="1">
      <c r="A207" s="32"/>
      <c r="B207" s="144"/>
      <c r="C207" s="145" t="s">
        <v>302</v>
      </c>
      <c r="D207" s="145" t="s">
        <v>181</v>
      </c>
      <c r="E207" s="146" t="s">
        <v>1113</v>
      </c>
      <c r="F207" s="147" t="s">
        <v>1114</v>
      </c>
      <c r="G207" s="148" t="s">
        <v>252</v>
      </c>
      <c r="H207" s="149">
        <v>1.667</v>
      </c>
      <c r="I207" s="150"/>
      <c r="J207" s="151">
        <f>ROUND(I207*H207,2)</f>
        <v>0</v>
      </c>
      <c r="K207" s="147" t="s">
        <v>185</v>
      </c>
      <c r="L207" s="33"/>
      <c r="M207" s="152" t="s">
        <v>1</v>
      </c>
      <c r="N207" s="153" t="s">
        <v>40</v>
      </c>
      <c r="O207" s="58"/>
      <c r="P207" s="154">
        <f>O207*H207</f>
        <v>0</v>
      </c>
      <c r="Q207" s="154">
        <v>0</v>
      </c>
      <c r="R207" s="154">
        <f>Q207*H207</f>
        <v>0</v>
      </c>
      <c r="S207" s="154">
        <v>8.8999999999999996E-2</v>
      </c>
      <c r="T207" s="155">
        <f>S207*H207</f>
        <v>0.14836299999999999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6" t="s">
        <v>186</v>
      </c>
      <c r="AT207" s="156" t="s">
        <v>181</v>
      </c>
      <c r="AU207" s="156" t="s">
        <v>85</v>
      </c>
      <c r="AY207" s="17" t="s">
        <v>179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7" t="s">
        <v>83</v>
      </c>
      <c r="BK207" s="157">
        <f>ROUND(I207*H207,2)</f>
        <v>0</v>
      </c>
      <c r="BL207" s="17" t="s">
        <v>186</v>
      </c>
      <c r="BM207" s="156" t="s">
        <v>1115</v>
      </c>
    </row>
    <row r="208" spans="1:65" s="2" customFormat="1" ht="28.8">
      <c r="A208" s="32"/>
      <c r="B208" s="33"/>
      <c r="C208" s="32"/>
      <c r="D208" s="158" t="s">
        <v>188</v>
      </c>
      <c r="E208" s="32"/>
      <c r="F208" s="159" t="s">
        <v>1116</v>
      </c>
      <c r="G208" s="32"/>
      <c r="H208" s="32"/>
      <c r="I208" s="160"/>
      <c r="J208" s="32"/>
      <c r="K208" s="32"/>
      <c r="L208" s="33"/>
      <c r="M208" s="161"/>
      <c r="N208" s="162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188</v>
      </c>
      <c r="AU208" s="17" t="s">
        <v>85</v>
      </c>
    </row>
    <row r="209" spans="1:65" s="2" customFormat="1" ht="10.199999999999999">
      <c r="A209" s="32"/>
      <c r="B209" s="33"/>
      <c r="C209" s="32"/>
      <c r="D209" s="163" t="s">
        <v>190</v>
      </c>
      <c r="E209" s="32"/>
      <c r="F209" s="164" t="s">
        <v>1117</v>
      </c>
      <c r="G209" s="32"/>
      <c r="H209" s="32"/>
      <c r="I209" s="160"/>
      <c r="J209" s="32"/>
      <c r="K209" s="32"/>
      <c r="L209" s="33"/>
      <c r="M209" s="161"/>
      <c r="N209" s="162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190</v>
      </c>
      <c r="AU209" s="17" t="s">
        <v>85</v>
      </c>
    </row>
    <row r="210" spans="1:65" s="13" customFormat="1" ht="10.199999999999999">
      <c r="B210" s="165"/>
      <c r="D210" s="158" t="s">
        <v>192</v>
      </c>
      <c r="E210" s="166" t="s">
        <v>1</v>
      </c>
      <c r="F210" s="167" t="s">
        <v>1118</v>
      </c>
      <c r="H210" s="168">
        <v>1.667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6" t="s">
        <v>192</v>
      </c>
      <c r="AU210" s="166" t="s">
        <v>85</v>
      </c>
      <c r="AV210" s="13" t="s">
        <v>85</v>
      </c>
      <c r="AW210" s="13" t="s">
        <v>31</v>
      </c>
      <c r="AX210" s="13" t="s">
        <v>83</v>
      </c>
      <c r="AY210" s="166" t="s">
        <v>179</v>
      </c>
    </row>
    <row r="211" spans="1:65" s="2" customFormat="1" ht="19.8" customHeight="1">
      <c r="A211" s="32"/>
      <c r="B211" s="144"/>
      <c r="C211" s="145" t="s">
        <v>309</v>
      </c>
      <c r="D211" s="145" t="s">
        <v>181</v>
      </c>
      <c r="E211" s="146" t="s">
        <v>1119</v>
      </c>
      <c r="F211" s="147" t="s">
        <v>1120</v>
      </c>
      <c r="G211" s="148" t="s">
        <v>252</v>
      </c>
      <c r="H211" s="149">
        <v>6.0650000000000004</v>
      </c>
      <c r="I211" s="150"/>
      <c r="J211" s="151">
        <f>ROUND(I211*H211,2)</f>
        <v>0</v>
      </c>
      <c r="K211" s="147" t="s">
        <v>185</v>
      </c>
      <c r="L211" s="33"/>
      <c r="M211" s="152" t="s">
        <v>1</v>
      </c>
      <c r="N211" s="153" t="s">
        <v>40</v>
      </c>
      <c r="O211" s="58"/>
      <c r="P211" s="154">
        <f>O211*H211</f>
        <v>0</v>
      </c>
      <c r="Q211" s="154">
        <v>0</v>
      </c>
      <c r="R211" s="154">
        <f>Q211*H211</f>
        <v>0</v>
      </c>
      <c r="S211" s="154">
        <v>2.1999999999999999E-2</v>
      </c>
      <c r="T211" s="155">
        <f>S211*H211</f>
        <v>0.13342999999999999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6" t="s">
        <v>186</v>
      </c>
      <c r="AT211" s="156" t="s">
        <v>181</v>
      </c>
      <c r="AU211" s="156" t="s">
        <v>85</v>
      </c>
      <c r="AY211" s="17" t="s">
        <v>179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7" t="s">
        <v>83</v>
      </c>
      <c r="BK211" s="157">
        <f>ROUND(I211*H211,2)</f>
        <v>0</v>
      </c>
      <c r="BL211" s="17" t="s">
        <v>186</v>
      </c>
      <c r="BM211" s="156" t="s">
        <v>1121</v>
      </c>
    </row>
    <row r="212" spans="1:65" s="2" customFormat="1" ht="10.199999999999999">
      <c r="A212" s="32"/>
      <c r="B212" s="33"/>
      <c r="C212" s="32"/>
      <c r="D212" s="158" t="s">
        <v>188</v>
      </c>
      <c r="E212" s="32"/>
      <c r="F212" s="159" t="s">
        <v>1122</v>
      </c>
      <c r="G212" s="32"/>
      <c r="H212" s="32"/>
      <c r="I212" s="160"/>
      <c r="J212" s="32"/>
      <c r="K212" s="32"/>
      <c r="L212" s="33"/>
      <c r="M212" s="161"/>
      <c r="N212" s="162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188</v>
      </c>
      <c r="AU212" s="17" t="s">
        <v>85</v>
      </c>
    </row>
    <row r="213" spans="1:65" s="2" customFormat="1" ht="10.199999999999999">
      <c r="A213" s="32"/>
      <c r="B213" s="33"/>
      <c r="C213" s="32"/>
      <c r="D213" s="163" t="s">
        <v>190</v>
      </c>
      <c r="E213" s="32"/>
      <c r="F213" s="164" t="s">
        <v>1123</v>
      </c>
      <c r="G213" s="32"/>
      <c r="H213" s="32"/>
      <c r="I213" s="160"/>
      <c r="J213" s="32"/>
      <c r="K213" s="32"/>
      <c r="L213" s="33"/>
      <c r="M213" s="161"/>
      <c r="N213" s="162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190</v>
      </c>
      <c r="AU213" s="17" t="s">
        <v>85</v>
      </c>
    </row>
    <row r="214" spans="1:65" s="2" customFormat="1" ht="19.2">
      <c r="A214" s="32"/>
      <c r="B214" s="33"/>
      <c r="C214" s="32"/>
      <c r="D214" s="158" t="s">
        <v>245</v>
      </c>
      <c r="E214" s="32"/>
      <c r="F214" s="173" t="s">
        <v>1124</v>
      </c>
      <c r="G214" s="32"/>
      <c r="H214" s="32"/>
      <c r="I214" s="160"/>
      <c r="J214" s="32"/>
      <c r="K214" s="32"/>
      <c r="L214" s="33"/>
      <c r="M214" s="161"/>
      <c r="N214" s="162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245</v>
      </c>
      <c r="AU214" s="17" t="s">
        <v>85</v>
      </c>
    </row>
    <row r="215" spans="1:65" s="13" customFormat="1" ht="10.199999999999999">
      <c r="B215" s="165"/>
      <c r="D215" s="158" t="s">
        <v>192</v>
      </c>
      <c r="E215" s="166" t="s">
        <v>1</v>
      </c>
      <c r="F215" s="167" t="s">
        <v>1125</v>
      </c>
      <c r="H215" s="168">
        <v>6.0650000000000004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6" t="s">
        <v>192</v>
      </c>
      <c r="AU215" s="166" t="s">
        <v>85</v>
      </c>
      <c r="AV215" s="13" t="s">
        <v>85</v>
      </c>
      <c r="AW215" s="13" t="s">
        <v>31</v>
      </c>
      <c r="AX215" s="13" t="s">
        <v>83</v>
      </c>
      <c r="AY215" s="166" t="s">
        <v>179</v>
      </c>
    </row>
    <row r="216" spans="1:65" s="2" customFormat="1" ht="22.2" customHeight="1">
      <c r="A216" s="32"/>
      <c r="B216" s="144"/>
      <c r="C216" s="145" t="s">
        <v>315</v>
      </c>
      <c r="D216" s="145" t="s">
        <v>181</v>
      </c>
      <c r="E216" s="146" t="s">
        <v>1126</v>
      </c>
      <c r="F216" s="147" t="s">
        <v>1127</v>
      </c>
      <c r="G216" s="148" t="s">
        <v>252</v>
      </c>
      <c r="H216" s="149">
        <v>3.24</v>
      </c>
      <c r="I216" s="150"/>
      <c r="J216" s="151">
        <f>ROUND(I216*H216,2)</f>
        <v>0</v>
      </c>
      <c r="K216" s="147" t="s">
        <v>185</v>
      </c>
      <c r="L216" s="33"/>
      <c r="M216" s="152" t="s">
        <v>1</v>
      </c>
      <c r="N216" s="153" t="s">
        <v>40</v>
      </c>
      <c r="O216" s="58"/>
      <c r="P216" s="154">
        <f>O216*H216</f>
        <v>0</v>
      </c>
      <c r="Q216" s="154">
        <v>0</v>
      </c>
      <c r="R216" s="154">
        <f>Q216*H216</f>
        <v>0</v>
      </c>
      <c r="S216" s="154">
        <v>2.1999999999999999E-2</v>
      </c>
      <c r="T216" s="155">
        <f>S216*H216</f>
        <v>7.1279999999999996E-2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6" t="s">
        <v>186</v>
      </c>
      <c r="AT216" s="156" t="s">
        <v>181</v>
      </c>
      <c r="AU216" s="156" t="s">
        <v>85</v>
      </c>
      <c r="AY216" s="17" t="s">
        <v>179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7" t="s">
        <v>83</v>
      </c>
      <c r="BK216" s="157">
        <f>ROUND(I216*H216,2)</f>
        <v>0</v>
      </c>
      <c r="BL216" s="17" t="s">
        <v>186</v>
      </c>
      <c r="BM216" s="156" t="s">
        <v>1128</v>
      </c>
    </row>
    <row r="217" spans="1:65" s="2" customFormat="1" ht="19.2">
      <c r="A217" s="32"/>
      <c r="B217" s="33"/>
      <c r="C217" s="32"/>
      <c r="D217" s="158" t="s">
        <v>188</v>
      </c>
      <c r="E217" s="32"/>
      <c r="F217" s="159" t="s">
        <v>1129</v>
      </c>
      <c r="G217" s="32"/>
      <c r="H217" s="32"/>
      <c r="I217" s="160"/>
      <c r="J217" s="32"/>
      <c r="K217" s="32"/>
      <c r="L217" s="33"/>
      <c r="M217" s="161"/>
      <c r="N217" s="162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188</v>
      </c>
      <c r="AU217" s="17" t="s">
        <v>85</v>
      </c>
    </row>
    <row r="218" spans="1:65" s="2" customFormat="1" ht="10.199999999999999">
      <c r="A218" s="32"/>
      <c r="B218" s="33"/>
      <c r="C218" s="32"/>
      <c r="D218" s="163" t="s">
        <v>190</v>
      </c>
      <c r="E218" s="32"/>
      <c r="F218" s="164" t="s">
        <v>1130</v>
      </c>
      <c r="G218" s="32"/>
      <c r="H218" s="32"/>
      <c r="I218" s="160"/>
      <c r="J218" s="32"/>
      <c r="K218" s="32"/>
      <c r="L218" s="33"/>
      <c r="M218" s="161"/>
      <c r="N218" s="162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190</v>
      </c>
      <c r="AU218" s="17" t="s">
        <v>85</v>
      </c>
    </row>
    <row r="219" spans="1:65" s="13" customFormat="1" ht="10.199999999999999">
      <c r="B219" s="165"/>
      <c r="D219" s="158" t="s">
        <v>192</v>
      </c>
      <c r="E219" s="166" t="s">
        <v>1</v>
      </c>
      <c r="F219" s="167" t="s">
        <v>1131</v>
      </c>
      <c r="H219" s="168">
        <v>3.24</v>
      </c>
      <c r="I219" s="169"/>
      <c r="L219" s="165"/>
      <c r="M219" s="170"/>
      <c r="N219" s="171"/>
      <c r="O219" s="171"/>
      <c r="P219" s="171"/>
      <c r="Q219" s="171"/>
      <c r="R219" s="171"/>
      <c r="S219" s="171"/>
      <c r="T219" s="172"/>
      <c r="AT219" s="166" t="s">
        <v>192</v>
      </c>
      <c r="AU219" s="166" t="s">
        <v>85</v>
      </c>
      <c r="AV219" s="13" t="s">
        <v>85</v>
      </c>
      <c r="AW219" s="13" t="s">
        <v>31</v>
      </c>
      <c r="AX219" s="13" t="s">
        <v>83</v>
      </c>
      <c r="AY219" s="166" t="s">
        <v>179</v>
      </c>
    </row>
    <row r="220" spans="1:65" s="2" customFormat="1" ht="22.2" customHeight="1">
      <c r="A220" s="32"/>
      <c r="B220" s="144"/>
      <c r="C220" s="145" t="s">
        <v>7</v>
      </c>
      <c r="D220" s="145" t="s">
        <v>181</v>
      </c>
      <c r="E220" s="146" t="s">
        <v>478</v>
      </c>
      <c r="F220" s="147" t="s">
        <v>479</v>
      </c>
      <c r="G220" s="148" t="s">
        <v>252</v>
      </c>
      <c r="H220" s="149">
        <v>31.015000000000001</v>
      </c>
      <c r="I220" s="150"/>
      <c r="J220" s="151">
        <f>ROUND(I220*H220,2)</f>
        <v>0</v>
      </c>
      <c r="K220" s="147" t="s">
        <v>185</v>
      </c>
      <c r="L220" s="33"/>
      <c r="M220" s="152" t="s">
        <v>1</v>
      </c>
      <c r="N220" s="153" t="s">
        <v>40</v>
      </c>
      <c r="O220" s="58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6" t="s">
        <v>186</v>
      </c>
      <c r="AT220" s="156" t="s">
        <v>181</v>
      </c>
      <c r="AU220" s="156" t="s">
        <v>85</v>
      </c>
      <c r="AY220" s="17" t="s">
        <v>179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7" t="s">
        <v>83</v>
      </c>
      <c r="BK220" s="157">
        <f>ROUND(I220*H220,2)</f>
        <v>0</v>
      </c>
      <c r="BL220" s="17" t="s">
        <v>186</v>
      </c>
      <c r="BM220" s="156" t="s">
        <v>1132</v>
      </c>
    </row>
    <row r="221" spans="1:65" s="2" customFormat="1" ht="19.2">
      <c r="A221" s="32"/>
      <c r="B221" s="33"/>
      <c r="C221" s="32"/>
      <c r="D221" s="158" t="s">
        <v>188</v>
      </c>
      <c r="E221" s="32"/>
      <c r="F221" s="159" t="s">
        <v>481</v>
      </c>
      <c r="G221" s="32"/>
      <c r="H221" s="32"/>
      <c r="I221" s="160"/>
      <c r="J221" s="32"/>
      <c r="K221" s="32"/>
      <c r="L221" s="33"/>
      <c r="M221" s="161"/>
      <c r="N221" s="162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188</v>
      </c>
      <c r="AU221" s="17" t="s">
        <v>85</v>
      </c>
    </row>
    <row r="222" spans="1:65" s="2" customFormat="1" ht="10.199999999999999">
      <c r="A222" s="32"/>
      <c r="B222" s="33"/>
      <c r="C222" s="32"/>
      <c r="D222" s="163" t="s">
        <v>190</v>
      </c>
      <c r="E222" s="32"/>
      <c r="F222" s="164" t="s">
        <v>482</v>
      </c>
      <c r="G222" s="32"/>
      <c r="H222" s="32"/>
      <c r="I222" s="160"/>
      <c r="J222" s="32"/>
      <c r="K222" s="32"/>
      <c r="L222" s="33"/>
      <c r="M222" s="161"/>
      <c r="N222" s="162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190</v>
      </c>
      <c r="AU222" s="17" t="s">
        <v>85</v>
      </c>
    </row>
    <row r="223" spans="1:65" s="13" customFormat="1" ht="10.199999999999999">
      <c r="B223" s="165"/>
      <c r="D223" s="158" t="s">
        <v>192</v>
      </c>
      <c r="E223" s="166" t="s">
        <v>1</v>
      </c>
      <c r="F223" s="167" t="s">
        <v>1133</v>
      </c>
      <c r="H223" s="168">
        <v>31.015000000000001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6" t="s">
        <v>192</v>
      </c>
      <c r="AU223" s="166" t="s">
        <v>85</v>
      </c>
      <c r="AV223" s="13" t="s">
        <v>85</v>
      </c>
      <c r="AW223" s="13" t="s">
        <v>31</v>
      </c>
      <c r="AX223" s="13" t="s">
        <v>83</v>
      </c>
      <c r="AY223" s="166" t="s">
        <v>179</v>
      </c>
    </row>
    <row r="224" spans="1:65" s="2" customFormat="1" ht="19.8" customHeight="1">
      <c r="A224" s="32"/>
      <c r="B224" s="144"/>
      <c r="C224" s="145" t="s">
        <v>327</v>
      </c>
      <c r="D224" s="145" t="s">
        <v>181</v>
      </c>
      <c r="E224" s="146" t="s">
        <v>1134</v>
      </c>
      <c r="F224" s="147" t="s">
        <v>1135</v>
      </c>
      <c r="G224" s="148" t="s">
        <v>252</v>
      </c>
      <c r="H224" s="149">
        <v>6.0650000000000004</v>
      </c>
      <c r="I224" s="150"/>
      <c r="J224" s="151">
        <f>ROUND(I224*H224,2)</f>
        <v>0</v>
      </c>
      <c r="K224" s="147" t="s">
        <v>185</v>
      </c>
      <c r="L224" s="33"/>
      <c r="M224" s="152" t="s">
        <v>1</v>
      </c>
      <c r="N224" s="153" t="s">
        <v>40</v>
      </c>
      <c r="O224" s="58"/>
      <c r="P224" s="154">
        <f>O224*H224</f>
        <v>0</v>
      </c>
      <c r="Q224" s="154">
        <v>2.0140000000000002E-2</v>
      </c>
      <c r="R224" s="154">
        <f>Q224*H224</f>
        <v>0.12214910000000002</v>
      </c>
      <c r="S224" s="154">
        <v>0</v>
      </c>
      <c r="T224" s="155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6" t="s">
        <v>186</v>
      </c>
      <c r="AT224" s="156" t="s">
        <v>181</v>
      </c>
      <c r="AU224" s="156" t="s">
        <v>85</v>
      </c>
      <c r="AY224" s="17" t="s">
        <v>179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7" t="s">
        <v>83</v>
      </c>
      <c r="BK224" s="157">
        <f>ROUND(I224*H224,2)</f>
        <v>0</v>
      </c>
      <c r="BL224" s="17" t="s">
        <v>186</v>
      </c>
      <c r="BM224" s="156" t="s">
        <v>1136</v>
      </c>
    </row>
    <row r="225" spans="1:65" s="2" customFormat="1" ht="19.2">
      <c r="A225" s="32"/>
      <c r="B225" s="33"/>
      <c r="C225" s="32"/>
      <c r="D225" s="158" t="s">
        <v>188</v>
      </c>
      <c r="E225" s="32"/>
      <c r="F225" s="159" t="s">
        <v>1137</v>
      </c>
      <c r="G225" s="32"/>
      <c r="H225" s="32"/>
      <c r="I225" s="160"/>
      <c r="J225" s="32"/>
      <c r="K225" s="32"/>
      <c r="L225" s="33"/>
      <c r="M225" s="161"/>
      <c r="N225" s="162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188</v>
      </c>
      <c r="AU225" s="17" t="s">
        <v>85</v>
      </c>
    </row>
    <row r="226" spans="1:65" s="2" customFormat="1" ht="10.199999999999999">
      <c r="A226" s="32"/>
      <c r="B226" s="33"/>
      <c r="C226" s="32"/>
      <c r="D226" s="163" t="s">
        <v>190</v>
      </c>
      <c r="E226" s="32"/>
      <c r="F226" s="164" t="s">
        <v>1138</v>
      </c>
      <c r="G226" s="32"/>
      <c r="H226" s="32"/>
      <c r="I226" s="160"/>
      <c r="J226" s="32"/>
      <c r="K226" s="32"/>
      <c r="L226" s="33"/>
      <c r="M226" s="161"/>
      <c r="N226" s="162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190</v>
      </c>
      <c r="AU226" s="17" t="s">
        <v>85</v>
      </c>
    </row>
    <row r="227" spans="1:65" s="13" customFormat="1" ht="10.199999999999999">
      <c r="B227" s="165"/>
      <c r="D227" s="158" t="s">
        <v>192</v>
      </c>
      <c r="E227" s="166" t="s">
        <v>1</v>
      </c>
      <c r="F227" s="167" t="s">
        <v>1125</v>
      </c>
      <c r="H227" s="168">
        <v>6.0650000000000004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6" t="s">
        <v>192</v>
      </c>
      <c r="AU227" s="166" t="s">
        <v>85</v>
      </c>
      <c r="AV227" s="13" t="s">
        <v>85</v>
      </c>
      <c r="AW227" s="13" t="s">
        <v>31</v>
      </c>
      <c r="AX227" s="13" t="s">
        <v>83</v>
      </c>
      <c r="AY227" s="166" t="s">
        <v>179</v>
      </c>
    </row>
    <row r="228" spans="1:65" s="2" customFormat="1" ht="22.2" customHeight="1">
      <c r="A228" s="32"/>
      <c r="B228" s="144"/>
      <c r="C228" s="145" t="s">
        <v>334</v>
      </c>
      <c r="D228" s="145" t="s">
        <v>181</v>
      </c>
      <c r="E228" s="146" t="s">
        <v>1139</v>
      </c>
      <c r="F228" s="147" t="s">
        <v>1140</v>
      </c>
      <c r="G228" s="148" t="s">
        <v>252</v>
      </c>
      <c r="H228" s="149">
        <v>3.24</v>
      </c>
      <c r="I228" s="150"/>
      <c r="J228" s="151">
        <f>ROUND(I228*H228,2)</f>
        <v>0</v>
      </c>
      <c r="K228" s="147" t="s">
        <v>185</v>
      </c>
      <c r="L228" s="33"/>
      <c r="M228" s="152" t="s">
        <v>1</v>
      </c>
      <c r="N228" s="153" t="s">
        <v>40</v>
      </c>
      <c r="O228" s="58"/>
      <c r="P228" s="154">
        <f>O228*H228</f>
        <v>0</v>
      </c>
      <c r="Q228" s="154">
        <v>2.0140000000000002E-2</v>
      </c>
      <c r="R228" s="154">
        <f>Q228*H228</f>
        <v>6.5253600000000009E-2</v>
      </c>
      <c r="S228" s="154">
        <v>0</v>
      </c>
      <c r="T228" s="155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6" t="s">
        <v>186</v>
      </c>
      <c r="AT228" s="156" t="s">
        <v>181</v>
      </c>
      <c r="AU228" s="156" t="s">
        <v>85</v>
      </c>
      <c r="AY228" s="17" t="s">
        <v>179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7" t="s">
        <v>83</v>
      </c>
      <c r="BK228" s="157">
        <f>ROUND(I228*H228,2)</f>
        <v>0</v>
      </c>
      <c r="BL228" s="17" t="s">
        <v>186</v>
      </c>
      <c r="BM228" s="156" t="s">
        <v>1141</v>
      </c>
    </row>
    <row r="229" spans="1:65" s="2" customFormat="1" ht="19.2">
      <c r="A229" s="32"/>
      <c r="B229" s="33"/>
      <c r="C229" s="32"/>
      <c r="D229" s="158" t="s">
        <v>188</v>
      </c>
      <c r="E229" s="32"/>
      <c r="F229" s="159" t="s">
        <v>1142</v>
      </c>
      <c r="G229" s="32"/>
      <c r="H229" s="32"/>
      <c r="I229" s="160"/>
      <c r="J229" s="32"/>
      <c r="K229" s="32"/>
      <c r="L229" s="33"/>
      <c r="M229" s="161"/>
      <c r="N229" s="162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188</v>
      </c>
      <c r="AU229" s="17" t="s">
        <v>85</v>
      </c>
    </row>
    <row r="230" spans="1:65" s="2" customFormat="1" ht="10.199999999999999">
      <c r="A230" s="32"/>
      <c r="B230" s="33"/>
      <c r="C230" s="32"/>
      <c r="D230" s="163" t="s">
        <v>190</v>
      </c>
      <c r="E230" s="32"/>
      <c r="F230" s="164" t="s">
        <v>1143</v>
      </c>
      <c r="G230" s="32"/>
      <c r="H230" s="32"/>
      <c r="I230" s="160"/>
      <c r="J230" s="32"/>
      <c r="K230" s="32"/>
      <c r="L230" s="33"/>
      <c r="M230" s="161"/>
      <c r="N230" s="162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190</v>
      </c>
      <c r="AU230" s="17" t="s">
        <v>85</v>
      </c>
    </row>
    <row r="231" spans="1:65" s="13" customFormat="1" ht="10.199999999999999">
      <c r="B231" s="165"/>
      <c r="D231" s="158" t="s">
        <v>192</v>
      </c>
      <c r="E231" s="166" t="s">
        <v>1</v>
      </c>
      <c r="F231" s="167" t="s">
        <v>1131</v>
      </c>
      <c r="H231" s="168">
        <v>3.24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6" t="s">
        <v>192</v>
      </c>
      <c r="AU231" s="166" t="s">
        <v>85</v>
      </c>
      <c r="AV231" s="13" t="s">
        <v>85</v>
      </c>
      <c r="AW231" s="13" t="s">
        <v>31</v>
      </c>
      <c r="AX231" s="13" t="s">
        <v>83</v>
      </c>
      <c r="AY231" s="166" t="s">
        <v>179</v>
      </c>
    </row>
    <row r="232" spans="1:65" s="2" customFormat="1" ht="22.2" customHeight="1">
      <c r="A232" s="32"/>
      <c r="B232" s="144"/>
      <c r="C232" s="145" t="s">
        <v>341</v>
      </c>
      <c r="D232" s="145" t="s">
        <v>181</v>
      </c>
      <c r="E232" s="146" t="s">
        <v>1144</v>
      </c>
      <c r="F232" s="147" t="s">
        <v>1145</v>
      </c>
      <c r="G232" s="148" t="s">
        <v>252</v>
      </c>
      <c r="H232" s="149">
        <v>9.3049999999999997</v>
      </c>
      <c r="I232" s="150"/>
      <c r="J232" s="151">
        <f>ROUND(I232*H232,2)</f>
        <v>0</v>
      </c>
      <c r="K232" s="147" t="s">
        <v>185</v>
      </c>
      <c r="L232" s="33"/>
      <c r="M232" s="152" t="s">
        <v>1</v>
      </c>
      <c r="N232" s="153" t="s">
        <v>40</v>
      </c>
      <c r="O232" s="58"/>
      <c r="P232" s="154">
        <f>O232*H232</f>
        <v>0</v>
      </c>
      <c r="Q232" s="154">
        <v>2.0999999999999999E-3</v>
      </c>
      <c r="R232" s="154">
        <f>Q232*H232</f>
        <v>1.9540499999999999E-2</v>
      </c>
      <c r="S232" s="154">
        <v>0</v>
      </c>
      <c r="T232" s="155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6" t="s">
        <v>186</v>
      </c>
      <c r="AT232" s="156" t="s">
        <v>181</v>
      </c>
      <c r="AU232" s="156" t="s">
        <v>85</v>
      </c>
      <c r="AY232" s="17" t="s">
        <v>179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7" t="s">
        <v>83</v>
      </c>
      <c r="BK232" s="157">
        <f>ROUND(I232*H232,2)</f>
        <v>0</v>
      </c>
      <c r="BL232" s="17" t="s">
        <v>186</v>
      </c>
      <c r="BM232" s="156" t="s">
        <v>1146</v>
      </c>
    </row>
    <row r="233" spans="1:65" s="2" customFormat="1" ht="19.2">
      <c r="A233" s="32"/>
      <c r="B233" s="33"/>
      <c r="C233" s="32"/>
      <c r="D233" s="158" t="s">
        <v>188</v>
      </c>
      <c r="E233" s="32"/>
      <c r="F233" s="159" t="s">
        <v>1147</v>
      </c>
      <c r="G233" s="32"/>
      <c r="H233" s="32"/>
      <c r="I233" s="160"/>
      <c r="J233" s="32"/>
      <c r="K233" s="32"/>
      <c r="L233" s="33"/>
      <c r="M233" s="161"/>
      <c r="N233" s="162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188</v>
      </c>
      <c r="AU233" s="17" t="s">
        <v>85</v>
      </c>
    </row>
    <row r="234" spans="1:65" s="2" customFormat="1" ht="10.199999999999999">
      <c r="A234" s="32"/>
      <c r="B234" s="33"/>
      <c r="C234" s="32"/>
      <c r="D234" s="163" t="s">
        <v>190</v>
      </c>
      <c r="E234" s="32"/>
      <c r="F234" s="164" t="s">
        <v>1148</v>
      </c>
      <c r="G234" s="32"/>
      <c r="H234" s="32"/>
      <c r="I234" s="160"/>
      <c r="J234" s="32"/>
      <c r="K234" s="32"/>
      <c r="L234" s="33"/>
      <c r="M234" s="161"/>
      <c r="N234" s="162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190</v>
      </c>
      <c r="AU234" s="17" t="s">
        <v>85</v>
      </c>
    </row>
    <row r="235" spans="1:65" s="13" customFormat="1" ht="10.199999999999999">
      <c r="B235" s="165"/>
      <c r="D235" s="158" t="s">
        <v>192</v>
      </c>
      <c r="E235" s="166" t="s">
        <v>1</v>
      </c>
      <c r="F235" s="167" t="s">
        <v>1149</v>
      </c>
      <c r="H235" s="168">
        <v>9.3049999999999997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6" t="s">
        <v>192</v>
      </c>
      <c r="AU235" s="166" t="s">
        <v>85</v>
      </c>
      <c r="AV235" s="13" t="s">
        <v>85</v>
      </c>
      <c r="AW235" s="13" t="s">
        <v>31</v>
      </c>
      <c r="AX235" s="13" t="s">
        <v>83</v>
      </c>
      <c r="AY235" s="166" t="s">
        <v>179</v>
      </c>
    </row>
    <row r="236" spans="1:65" s="12" customFormat="1" ht="22.8" customHeight="1">
      <c r="B236" s="131"/>
      <c r="D236" s="132" t="s">
        <v>74</v>
      </c>
      <c r="E236" s="142" t="s">
        <v>485</v>
      </c>
      <c r="F236" s="142" t="s">
        <v>486</v>
      </c>
      <c r="I236" s="134"/>
      <c r="J236" s="143">
        <f>BK236</f>
        <v>0</v>
      </c>
      <c r="L236" s="131"/>
      <c r="M236" s="136"/>
      <c r="N236" s="137"/>
      <c r="O236" s="137"/>
      <c r="P236" s="138">
        <f>SUM(P237:P249)</f>
        <v>0</v>
      </c>
      <c r="Q236" s="137"/>
      <c r="R236" s="138">
        <f>SUM(R237:R249)</f>
        <v>0</v>
      </c>
      <c r="S236" s="137"/>
      <c r="T236" s="139">
        <f>SUM(T237:T249)</f>
        <v>0</v>
      </c>
      <c r="AR236" s="132" t="s">
        <v>83</v>
      </c>
      <c r="AT236" s="140" t="s">
        <v>74</v>
      </c>
      <c r="AU236" s="140" t="s">
        <v>83</v>
      </c>
      <c r="AY236" s="132" t="s">
        <v>179</v>
      </c>
      <c r="BK236" s="141">
        <f>SUM(BK237:BK249)</f>
        <v>0</v>
      </c>
    </row>
    <row r="237" spans="1:65" s="2" customFormat="1" ht="22.2" customHeight="1">
      <c r="A237" s="32"/>
      <c r="B237" s="144"/>
      <c r="C237" s="145" t="s">
        <v>347</v>
      </c>
      <c r="D237" s="145" t="s">
        <v>181</v>
      </c>
      <c r="E237" s="146" t="s">
        <v>488</v>
      </c>
      <c r="F237" s="147" t="s">
        <v>489</v>
      </c>
      <c r="G237" s="148" t="s">
        <v>221</v>
      </c>
      <c r="H237" s="149">
        <v>6.33</v>
      </c>
      <c r="I237" s="150"/>
      <c r="J237" s="151">
        <f>ROUND(I237*H237,2)</f>
        <v>0</v>
      </c>
      <c r="K237" s="147" t="s">
        <v>185</v>
      </c>
      <c r="L237" s="33"/>
      <c r="M237" s="152" t="s">
        <v>1</v>
      </c>
      <c r="N237" s="153" t="s">
        <v>40</v>
      </c>
      <c r="O237" s="58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6" t="s">
        <v>186</v>
      </c>
      <c r="AT237" s="156" t="s">
        <v>181</v>
      </c>
      <c r="AU237" s="156" t="s">
        <v>85</v>
      </c>
      <c r="AY237" s="17" t="s">
        <v>179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7" t="s">
        <v>83</v>
      </c>
      <c r="BK237" s="157">
        <f>ROUND(I237*H237,2)</f>
        <v>0</v>
      </c>
      <c r="BL237" s="17" t="s">
        <v>186</v>
      </c>
      <c r="BM237" s="156" t="s">
        <v>1150</v>
      </c>
    </row>
    <row r="238" spans="1:65" s="2" customFormat="1" ht="28.8">
      <c r="A238" s="32"/>
      <c r="B238" s="33"/>
      <c r="C238" s="32"/>
      <c r="D238" s="158" t="s">
        <v>188</v>
      </c>
      <c r="E238" s="32"/>
      <c r="F238" s="159" t="s">
        <v>491</v>
      </c>
      <c r="G238" s="32"/>
      <c r="H238" s="32"/>
      <c r="I238" s="160"/>
      <c r="J238" s="32"/>
      <c r="K238" s="32"/>
      <c r="L238" s="33"/>
      <c r="M238" s="161"/>
      <c r="N238" s="162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188</v>
      </c>
      <c r="AU238" s="17" t="s">
        <v>85</v>
      </c>
    </row>
    <row r="239" spans="1:65" s="2" customFormat="1" ht="10.199999999999999">
      <c r="A239" s="32"/>
      <c r="B239" s="33"/>
      <c r="C239" s="32"/>
      <c r="D239" s="163" t="s">
        <v>190</v>
      </c>
      <c r="E239" s="32"/>
      <c r="F239" s="164" t="s">
        <v>492</v>
      </c>
      <c r="G239" s="32"/>
      <c r="H239" s="32"/>
      <c r="I239" s="160"/>
      <c r="J239" s="32"/>
      <c r="K239" s="32"/>
      <c r="L239" s="33"/>
      <c r="M239" s="161"/>
      <c r="N239" s="162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190</v>
      </c>
      <c r="AU239" s="17" t="s">
        <v>85</v>
      </c>
    </row>
    <row r="240" spans="1:65" s="2" customFormat="1" ht="22.2" customHeight="1">
      <c r="A240" s="32"/>
      <c r="B240" s="144"/>
      <c r="C240" s="145" t="s">
        <v>351</v>
      </c>
      <c r="D240" s="145" t="s">
        <v>181</v>
      </c>
      <c r="E240" s="146" t="s">
        <v>494</v>
      </c>
      <c r="F240" s="147" t="s">
        <v>495</v>
      </c>
      <c r="G240" s="148" t="s">
        <v>221</v>
      </c>
      <c r="H240" s="149">
        <v>6.33</v>
      </c>
      <c r="I240" s="150"/>
      <c r="J240" s="151">
        <f>ROUND(I240*H240,2)</f>
        <v>0</v>
      </c>
      <c r="K240" s="147" t="s">
        <v>185</v>
      </c>
      <c r="L240" s="33"/>
      <c r="M240" s="152" t="s">
        <v>1</v>
      </c>
      <c r="N240" s="153" t="s">
        <v>40</v>
      </c>
      <c r="O240" s="58"/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6" t="s">
        <v>186</v>
      </c>
      <c r="AT240" s="156" t="s">
        <v>181</v>
      </c>
      <c r="AU240" s="156" t="s">
        <v>85</v>
      </c>
      <c r="AY240" s="17" t="s">
        <v>179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7" t="s">
        <v>83</v>
      </c>
      <c r="BK240" s="157">
        <f>ROUND(I240*H240,2)</f>
        <v>0</v>
      </c>
      <c r="BL240" s="17" t="s">
        <v>186</v>
      </c>
      <c r="BM240" s="156" t="s">
        <v>1151</v>
      </c>
    </row>
    <row r="241" spans="1:65" s="2" customFormat="1" ht="19.2">
      <c r="A241" s="32"/>
      <c r="B241" s="33"/>
      <c r="C241" s="32"/>
      <c r="D241" s="158" t="s">
        <v>188</v>
      </c>
      <c r="E241" s="32"/>
      <c r="F241" s="159" t="s">
        <v>497</v>
      </c>
      <c r="G241" s="32"/>
      <c r="H241" s="32"/>
      <c r="I241" s="160"/>
      <c r="J241" s="32"/>
      <c r="K241" s="32"/>
      <c r="L241" s="33"/>
      <c r="M241" s="161"/>
      <c r="N241" s="162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188</v>
      </c>
      <c r="AU241" s="17" t="s">
        <v>85</v>
      </c>
    </row>
    <row r="242" spans="1:65" s="2" customFormat="1" ht="10.199999999999999">
      <c r="A242" s="32"/>
      <c r="B242" s="33"/>
      <c r="C242" s="32"/>
      <c r="D242" s="163" t="s">
        <v>190</v>
      </c>
      <c r="E242" s="32"/>
      <c r="F242" s="164" t="s">
        <v>498</v>
      </c>
      <c r="G242" s="32"/>
      <c r="H242" s="32"/>
      <c r="I242" s="160"/>
      <c r="J242" s="32"/>
      <c r="K242" s="32"/>
      <c r="L242" s="33"/>
      <c r="M242" s="161"/>
      <c r="N242" s="162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190</v>
      </c>
      <c r="AU242" s="17" t="s">
        <v>85</v>
      </c>
    </row>
    <row r="243" spans="1:65" s="2" customFormat="1" ht="22.2" customHeight="1">
      <c r="A243" s="32"/>
      <c r="B243" s="144"/>
      <c r="C243" s="145" t="s">
        <v>356</v>
      </c>
      <c r="D243" s="145" t="s">
        <v>181</v>
      </c>
      <c r="E243" s="146" t="s">
        <v>500</v>
      </c>
      <c r="F243" s="147" t="s">
        <v>501</v>
      </c>
      <c r="G243" s="148" t="s">
        <v>221</v>
      </c>
      <c r="H243" s="149">
        <v>88.62</v>
      </c>
      <c r="I243" s="150"/>
      <c r="J243" s="151">
        <f>ROUND(I243*H243,2)</f>
        <v>0</v>
      </c>
      <c r="K243" s="147" t="s">
        <v>185</v>
      </c>
      <c r="L243" s="33"/>
      <c r="M243" s="152" t="s">
        <v>1</v>
      </c>
      <c r="N243" s="153" t="s">
        <v>40</v>
      </c>
      <c r="O243" s="58"/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6" t="s">
        <v>186</v>
      </c>
      <c r="AT243" s="156" t="s">
        <v>181</v>
      </c>
      <c r="AU243" s="156" t="s">
        <v>85</v>
      </c>
      <c r="AY243" s="17" t="s">
        <v>179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7" t="s">
        <v>83</v>
      </c>
      <c r="BK243" s="157">
        <f>ROUND(I243*H243,2)</f>
        <v>0</v>
      </c>
      <c r="BL243" s="17" t="s">
        <v>186</v>
      </c>
      <c r="BM243" s="156" t="s">
        <v>1152</v>
      </c>
    </row>
    <row r="244" spans="1:65" s="2" customFormat="1" ht="28.8">
      <c r="A244" s="32"/>
      <c r="B244" s="33"/>
      <c r="C244" s="32"/>
      <c r="D244" s="158" t="s">
        <v>188</v>
      </c>
      <c r="E244" s="32"/>
      <c r="F244" s="159" t="s">
        <v>503</v>
      </c>
      <c r="G244" s="32"/>
      <c r="H244" s="32"/>
      <c r="I244" s="160"/>
      <c r="J244" s="32"/>
      <c r="K244" s="32"/>
      <c r="L244" s="33"/>
      <c r="M244" s="161"/>
      <c r="N244" s="162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188</v>
      </c>
      <c r="AU244" s="17" t="s">
        <v>85</v>
      </c>
    </row>
    <row r="245" spans="1:65" s="2" customFormat="1" ht="10.199999999999999">
      <c r="A245" s="32"/>
      <c r="B245" s="33"/>
      <c r="C245" s="32"/>
      <c r="D245" s="163" t="s">
        <v>190</v>
      </c>
      <c r="E245" s="32"/>
      <c r="F245" s="164" t="s">
        <v>504</v>
      </c>
      <c r="G245" s="32"/>
      <c r="H245" s="32"/>
      <c r="I245" s="160"/>
      <c r="J245" s="32"/>
      <c r="K245" s="32"/>
      <c r="L245" s="33"/>
      <c r="M245" s="161"/>
      <c r="N245" s="162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190</v>
      </c>
      <c r="AU245" s="17" t="s">
        <v>85</v>
      </c>
    </row>
    <row r="246" spans="1:65" s="13" customFormat="1" ht="10.199999999999999">
      <c r="B246" s="165"/>
      <c r="D246" s="158" t="s">
        <v>192</v>
      </c>
      <c r="F246" s="167" t="s">
        <v>1153</v>
      </c>
      <c r="H246" s="168">
        <v>88.62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6" t="s">
        <v>192</v>
      </c>
      <c r="AU246" s="166" t="s">
        <v>85</v>
      </c>
      <c r="AV246" s="13" t="s">
        <v>85</v>
      </c>
      <c r="AW246" s="13" t="s">
        <v>3</v>
      </c>
      <c r="AX246" s="13" t="s">
        <v>83</v>
      </c>
      <c r="AY246" s="166" t="s">
        <v>179</v>
      </c>
    </row>
    <row r="247" spans="1:65" s="2" customFormat="1" ht="30" customHeight="1">
      <c r="A247" s="32"/>
      <c r="B247" s="144"/>
      <c r="C247" s="145" t="s">
        <v>364</v>
      </c>
      <c r="D247" s="145" t="s">
        <v>181</v>
      </c>
      <c r="E247" s="146" t="s">
        <v>507</v>
      </c>
      <c r="F247" s="147" t="s">
        <v>508</v>
      </c>
      <c r="G247" s="148" t="s">
        <v>221</v>
      </c>
      <c r="H247" s="149">
        <v>6.33</v>
      </c>
      <c r="I247" s="150"/>
      <c r="J247" s="151">
        <f>ROUND(I247*H247,2)</f>
        <v>0</v>
      </c>
      <c r="K247" s="147" t="s">
        <v>185</v>
      </c>
      <c r="L247" s="33"/>
      <c r="M247" s="152" t="s">
        <v>1</v>
      </c>
      <c r="N247" s="153" t="s">
        <v>40</v>
      </c>
      <c r="O247" s="58"/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6" t="s">
        <v>186</v>
      </c>
      <c r="AT247" s="156" t="s">
        <v>181</v>
      </c>
      <c r="AU247" s="156" t="s">
        <v>85</v>
      </c>
      <c r="AY247" s="17" t="s">
        <v>179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7" t="s">
        <v>83</v>
      </c>
      <c r="BK247" s="157">
        <f>ROUND(I247*H247,2)</f>
        <v>0</v>
      </c>
      <c r="BL247" s="17" t="s">
        <v>186</v>
      </c>
      <c r="BM247" s="156" t="s">
        <v>1154</v>
      </c>
    </row>
    <row r="248" spans="1:65" s="2" customFormat="1" ht="28.8">
      <c r="A248" s="32"/>
      <c r="B248" s="33"/>
      <c r="C248" s="32"/>
      <c r="D248" s="158" t="s">
        <v>188</v>
      </c>
      <c r="E248" s="32"/>
      <c r="F248" s="159" t="s">
        <v>510</v>
      </c>
      <c r="G248" s="32"/>
      <c r="H248" s="32"/>
      <c r="I248" s="160"/>
      <c r="J248" s="32"/>
      <c r="K248" s="32"/>
      <c r="L248" s="33"/>
      <c r="M248" s="161"/>
      <c r="N248" s="162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188</v>
      </c>
      <c r="AU248" s="17" t="s">
        <v>85</v>
      </c>
    </row>
    <row r="249" spans="1:65" s="2" customFormat="1" ht="10.199999999999999">
      <c r="A249" s="32"/>
      <c r="B249" s="33"/>
      <c r="C249" s="32"/>
      <c r="D249" s="163" t="s">
        <v>190</v>
      </c>
      <c r="E249" s="32"/>
      <c r="F249" s="164" t="s">
        <v>511</v>
      </c>
      <c r="G249" s="32"/>
      <c r="H249" s="32"/>
      <c r="I249" s="160"/>
      <c r="J249" s="32"/>
      <c r="K249" s="32"/>
      <c r="L249" s="33"/>
      <c r="M249" s="161"/>
      <c r="N249" s="162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190</v>
      </c>
      <c r="AU249" s="17" t="s">
        <v>85</v>
      </c>
    </row>
    <row r="250" spans="1:65" s="12" customFormat="1" ht="22.8" customHeight="1">
      <c r="B250" s="131"/>
      <c r="D250" s="132" t="s">
        <v>74</v>
      </c>
      <c r="E250" s="142" t="s">
        <v>512</v>
      </c>
      <c r="F250" s="142" t="s">
        <v>513</v>
      </c>
      <c r="I250" s="134"/>
      <c r="J250" s="143">
        <f>BK250</f>
        <v>0</v>
      </c>
      <c r="L250" s="131"/>
      <c r="M250" s="136"/>
      <c r="N250" s="137"/>
      <c r="O250" s="137"/>
      <c r="P250" s="138">
        <f>SUM(P251:P253)</f>
        <v>0</v>
      </c>
      <c r="Q250" s="137"/>
      <c r="R250" s="138">
        <f>SUM(R251:R253)</f>
        <v>0</v>
      </c>
      <c r="S250" s="137"/>
      <c r="T250" s="139">
        <f>SUM(T251:T253)</f>
        <v>0</v>
      </c>
      <c r="AR250" s="132" t="s">
        <v>83</v>
      </c>
      <c r="AT250" s="140" t="s">
        <v>74</v>
      </c>
      <c r="AU250" s="140" t="s">
        <v>83</v>
      </c>
      <c r="AY250" s="132" t="s">
        <v>179</v>
      </c>
      <c r="BK250" s="141">
        <f>SUM(BK251:BK253)</f>
        <v>0</v>
      </c>
    </row>
    <row r="251" spans="1:65" s="2" customFormat="1" ht="14.4" customHeight="1">
      <c r="A251" s="32"/>
      <c r="B251" s="144"/>
      <c r="C251" s="145" t="s">
        <v>371</v>
      </c>
      <c r="D251" s="145" t="s">
        <v>181</v>
      </c>
      <c r="E251" s="146" t="s">
        <v>515</v>
      </c>
      <c r="F251" s="147" t="s">
        <v>516</v>
      </c>
      <c r="G251" s="148" t="s">
        <v>221</v>
      </c>
      <c r="H251" s="149">
        <v>2.9769999999999999</v>
      </c>
      <c r="I251" s="150"/>
      <c r="J251" s="151">
        <f>ROUND(I251*H251,2)</f>
        <v>0</v>
      </c>
      <c r="K251" s="147" t="s">
        <v>185</v>
      </c>
      <c r="L251" s="33"/>
      <c r="M251" s="152" t="s">
        <v>1</v>
      </c>
      <c r="N251" s="153" t="s">
        <v>40</v>
      </c>
      <c r="O251" s="58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6" t="s">
        <v>186</v>
      </c>
      <c r="AT251" s="156" t="s">
        <v>181</v>
      </c>
      <c r="AU251" s="156" t="s">
        <v>85</v>
      </c>
      <c r="AY251" s="17" t="s">
        <v>179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7" t="s">
        <v>83</v>
      </c>
      <c r="BK251" s="157">
        <f>ROUND(I251*H251,2)</f>
        <v>0</v>
      </c>
      <c r="BL251" s="17" t="s">
        <v>186</v>
      </c>
      <c r="BM251" s="156" t="s">
        <v>1155</v>
      </c>
    </row>
    <row r="252" spans="1:65" s="2" customFormat="1" ht="38.4">
      <c r="A252" s="32"/>
      <c r="B252" s="33"/>
      <c r="C252" s="32"/>
      <c r="D252" s="158" t="s">
        <v>188</v>
      </c>
      <c r="E252" s="32"/>
      <c r="F252" s="159" t="s">
        <v>518</v>
      </c>
      <c r="G252" s="32"/>
      <c r="H252" s="32"/>
      <c r="I252" s="160"/>
      <c r="J252" s="32"/>
      <c r="K252" s="32"/>
      <c r="L252" s="33"/>
      <c r="M252" s="161"/>
      <c r="N252" s="162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188</v>
      </c>
      <c r="AU252" s="17" t="s">
        <v>85</v>
      </c>
    </row>
    <row r="253" spans="1:65" s="2" customFormat="1" ht="10.199999999999999">
      <c r="A253" s="32"/>
      <c r="B253" s="33"/>
      <c r="C253" s="32"/>
      <c r="D253" s="163" t="s">
        <v>190</v>
      </c>
      <c r="E253" s="32"/>
      <c r="F253" s="164" t="s">
        <v>519</v>
      </c>
      <c r="G253" s="32"/>
      <c r="H253" s="32"/>
      <c r="I253" s="160"/>
      <c r="J253" s="32"/>
      <c r="K253" s="32"/>
      <c r="L253" s="33"/>
      <c r="M253" s="161"/>
      <c r="N253" s="162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190</v>
      </c>
      <c r="AU253" s="17" t="s">
        <v>85</v>
      </c>
    </row>
    <row r="254" spans="1:65" s="12" customFormat="1" ht="25.95" customHeight="1">
      <c r="B254" s="131"/>
      <c r="D254" s="132" t="s">
        <v>74</v>
      </c>
      <c r="E254" s="133" t="s">
        <v>520</v>
      </c>
      <c r="F254" s="133" t="s">
        <v>521</v>
      </c>
      <c r="I254" s="134"/>
      <c r="J254" s="135">
        <f>BK254</f>
        <v>0</v>
      </c>
      <c r="L254" s="131"/>
      <c r="M254" s="136"/>
      <c r="N254" s="137"/>
      <c r="O254" s="137"/>
      <c r="P254" s="138">
        <f>P255+P282+P290+P294+P304+P330</f>
        <v>0</v>
      </c>
      <c r="Q254" s="137"/>
      <c r="R254" s="138">
        <f>R255+R282+R290+R294+R304+R330</f>
        <v>0.26346881999999999</v>
      </c>
      <c r="S254" s="137"/>
      <c r="T254" s="139">
        <f>T255+T282+T290+T294+T304+T330</f>
        <v>0.72656500000000002</v>
      </c>
      <c r="AR254" s="132" t="s">
        <v>85</v>
      </c>
      <c r="AT254" s="140" t="s">
        <v>74</v>
      </c>
      <c r="AU254" s="140" t="s">
        <v>75</v>
      </c>
      <c r="AY254" s="132" t="s">
        <v>179</v>
      </c>
      <c r="BK254" s="141">
        <f>BK255+BK282+BK290+BK294+BK304+BK330</f>
        <v>0</v>
      </c>
    </row>
    <row r="255" spans="1:65" s="12" customFormat="1" ht="22.8" customHeight="1">
      <c r="B255" s="131"/>
      <c r="D255" s="132" t="s">
        <v>74</v>
      </c>
      <c r="E255" s="142" t="s">
        <v>522</v>
      </c>
      <c r="F255" s="142" t="s">
        <v>523</v>
      </c>
      <c r="I255" s="134"/>
      <c r="J255" s="143">
        <f>BK255</f>
        <v>0</v>
      </c>
      <c r="L255" s="131"/>
      <c r="M255" s="136"/>
      <c r="N255" s="137"/>
      <c r="O255" s="137"/>
      <c r="P255" s="138">
        <f>SUM(P256:P281)</f>
        <v>0</v>
      </c>
      <c r="Q255" s="137"/>
      <c r="R255" s="138">
        <f>SUM(R256:R281)</f>
        <v>4.36859E-2</v>
      </c>
      <c r="S255" s="137"/>
      <c r="T255" s="139">
        <f>SUM(T256:T281)</f>
        <v>4.3195999999999998E-2</v>
      </c>
      <c r="AR255" s="132" t="s">
        <v>85</v>
      </c>
      <c r="AT255" s="140" t="s">
        <v>74</v>
      </c>
      <c r="AU255" s="140" t="s">
        <v>83</v>
      </c>
      <c r="AY255" s="132" t="s">
        <v>179</v>
      </c>
      <c r="BK255" s="141">
        <f>SUM(BK256:BK281)</f>
        <v>0</v>
      </c>
    </row>
    <row r="256" spans="1:65" s="2" customFormat="1" ht="14.4" customHeight="1">
      <c r="A256" s="32"/>
      <c r="B256" s="144"/>
      <c r="C256" s="145" t="s">
        <v>377</v>
      </c>
      <c r="D256" s="145" t="s">
        <v>181</v>
      </c>
      <c r="E256" s="146" t="s">
        <v>537</v>
      </c>
      <c r="F256" s="147" t="s">
        <v>538</v>
      </c>
      <c r="G256" s="148" t="s">
        <v>252</v>
      </c>
      <c r="H256" s="149">
        <v>10.798999999999999</v>
      </c>
      <c r="I256" s="150"/>
      <c r="J256" s="151">
        <f>ROUND(I256*H256,2)</f>
        <v>0</v>
      </c>
      <c r="K256" s="147" t="s">
        <v>185</v>
      </c>
      <c r="L256" s="33"/>
      <c r="M256" s="152" t="s">
        <v>1</v>
      </c>
      <c r="N256" s="153" t="s">
        <v>40</v>
      </c>
      <c r="O256" s="58"/>
      <c r="P256" s="154">
        <f>O256*H256</f>
        <v>0</v>
      </c>
      <c r="Q256" s="154">
        <v>0</v>
      </c>
      <c r="R256" s="154">
        <f>Q256*H256</f>
        <v>0</v>
      </c>
      <c r="S256" s="154">
        <v>4.0000000000000001E-3</v>
      </c>
      <c r="T256" s="155">
        <f>S256*H256</f>
        <v>4.3195999999999998E-2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6" t="s">
        <v>289</v>
      </c>
      <c r="AT256" s="156" t="s">
        <v>181</v>
      </c>
      <c r="AU256" s="156" t="s">
        <v>85</v>
      </c>
      <c r="AY256" s="17" t="s">
        <v>179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7" t="s">
        <v>83</v>
      </c>
      <c r="BK256" s="157">
        <f>ROUND(I256*H256,2)</f>
        <v>0</v>
      </c>
      <c r="BL256" s="17" t="s">
        <v>289</v>
      </c>
      <c r="BM256" s="156" t="s">
        <v>1156</v>
      </c>
    </row>
    <row r="257" spans="1:65" s="2" customFormat="1" ht="10.199999999999999">
      <c r="A257" s="32"/>
      <c r="B257" s="33"/>
      <c r="C257" s="32"/>
      <c r="D257" s="158" t="s">
        <v>188</v>
      </c>
      <c r="E257" s="32"/>
      <c r="F257" s="159" t="s">
        <v>911</v>
      </c>
      <c r="G257" s="32"/>
      <c r="H257" s="32"/>
      <c r="I257" s="160"/>
      <c r="J257" s="32"/>
      <c r="K257" s="32"/>
      <c r="L257" s="33"/>
      <c r="M257" s="161"/>
      <c r="N257" s="162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188</v>
      </c>
      <c r="AU257" s="17" t="s">
        <v>85</v>
      </c>
    </row>
    <row r="258" spans="1:65" s="2" customFormat="1" ht="10.199999999999999">
      <c r="A258" s="32"/>
      <c r="B258" s="33"/>
      <c r="C258" s="32"/>
      <c r="D258" s="163" t="s">
        <v>190</v>
      </c>
      <c r="E258" s="32"/>
      <c r="F258" s="164" t="s">
        <v>541</v>
      </c>
      <c r="G258" s="32"/>
      <c r="H258" s="32"/>
      <c r="I258" s="160"/>
      <c r="J258" s="32"/>
      <c r="K258" s="32"/>
      <c r="L258" s="33"/>
      <c r="M258" s="161"/>
      <c r="N258" s="162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190</v>
      </c>
      <c r="AU258" s="17" t="s">
        <v>85</v>
      </c>
    </row>
    <row r="259" spans="1:65" s="13" customFormat="1" ht="10.199999999999999">
      <c r="B259" s="165"/>
      <c r="D259" s="158" t="s">
        <v>192</v>
      </c>
      <c r="E259" s="166" t="s">
        <v>1</v>
      </c>
      <c r="F259" s="167" t="s">
        <v>109</v>
      </c>
      <c r="H259" s="168">
        <v>10.798999999999999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6" t="s">
        <v>192</v>
      </c>
      <c r="AU259" s="166" t="s">
        <v>85</v>
      </c>
      <c r="AV259" s="13" t="s">
        <v>85</v>
      </c>
      <c r="AW259" s="13" t="s">
        <v>31</v>
      </c>
      <c r="AX259" s="13" t="s">
        <v>83</v>
      </c>
      <c r="AY259" s="166" t="s">
        <v>179</v>
      </c>
    </row>
    <row r="260" spans="1:65" s="2" customFormat="1" ht="22.2" customHeight="1">
      <c r="A260" s="32"/>
      <c r="B260" s="144"/>
      <c r="C260" s="145" t="s">
        <v>383</v>
      </c>
      <c r="D260" s="145" t="s">
        <v>181</v>
      </c>
      <c r="E260" s="146" t="s">
        <v>1157</v>
      </c>
      <c r="F260" s="147" t="s">
        <v>1158</v>
      </c>
      <c r="G260" s="148" t="s">
        <v>337</v>
      </c>
      <c r="H260" s="149">
        <v>6.42</v>
      </c>
      <c r="I260" s="150"/>
      <c r="J260" s="151">
        <f>ROUND(I260*H260,2)</f>
        <v>0</v>
      </c>
      <c r="K260" s="147" t="s">
        <v>185</v>
      </c>
      <c r="L260" s="33"/>
      <c r="M260" s="152" t="s">
        <v>1</v>
      </c>
      <c r="N260" s="153" t="s">
        <v>40</v>
      </c>
      <c r="O260" s="58"/>
      <c r="P260" s="154">
        <f>O260*H260</f>
        <v>0</v>
      </c>
      <c r="Q260" s="154">
        <v>1.6000000000000001E-4</v>
      </c>
      <c r="R260" s="154">
        <f>Q260*H260</f>
        <v>1.0272E-3</v>
      </c>
      <c r="S260" s="154">
        <v>0</v>
      </c>
      <c r="T260" s="155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6" t="s">
        <v>289</v>
      </c>
      <c r="AT260" s="156" t="s">
        <v>181</v>
      </c>
      <c r="AU260" s="156" t="s">
        <v>85</v>
      </c>
      <c r="AY260" s="17" t="s">
        <v>179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7" t="s">
        <v>83</v>
      </c>
      <c r="BK260" s="157">
        <f>ROUND(I260*H260,2)</f>
        <v>0</v>
      </c>
      <c r="BL260" s="17" t="s">
        <v>289</v>
      </c>
      <c r="BM260" s="156" t="s">
        <v>1159</v>
      </c>
    </row>
    <row r="261" spans="1:65" s="2" customFormat="1" ht="19.2">
      <c r="A261" s="32"/>
      <c r="B261" s="33"/>
      <c r="C261" s="32"/>
      <c r="D261" s="158" t="s">
        <v>188</v>
      </c>
      <c r="E261" s="32"/>
      <c r="F261" s="159" t="s">
        <v>1160</v>
      </c>
      <c r="G261" s="32"/>
      <c r="H261" s="32"/>
      <c r="I261" s="160"/>
      <c r="J261" s="32"/>
      <c r="K261" s="32"/>
      <c r="L261" s="33"/>
      <c r="M261" s="161"/>
      <c r="N261" s="162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188</v>
      </c>
      <c r="AU261" s="17" t="s">
        <v>85</v>
      </c>
    </row>
    <row r="262" spans="1:65" s="2" customFormat="1" ht="10.199999999999999">
      <c r="A262" s="32"/>
      <c r="B262" s="33"/>
      <c r="C262" s="32"/>
      <c r="D262" s="163" t="s">
        <v>190</v>
      </c>
      <c r="E262" s="32"/>
      <c r="F262" s="164" t="s">
        <v>1161</v>
      </c>
      <c r="G262" s="32"/>
      <c r="H262" s="32"/>
      <c r="I262" s="160"/>
      <c r="J262" s="32"/>
      <c r="K262" s="32"/>
      <c r="L262" s="33"/>
      <c r="M262" s="161"/>
      <c r="N262" s="162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190</v>
      </c>
      <c r="AU262" s="17" t="s">
        <v>85</v>
      </c>
    </row>
    <row r="263" spans="1:65" s="2" customFormat="1" ht="19.2">
      <c r="A263" s="32"/>
      <c r="B263" s="33"/>
      <c r="C263" s="32"/>
      <c r="D263" s="158" t="s">
        <v>245</v>
      </c>
      <c r="E263" s="32"/>
      <c r="F263" s="173" t="s">
        <v>1162</v>
      </c>
      <c r="G263" s="32"/>
      <c r="H263" s="32"/>
      <c r="I263" s="160"/>
      <c r="J263" s="32"/>
      <c r="K263" s="32"/>
      <c r="L263" s="33"/>
      <c r="M263" s="161"/>
      <c r="N263" s="162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245</v>
      </c>
      <c r="AU263" s="17" t="s">
        <v>85</v>
      </c>
    </row>
    <row r="264" spans="1:65" s="13" customFormat="1" ht="10.199999999999999">
      <c r="B264" s="165"/>
      <c r="D264" s="158" t="s">
        <v>192</v>
      </c>
      <c r="E264" s="166" t="s">
        <v>1</v>
      </c>
      <c r="F264" s="167" t="s">
        <v>1163</v>
      </c>
      <c r="H264" s="168">
        <v>6.42</v>
      </c>
      <c r="I264" s="169"/>
      <c r="L264" s="165"/>
      <c r="M264" s="170"/>
      <c r="N264" s="171"/>
      <c r="O264" s="171"/>
      <c r="P264" s="171"/>
      <c r="Q264" s="171"/>
      <c r="R264" s="171"/>
      <c r="S264" s="171"/>
      <c r="T264" s="172"/>
      <c r="AT264" s="166" t="s">
        <v>192</v>
      </c>
      <c r="AU264" s="166" t="s">
        <v>85</v>
      </c>
      <c r="AV264" s="13" t="s">
        <v>85</v>
      </c>
      <c r="AW264" s="13" t="s">
        <v>31</v>
      </c>
      <c r="AX264" s="13" t="s">
        <v>83</v>
      </c>
      <c r="AY264" s="166" t="s">
        <v>179</v>
      </c>
    </row>
    <row r="265" spans="1:65" s="2" customFormat="1" ht="22.2" customHeight="1">
      <c r="A265" s="32"/>
      <c r="B265" s="144"/>
      <c r="C265" s="145" t="s">
        <v>388</v>
      </c>
      <c r="D265" s="145" t="s">
        <v>181</v>
      </c>
      <c r="E265" s="146" t="s">
        <v>1164</v>
      </c>
      <c r="F265" s="147" t="s">
        <v>1165</v>
      </c>
      <c r="G265" s="148" t="s">
        <v>252</v>
      </c>
      <c r="H265" s="149">
        <v>14.24</v>
      </c>
      <c r="I265" s="150"/>
      <c r="J265" s="151">
        <f>ROUND(I265*H265,2)</f>
        <v>0</v>
      </c>
      <c r="K265" s="147" t="s">
        <v>185</v>
      </c>
      <c r="L265" s="33"/>
      <c r="M265" s="152" t="s">
        <v>1</v>
      </c>
      <c r="N265" s="153" t="s">
        <v>40</v>
      </c>
      <c r="O265" s="58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6" t="s">
        <v>289</v>
      </c>
      <c r="AT265" s="156" t="s">
        <v>181</v>
      </c>
      <c r="AU265" s="156" t="s">
        <v>85</v>
      </c>
      <c r="AY265" s="17" t="s">
        <v>179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7" t="s">
        <v>83</v>
      </c>
      <c r="BK265" s="157">
        <f>ROUND(I265*H265,2)</f>
        <v>0</v>
      </c>
      <c r="BL265" s="17" t="s">
        <v>289</v>
      </c>
      <c r="BM265" s="156" t="s">
        <v>1166</v>
      </c>
    </row>
    <row r="266" spans="1:65" s="2" customFormat="1" ht="19.2">
      <c r="A266" s="32"/>
      <c r="B266" s="33"/>
      <c r="C266" s="32"/>
      <c r="D266" s="158" t="s">
        <v>188</v>
      </c>
      <c r="E266" s="32"/>
      <c r="F266" s="159" t="s">
        <v>1167</v>
      </c>
      <c r="G266" s="32"/>
      <c r="H266" s="32"/>
      <c r="I266" s="160"/>
      <c r="J266" s="32"/>
      <c r="K266" s="32"/>
      <c r="L266" s="33"/>
      <c r="M266" s="161"/>
      <c r="N266" s="162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188</v>
      </c>
      <c r="AU266" s="17" t="s">
        <v>85</v>
      </c>
    </row>
    <row r="267" spans="1:65" s="2" customFormat="1" ht="10.199999999999999">
      <c r="A267" s="32"/>
      <c r="B267" s="33"/>
      <c r="C267" s="32"/>
      <c r="D267" s="163" t="s">
        <v>190</v>
      </c>
      <c r="E267" s="32"/>
      <c r="F267" s="164" t="s">
        <v>1168</v>
      </c>
      <c r="G267" s="32"/>
      <c r="H267" s="32"/>
      <c r="I267" s="160"/>
      <c r="J267" s="32"/>
      <c r="K267" s="32"/>
      <c r="L267" s="33"/>
      <c r="M267" s="161"/>
      <c r="N267" s="162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190</v>
      </c>
      <c r="AU267" s="17" t="s">
        <v>85</v>
      </c>
    </row>
    <row r="268" spans="1:65" s="13" customFormat="1" ht="10.199999999999999">
      <c r="B268" s="165"/>
      <c r="D268" s="158" t="s">
        <v>192</v>
      </c>
      <c r="E268" s="166" t="s">
        <v>1015</v>
      </c>
      <c r="F268" s="167" t="s">
        <v>1169</v>
      </c>
      <c r="H268" s="168">
        <v>14.24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6" t="s">
        <v>192</v>
      </c>
      <c r="AU268" s="166" t="s">
        <v>85</v>
      </c>
      <c r="AV268" s="13" t="s">
        <v>85</v>
      </c>
      <c r="AW268" s="13" t="s">
        <v>31</v>
      </c>
      <c r="AX268" s="13" t="s">
        <v>83</v>
      </c>
      <c r="AY268" s="166" t="s">
        <v>179</v>
      </c>
    </row>
    <row r="269" spans="1:65" s="2" customFormat="1" ht="14.4" customHeight="1">
      <c r="A269" s="32"/>
      <c r="B269" s="144"/>
      <c r="C269" s="174" t="s">
        <v>394</v>
      </c>
      <c r="D269" s="174" t="s">
        <v>278</v>
      </c>
      <c r="E269" s="175" t="s">
        <v>1170</v>
      </c>
      <c r="F269" s="176" t="s">
        <v>1171</v>
      </c>
      <c r="G269" s="177" t="s">
        <v>252</v>
      </c>
      <c r="H269" s="178">
        <v>14.952</v>
      </c>
      <c r="I269" s="179"/>
      <c r="J269" s="180">
        <f>ROUND(I269*H269,2)</f>
        <v>0</v>
      </c>
      <c r="K269" s="176" t="s">
        <v>185</v>
      </c>
      <c r="L269" s="181"/>
      <c r="M269" s="182" t="s">
        <v>1</v>
      </c>
      <c r="N269" s="183" t="s">
        <v>40</v>
      </c>
      <c r="O269" s="58"/>
      <c r="P269" s="154">
        <f>O269*H269</f>
        <v>0</v>
      </c>
      <c r="Q269" s="154">
        <v>2.9999999999999997E-4</v>
      </c>
      <c r="R269" s="154">
        <f>Q269*H269</f>
        <v>4.4855999999999993E-3</v>
      </c>
      <c r="S269" s="154">
        <v>0</v>
      </c>
      <c r="T269" s="155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6" t="s">
        <v>388</v>
      </c>
      <c r="AT269" s="156" t="s">
        <v>278</v>
      </c>
      <c r="AU269" s="156" t="s">
        <v>85</v>
      </c>
      <c r="AY269" s="17" t="s">
        <v>179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7" t="s">
        <v>83</v>
      </c>
      <c r="BK269" s="157">
        <f>ROUND(I269*H269,2)</f>
        <v>0</v>
      </c>
      <c r="BL269" s="17" t="s">
        <v>289</v>
      </c>
      <c r="BM269" s="156" t="s">
        <v>1172</v>
      </c>
    </row>
    <row r="270" spans="1:65" s="2" customFormat="1" ht="10.199999999999999">
      <c r="A270" s="32"/>
      <c r="B270" s="33"/>
      <c r="C270" s="32"/>
      <c r="D270" s="158" t="s">
        <v>188</v>
      </c>
      <c r="E270" s="32"/>
      <c r="F270" s="159" t="s">
        <v>1171</v>
      </c>
      <c r="G270" s="32"/>
      <c r="H270" s="32"/>
      <c r="I270" s="160"/>
      <c r="J270" s="32"/>
      <c r="K270" s="32"/>
      <c r="L270" s="33"/>
      <c r="M270" s="161"/>
      <c r="N270" s="162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188</v>
      </c>
      <c r="AU270" s="17" t="s">
        <v>85</v>
      </c>
    </row>
    <row r="271" spans="1:65" s="13" customFormat="1" ht="10.199999999999999">
      <c r="B271" s="165"/>
      <c r="D271" s="158" t="s">
        <v>192</v>
      </c>
      <c r="E271" s="166" t="s">
        <v>1</v>
      </c>
      <c r="F271" s="167" t="s">
        <v>1173</v>
      </c>
      <c r="H271" s="168">
        <v>14.952</v>
      </c>
      <c r="I271" s="169"/>
      <c r="L271" s="165"/>
      <c r="M271" s="170"/>
      <c r="N271" s="171"/>
      <c r="O271" s="171"/>
      <c r="P271" s="171"/>
      <c r="Q271" s="171"/>
      <c r="R271" s="171"/>
      <c r="S271" s="171"/>
      <c r="T271" s="172"/>
      <c r="AT271" s="166" t="s">
        <v>192</v>
      </c>
      <c r="AU271" s="166" t="s">
        <v>85</v>
      </c>
      <c r="AV271" s="13" t="s">
        <v>85</v>
      </c>
      <c r="AW271" s="13" t="s">
        <v>31</v>
      </c>
      <c r="AX271" s="13" t="s">
        <v>83</v>
      </c>
      <c r="AY271" s="166" t="s">
        <v>179</v>
      </c>
    </row>
    <row r="272" spans="1:65" s="2" customFormat="1" ht="30" customHeight="1">
      <c r="A272" s="32"/>
      <c r="B272" s="144"/>
      <c r="C272" s="145" t="s">
        <v>398</v>
      </c>
      <c r="D272" s="145" t="s">
        <v>181</v>
      </c>
      <c r="E272" s="146" t="s">
        <v>1174</v>
      </c>
      <c r="F272" s="147" t="s">
        <v>1175</v>
      </c>
      <c r="G272" s="148" t="s">
        <v>252</v>
      </c>
      <c r="H272" s="149">
        <v>14.24</v>
      </c>
      <c r="I272" s="150"/>
      <c r="J272" s="151">
        <f>ROUND(I272*H272,2)</f>
        <v>0</v>
      </c>
      <c r="K272" s="147" t="s">
        <v>185</v>
      </c>
      <c r="L272" s="33"/>
      <c r="M272" s="152" t="s">
        <v>1</v>
      </c>
      <c r="N272" s="153" t="s">
        <v>40</v>
      </c>
      <c r="O272" s="58"/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6" t="s">
        <v>289</v>
      </c>
      <c r="AT272" s="156" t="s">
        <v>181</v>
      </c>
      <c r="AU272" s="156" t="s">
        <v>85</v>
      </c>
      <c r="AY272" s="17" t="s">
        <v>179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7" t="s">
        <v>83</v>
      </c>
      <c r="BK272" s="157">
        <f>ROUND(I272*H272,2)</f>
        <v>0</v>
      </c>
      <c r="BL272" s="17" t="s">
        <v>289</v>
      </c>
      <c r="BM272" s="156" t="s">
        <v>1176</v>
      </c>
    </row>
    <row r="273" spans="1:65" s="2" customFormat="1" ht="28.8">
      <c r="A273" s="32"/>
      <c r="B273" s="33"/>
      <c r="C273" s="32"/>
      <c r="D273" s="158" t="s">
        <v>188</v>
      </c>
      <c r="E273" s="32"/>
      <c r="F273" s="159" t="s">
        <v>1177</v>
      </c>
      <c r="G273" s="32"/>
      <c r="H273" s="32"/>
      <c r="I273" s="160"/>
      <c r="J273" s="32"/>
      <c r="K273" s="32"/>
      <c r="L273" s="33"/>
      <c r="M273" s="161"/>
      <c r="N273" s="162"/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188</v>
      </c>
      <c r="AU273" s="17" t="s">
        <v>85</v>
      </c>
    </row>
    <row r="274" spans="1:65" s="2" customFormat="1" ht="10.199999999999999">
      <c r="A274" s="32"/>
      <c r="B274" s="33"/>
      <c r="C274" s="32"/>
      <c r="D274" s="163" t="s">
        <v>190</v>
      </c>
      <c r="E274" s="32"/>
      <c r="F274" s="164" t="s">
        <v>1178</v>
      </c>
      <c r="G274" s="32"/>
      <c r="H274" s="32"/>
      <c r="I274" s="160"/>
      <c r="J274" s="32"/>
      <c r="K274" s="32"/>
      <c r="L274" s="33"/>
      <c r="M274" s="161"/>
      <c r="N274" s="162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190</v>
      </c>
      <c r="AU274" s="17" t="s">
        <v>85</v>
      </c>
    </row>
    <row r="275" spans="1:65" s="13" customFormat="1" ht="10.199999999999999">
      <c r="B275" s="165"/>
      <c r="D275" s="158" t="s">
        <v>192</v>
      </c>
      <c r="E275" s="166" t="s">
        <v>1</v>
      </c>
      <c r="F275" s="167" t="s">
        <v>1015</v>
      </c>
      <c r="H275" s="168">
        <v>14.24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6" t="s">
        <v>192</v>
      </c>
      <c r="AU275" s="166" t="s">
        <v>85</v>
      </c>
      <c r="AV275" s="13" t="s">
        <v>85</v>
      </c>
      <c r="AW275" s="13" t="s">
        <v>31</v>
      </c>
      <c r="AX275" s="13" t="s">
        <v>83</v>
      </c>
      <c r="AY275" s="166" t="s">
        <v>179</v>
      </c>
    </row>
    <row r="276" spans="1:65" s="2" customFormat="1" ht="34.799999999999997" customHeight="1">
      <c r="A276" s="32"/>
      <c r="B276" s="144"/>
      <c r="C276" s="174" t="s">
        <v>406</v>
      </c>
      <c r="D276" s="174" t="s">
        <v>278</v>
      </c>
      <c r="E276" s="175" t="s">
        <v>1179</v>
      </c>
      <c r="F276" s="176" t="s">
        <v>1180</v>
      </c>
      <c r="G276" s="177" t="s">
        <v>252</v>
      </c>
      <c r="H276" s="178">
        <v>16.597000000000001</v>
      </c>
      <c r="I276" s="179"/>
      <c r="J276" s="180">
        <f>ROUND(I276*H276,2)</f>
        <v>0</v>
      </c>
      <c r="K276" s="176" t="s">
        <v>185</v>
      </c>
      <c r="L276" s="181"/>
      <c r="M276" s="182" t="s">
        <v>1</v>
      </c>
      <c r="N276" s="183" t="s">
        <v>40</v>
      </c>
      <c r="O276" s="58"/>
      <c r="P276" s="154">
        <f>O276*H276</f>
        <v>0</v>
      </c>
      <c r="Q276" s="154">
        <v>2.3E-3</v>
      </c>
      <c r="R276" s="154">
        <f>Q276*H276</f>
        <v>3.8173100000000001E-2</v>
      </c>
      <c r="S276" s="154">
        <v>0</v>
      </c>
      <c r="T276" s="155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6" t="s">
        <v>388</v>
      </c>
      <c r="AT276" s="156" t="s">
        <v>278</v>
      </c>
      <c r="AU276" s="156" t="s">
        <v>85</v>
      </c>
      <c r="AY276" s="17" t="s">
        <v>179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7" t="s">
        <v>83</v>
      </c>
      <c r="BK276" s="157">
        <f>ROUND(I276*H276,2)</f>
        <v>0</v>
      </c>
      <c r="BL276" s="17" t="s">
        <v>289</v>
      </c>
      <c r="BM276" s="156" t="s">
        <v>1181</v>
      </c>
    </row>
    <row r="277" spans="1:65" s="2" customFormat="1" ht="19.2">
      <c r="A277" s="32"/>
      <c r="B277" s="33"/>
      <c r="C277" s="32"/>
      <c r="D277" s="158" t="s">
        <v>188</v>
      </c>
      <c r="E277" s="32"/>
      <c r="F277" s="159" t="s">
        <v>1180</v>
      </c>
      <c r="G277" s="32"/>
      <c r="H277" s="32"/>
      <c r="I277" s="160"/>
      <c r="J277" s="32"/>
      <c r="K277" s="32"/>
      <c r="L277" s="33"/>
      <c r="M277" s="161"/>
      <c r="N277" s="162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188</v>
      </c>
      <c r="AU277" s="17" t="s">
        <v>85</v>
      </c>
    </row>
    <row r="278" spans="1:65" s="13" customFormat="1" ht="10.199999999999999">
      <c r="B278" s="165"/>
      <c r="D278" s="158" t="s">
        <v>192</v>
      </c>
      <c r="E278" s="166" t="s">
        <v>1</v>
      </c>
      <c r="F278" s="167" t="s">
        <v>1182</v>
      </c>
      <c r="H278" s="168">
        <v>16.597000000000001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6" t="s">
        <v>192</v>
      </c>
      <c r="AU278" s="166" t="s">
        <v>85</v>
      </c>
      <c r="AV278" s="13" t="s">
        <v>85</v>
      </c>
      <c r="AW278" s="13" t="s">
        <v>31</v>
      </c>
      <c r="AX278" s="13" t="s">
        <v>83</v>
      </c>
      <c r="AY278" s="166" t="s">
        <v>179</v>
      </c>
    </row>
    <row r="279" spans="1:65" s="2" customFormat="1" ht="22.2" customHeight="1">
      <c r="A279" s="32"/>
      <c r="B279" s="144"/>
      <c r="C279" s="145" t="s">
        <v>414</v>
      </c>
      <c r="D279" s="145" t="s">
        <v>181</v>
      </c>
      <c r="E279" s="146" t="s">
        <v>562</v>
      </c>
      <c r="F279" s="147" t="s">
        <v>563</v>
      </c>
      <c r="G279" s="148" t="s">
        <v>221</v>
      </c>
      <c r="H279" s="149">
        <v>4.3999999999999997E-2</v>
      </c>
      <c r="I279" s="150"/>
      <c r="J279" s="151">
        <f>ROUND(I279*H279,2)</f>
        <v>0</v>
      </c>
      <c r="K279" s="147" t="s">
        <v>185</v>
      </c>
      <c r="L279" s="33"/>
      <c r="M279" s="152" t="s">
        <v>1</v>
      </c>
      <c r="N279" s="153" t="s">
        <v>40</v>
      </c>
      <c r="O279" s="58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6" t="s">
        <v>289</v>
      </c>
      <c r="AT279" s="156" t="s">
        <v>181</v>
      </c>
      <c r="AU279" s="156" t="s">
        <v>85</v>
      </c>
      <c r="AY279" s="17" t="s">
        <v>179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7" t="s">
        <v>83</v>
      </c>
      <c r="BK279" s="157">
        <f>ROUND(I279*H279,2)</f>
        <v>0</v>
      </c>
      <c r="BL279" s="17" t="s">
        <v>289</v>
      </c>
      <c r="BM279" s="156" t="s">
        <v>1183</v>
      </c>
    </row>
    <row r="280" spans="1:65" s="2" customFormat="1" ht="28.8">
      <c r="A280" s="32"/>
      <c r="B280" s="33"/>
      <c r="C280" s="32"/>
      <c r="D280" s="158" t="s">
        <v>188</v>
      </c>
      <c r="E280" s="32"/>
      <c r="F280" s="159" t="s">
        <v>1184</v>
      </c>
      <c r="G280" s="32"/>
      <c r="H280" s="32"/>
      <c r="I280" s="160"/>
      <c r="J280" s="32"/>
      <c r="K280" s="32"/>
      <c r="L280" s="33"/>
      <c r="M280" s="161"/>
      <c r="N280" s="162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188</v>
      </c>
      <c r="AU280" s="17" t="s">
        <v>85</v>
      </c>
    </row>
    <row r="281" spans="1:65" s="2" customFormat="1" ht="10.199999999999999">
      <c r="A281" s="32"/>
      <c r="B281" s="33"/>
      <c r="C281" s="32"/>
      <c r="D281" s="163" t="s">
        <v>190</v>
      </c>
      <c r="E281" s="32"/>
      <c r="F281" s="164" t="s">
        <v>566</v>
      </c>
      <c r="G281" s="32"/>
      <c r="H281" s="32"/>
      <c r="I281" s="160"/>
      <c r="J281" s="32"/>
      <c r="K281" s="32"/>
      <c r="L281" s="33"/>
      <c r="M281" s="161"/>
      <c r="N281" s="162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190</v>
      </c>
      <c r="AU281" s="17" t="s">
        <v>85</v>
      </c>
    </row>
    <row r="282" spans="1:65" s="12" customFormat="1" ht="22.8" customHeight="1">
      <c r="B282" s="131"/>
      <c r="D282" s="132" t="s">
        <v>74</v>
      </c>
      <c r="E282" s="142" t="s">
        <v>1185</v>
      </c>
      <c r="F282" s="142" t="s">
        <v>1186</v>
      </c>
      <c r="I282" s="134"/>
      <c r="J282" s="143">
        <f>BK282</f>
        <v>0</v>
      </c>
      <c r="L282" s="131"/>
      <c r="M282" s="136"/>
      <c r="N282" s="137"/>
      <c r="O282" s="137"/>
      <c r="P282" s="138">
        <f>SUM(P283:P289)</f>
        <v>0</v>
      </c>
      <c r="Q282" s="137"/>
      <c r="R282" s="138">
        <f>SUM(R283:R289)</f>
        <v>7.0739999999999996E-3</v>
      </c>
      <c r="S282" s="137"/>
      <c r="T282" s="139">
        <f>SUM(T283:T289)</f>
        <v>0</v>
      </c>
      <c r="AR282" s="132" t="s">
        <v>85</v>
      </c>
      <c r="AT282" s="140" t="s">
        <v>74</v>
      </c>
      <c r="AU282" s="140" t="s">
        <v>83</v>
      </c>
      <c r="AY282" s="132" t="s">
        <v>179</v>
      </c>
      <c r="BK282" s="141">
        <f>SUM(BK283:BK289)</f>
        <v>0</v>
      </c>
    </row>
    <row r="283" spans="1:65" s="2" customFormat="1" ht="30" customHeight="1">
      <c r="A283" s="32"/>
      <c r="B283" s="144"/>
      <c r="C283" s="145" t="s">
        <v>421</v>
      </c>
      <c r="D283" s="145" t="s">
        <v>181</v>
      </c>
      <c r="E283" s="146" t="s">
        <v>1187</v>
      </c>
      <c r="F283" s="147" t="s">
        <v>1188</v>
      </c>
      <c r="G283" s="148" t="s">
        <v>337</v>
      </c>
      <c r="H283" s="149">
        <v>13.1</v>
      </c>
      <c r="I283" s="150"/>
      <c r="J283" s="151">
        <f>ROUND(I283*H283,2)</f>
        <v>0</v>
      </c>
      <c r="K283" s="147" t="s">
        <v>185</v>
      </c>
      <c r="L283" s="33"/>
      <c r="M283" s="152" t="s">
        <v>1</v>
      </c>
      <c r="N283" s="153" t="s">
        <v>40</v>
      </c>
      <c r="O283" s="58"/>
      <c r="P283" s="154">
        <f>O283*H283</f>
        <v>0</v>
      </c>
      <c r="Q283" s="154">
        <v>5.4000000000000001E-4</v>
      </c>
      <c r="R283" s="154">
        <f>Q283*H283</f>
        <v>7.0739999999999996E-3</v>
      </c>
      <c r="S283" s="154">
        <v>0</v>
      </c>
      <c r="T283" s="155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6" t="s">
        <v>289</v>
      </c>
      <c r="AT283" s="156" t="s">
        <v>181</v>
      </c>
      <c r="AU283" s="156" t="s">
        <v>85</v>
      </c>
      <c r="AY283" s="17" t="s">
        <v>179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7" t="s">
        <v>83</v>
      </c>
      <c r="BK283" s="157">
        <f>ROUND(I283*H283,2)</f>
        <v>0</v>
      </c>
      <c r="BL283" s="17" t="s">
        <v>289</v>
      </c>
      <c r="BM283" s="156" t="s">
        <v>1189</v>
      </c>
    </row>
    <row r="284" spans="1:65" s="2" customFormat="1" ht="19.2">
      <c r="A284" s="32"/>
      <c r="B284" s="33"/>
      <c r="C284" s="32"/>
      <c r="D284" s="158" t="s">
        <v>188</v>
      </c>
      <c r="E284" s="32"/>
      <c r="F284" s="159" t="s">
        <v>1190</v>
      </c>
      <c r="G284" s="32"/>
      <c r="H284" s="32"/>
      <c r="I284" s="160"/>
      <c r="J284" s="32"/>
      <c r="K284" s="32"/>
      <c r="L284" s="33"/>
      <c r="M284" s="161"/>
      <c r="N284" s="162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188</v>
      </c>
      <c r="AU284" s="17" t="s">
        <v>85</v>
      </c>
    </row>
    <row r="285" spans="1:65" s="2" customFormat="1" ht="10.199999999999999">
      <c r="A285" s="32"/>
      <c r="B285" s="33"/>
      <c r="C285" s="32"/>
      <c r="D285" s="163" t="s">
        <v>190</v>
      </c>
      <c r="E285" s="32"/>
      <c r="F285" s="164" t="s">
        <v>1191</v>
      </c>
      <c r="G285" s="32"/>
      <c r="H285" s="32"/>
      <c r="I285" s="160"/>
      <c r="J285" s="32"/>
      <c r="K285" s="32"/>
      <c r="L285" s="33"/>
      <c r="M285" s="161"/>
      <c r="N285" s="162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190</v>
      </c>
      <c r="AU285" s="17" t="s">
        <v>85</v>
      </c>
    </row>
    <row r="286" spans="1:65" s="13" customFormat="1" ht="10.199999999999999">
      <c r="B286" s="165"/>
      <c r="D286" s="158" t="s">
        <v>192</v>
      </c>
      <c r="E286" s="166" t="s">
        <v>1</v>
      </c>
      <c r="F286" s="167" t="s">
        <v>1192</v>
      </c>
      <c r="H286" s="168">
        <v>13.1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6" t="s">
        <v>192</v>
      </c>
      <c r="AU286" s="166" t="s">
        <v>85</v>
      </c>
      <c r="AV286" s="13" t="s">
        <v>85</v>
      </c>
      <c r="AW286" s="13" t="s">
        <v>31</v>
      </c>
      <c r="AX286" s="13" t="s">
        <v>83</v>
      </c>
      <c r="AY286" s="166" t="s">
        <v>179</v>
      </c>
    </row>
    <row r="287" spans="1:65" s="2" customFormat="1" ht="22.2" customHeight="1">
      <c r="A287" s="32"/>
      <c r="B287" s="144"/>
      <c r="C287" s="145" t="s">
        <v>428</v>
      </c>
      <c r="D287" s="145" t="s">
        <v>181</v>
      </c>
      <c r="E287" s="146" t="s">
        <v>1193</v>
      </c>
      <c r="F287" s="147" t="s">
        <v>1194</v>
      </c>
      <c r="G287" s="148" t="s">
        <v>221</v>
      </c>
      <c r="H287" s="149">
        <v>7.0000000000000001E-3</v>
      </c>
      <c r="I287" s="150"/>
      <c r="J287" s="151">
        <f>ROUND(I287*H287,2)</f>
        <v>0</v>
      </c>
      <c r="K287" s="147" t="s">
        <v>185</v>
      </c>
      <c r="L287" s="33"/>
      <c r="M287" s="152" t="s">
        <v>1</v>
      </c>
      <c r="N287" s="153" t="s">
        <v>40</v>
      </c>
      <c r="O287" s="58"/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6" t="s">
        <v>289</v>
      </c>
      <c r="AT287" s="156" t="s">
        <v>181</v>
      </c>
      <c r="AU287" s="156" t="s">
        <v>85</v>
      </c>
      <c r="AY287" s="17" t="s">
        <v>179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7" t="s">
        <v>83</v>
      </c>
      <c r="BK287" s="157">
        <f>ROUND(I287*H287,2)</f>
        <v>0</v>
      </c>
      <c r="BL287" s="17" t="s">
        <v>289</v>
      </c>
      <c r="BM287" s="156" t="s">
        <v>1195</v>
      </c>
    </row>
    <row r="288" spans="1:65" s="2" customFormat="1" ht="28.8">
      <c r="A288" s="32"/>
      <c r="B288" s="33"/>
      <c r="C288" s="32"/>
      <c r="D288" s="158" t="s">
        <v>188</v>
      </c>
      <c r="E288" s="32"/>
      <c r="F288" s="159" t="s">
        <v>1196</v>
      </c>
      <c r="G288" s="32"/>
      <c r="H288" s="32"/>
      <c r="I288" s="160"/>
      <c r="J288" s="32"/>
      <c r="K288" s="32"/>
      <c r="L288" s="33"/>
      <c r="M288" s="161"/>
      <c r="N288" s="162"/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188</v>
      </c>
      <c r="AU288" s="17" t="s">
        <v>85</v>
      </c>
    </row>
    <row r="289" spans="1:65" s="2" customFormat="1" ht="10.199999999999999">
      <c r="A289" s="32"/>
      <c r="B289" s="33"/>
      <c r="C289" s="32"/>
      <c r="D289" s="163" t="s">
        <v>190</v>
      </c>
      <c r="E289" s="32"/>
      <c r="F289" s="164" t="s">
        <v>1197</v>
      </c>
      <c r="G289" s="32"/>
      <c r="H289" s="32"/>
      <c r="I289" s="160"/>
      <c r="J289" s="32"/>
      <c r="K289" s="32"/>
      <c r="L289" s="33"/>
      <c r="M289" s="161"/>
      <c r="N289" s="162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190</v>
      </c>
      <c r="AU289" s="17" t="s">
        <v>85</v>
      </c>
    </row>
    <row r="290" spans="1:65" s="12" customFormat="1" ht="22.8" customHeight="1">
      <c r="B290" s="131"/>
      <c r="D290" s="132" t="s">
        <v>74</v>
      </c>
      <c r="E290" s="142" t="s">
        <v>600</v>
      </c>
      <c r="F290" s="142" t="s">
        <v>601</v>
      </c>
      <c r="I290" s="134"/>
      <c r="J290" s="143">
        <f>BK290</f>
        <v>0</v>
      </c>
      <c r="L290" s="131"/>
      <c r="M290" s="136"/>
      <c r="N290" s="137"/>
      <c r="O290" s="137"/>
      <c r="P290" s="138">
        <f>SUM(P291:P293)</f>
        <v>0</v>
      </c>
      <c r="Q290" s="137"/>
      <c r="R290" s="138">
        <f>SUM(R291:R293)</f>
        <v>0</v>
      </c>
      <c r="S290" s="137"/>
      <c r="T290" s="139">
        <f>SUM(T291:T293)</f>
        <v>0</v>
      </c>
      <c r="AR290" s="132" t="s">
        <v>85</v>
      </c>
      <c r="AT290" s="140" t="s">
        <v>74</v>
      </c>
      <c r="AU290" s="140" t="s">
        <v>83</v>
      </c>
      <c r="AY290" s="132" t="s">
        <v>179</v>
      </c>
      <c r="BK290" s="141">
        <f>SUM(BK291:BK293)</f>
        <v>0</v>
      </c>
    </row>
    <row r="291" spans="1:65" s="2" customFormat="1" ht="34.799999999999997" customHeight="1">
      <c r="A291" s="32"/>
      <c r="B291" s="144"/>
      <c r="C291" s="145" t="s">
        <v>435</v>
      </c>
      <c r="D291" s="145" t="s">
        <v>181</v>
      </c>
      <c r="E291" s="146" t="s">
        <v>1198</v>
      </c>
      <c r="F291" s="147" t="s">
        <v>1199</v>
      </c>
      <c r="G291" s="148" t="s">
        <v>252</v>
      </c>
      <c r="H291" s="149">
        <v>4.32</v>
      </c>
      <c r="I291" s="150"/>
      <c r="J291" s="151">
        <f>ROUND(I291*H291,2)</f>
        <v>0</v>
      </c>
      <c r="K291" s="147" t="s">
        <v>1</v>
      </c>
      <c r="L291" s="33"/>
      <c r="M291" s="152" t="s">
        <v>1</v>
      </c>
      <c r="N291" s="153" t="s">
        <v>40</v>
      </c>
      <c r="O291" s="58"/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6" t="s">
        <v>289</v>
      </c>
      <c r="AT291" s="156" t="s">
        <v>181</v>
      </c>
      <c r="AU291" s="156" t="s">
        <v>85</v>
      </c>
      <c r="AY291" s="17" t="s">
        <v>179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7" t="s">
        <v>83</v>
      </c>
      <c r="BK291" s="157">
        <f>ROUND(I291*H291,2)</f>
        <v>0</v>
      </c>
      <c r="BL291" s="17" t="s">
        <v>289</v>
      </c>
      <c r="BM291" s="156" t="s">
        <v>1200</v>
      </c>
    </row>
    <row r="292" spans="1:65" s="2" customFormat="1" ht="19.2">
      <c r="A292" s="32"/>
      <c r="B292" s="33"/>
      <c r="C292" s="32"/>
      <c r="D292" s="158" t="s">
        <v>188</v>
      </c>
      <c r="E292" s="32"/>
      <c r="F292" s="159" t="s">
        <v>1199</v>
      </c>
      <c r="G292" s="32"/>
      <c r="H292" s="32"/>
      <c r="I292" s="160"/>
      <c r="J292" s="32"/>
      <c r="K292" s="32"/>
      <c r="L292" s="33"/>
      <c r="M292" s="161"/>
      <c r="N292" s="162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188</v>
      </c>
      <c r="AU292" s="17" t="s">
        <v>85</v>
      </c>
    </row>
    <row r="293" spans="1:65" s="13" customFormat="1" ht="10.199999999999999">
      <c r="B293" s="165"/>
      <c r="D293" s="158" t="s">
        <v>192</v>
      </c>
      <c r="E293" s="166" t="s">
        <v>1</v>
      </c>
      <c r="F293" s="167" t="s">
        <v>1201</v>
      </c>
      <c r="H293" s="168">
        <v>4.32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6" t="s">
        <v>192</v>
      </c>
      <c r="AU293" s="166" t="s">
        <v>85</v>
      </c>
      <c r="AV293" s="13" t="s">
        <v>85</v>
      </c>
      <c r="AW293" s="13" t="s">
        <v>31</v>
      </c>
      <c r="AX293" s="13" t="s">
        <v>83</v>
      </c>
      <c r="AY293" s="166" t="s">
        <v>179</v>
      </c>
    </row>
    <row r="294" spans="1:65" s="12" customFormat="1" ht="22.8" customHeight="1">
      <c r="B294" s="131"/>
      <c r="D294" s="132" t="s">
        <v>74</v>
      </c>
      <c r="E294" s="142" t="s">
        <v>666</v>
      </c>
      <c r="F294" s="142" t="s">
        <v>667</v>
      </c>
      <c r="I294" s="134"/>
      <c r="J294" s="143">
        <f>BK294</f>
        <v>0</v>
      </c>
      <c r="L294" s="131"/>
      <c r="M294" s="136"/>
      <c r="N294" s="137"/>
      <c r="O294" s="137"/>
      <c r="P294" s="138">
        <f>SUM(P295:P303)</f>
        <v>0</v>
      </c>
      <c r="Q294" s="137"/>
      <c r="R294" s="138">
        <f>SUM(R295:R303)</f>
        <v>0</v>
      </c>
      <c r="S294" s="137"/>
      <c r="T294" s="139">
        <f>SUM(T295:T303)</f>
        <v>0.21598000000000001</v>
      </c>
      <c r="AR294" s="132" t="s">
        <v>85</v>
      </c>
      <c r="AT294" s="140" t="s">
        <v>74</v>
      </c>
      <c r="AU294" s="140" t="s">
        <v>83</v>
      </c>
      <c r="AY294" s="132" t="s">
        <v>179</v>
      </c>
      <c r="BK294" s="141">
        <f>SUM(BK295:BK303)</f>
        <v>0</v>
      </c>
    </row>
    <row r="295" spans="1:65" s="2" customFormat="1" ht="22.2" customHeight="1">
      <c r="A295" s="32"/>
      <c r="B295" s="144"/>
      <c r="C295" s="145" t="s">
        <v>442</v>
      </c>
      <c r="D295" s="145" t="s">
        <v>181</v>
      </c>
      <c r="E295" s="146" t="s">
        <v>1202</v>
      </c>
      <c r="F295" s="147" t="s">
        <v>1203</v>
      </c>
      <c r="G295" s="148" t="s">
        <v>252</v>
      </c>
      <c r="H295" s="149">
        <v>10.798999999999999</v>
      </c>
      <c r="I295" s="150"/>
      <c r="J295" s="151">
        <f>ROUND(I295*H295,2)</f>
        <v>0</v>
      </c>
      <c r="K295" s="147" t="s">
        <v>185</v>
      </c>
      <c r="L295" s="33"/>
      <c r="M295" s="152" t="s">
        <v>1</v>
      </c>
      <c r="N295" s="153" t="s">
        <v>40</v>
      </c>
      <c r="O295" s="58"/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6" t="s">
        <v>289</v>
      </c>
      <c r="AT295" s="156" t="s">
        <v>181</v>
      </c>
      <c r="AU295" s="156" t="s">
        <v>85</v>
      </c>
      <c r="AY295" s="17" t="s">
        <v>179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7" t="s">
        <v>83</v>
      </c>
      <c r="BK295" s="157">
        <f>ROUND(I295*H295,2)</f>
        <v>0</v>
      </c>
      <c r="BL295" s="17" t="s">
        <v>289</v>
      </c>
      <c r="BM295" s="156" t="s">
        <v>1204</v>
      </c>
    </row>
    <row r="296" spans="1:65" s="2" customFormat="1" ht="19.2">
      <c r="A296" s="32"/>
      <c r="B296" s="33"/>
      <c r="C296" s="32"/>
      <c r="D296" s="158" t="s">
        <v>188</v>
      </c>
      <c r="E296" s="32"/>
      <c r="F296" s="159" t="s">
        <v>1205</v>
      </c>
      <c r="G296" s="32"/>
      <c r="H296" s="32"/>
      <c r="I296" s="160"/>
      <c r="J296" s="32"/>
      <c r="K296" s="32"/>
      <c r="L296" s="33"/>
      <c r="M296" s="161"/>
      <c r="N296" s="162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188</v>
      </c>
      <c r="AU296" s="17" t="s">
        <v>85</v>
      </c>
    </row>
    <row r="297" spans="1:65" s="2" customFormat="1" ht="10.199999999999999">
      <c r="A297" s="32"/>
      <c r="B297" s="33"/>
      <c r="C297" s="32"/>
      <c r="D297" s="163" t="s">
        <v>190</v>
      </c>
      <c r="E297" s="32"/>
      <c r="F297" s="164" t="s">
        <v>1206</v>
      </c>
      <c r="G297" s="32"/>
      <c r="H297" s="32"/>
      <c r="I297" s="160"/>
      <c r="J297" s="32"/>
      <c r="K297" s="32"/>
      <c r="L297" s="33"/>
      <c r="M297" s="161"/>
      <c r="N297" s="162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190</v>
      </c>
      <c r="AU297" s="17" t="s">
        <v>85</v>
      </c>
    </row>
    <row r="298" spans="1:65" s="2" customFormat="1" ht="19.2">
      <c r="A298" s="32"/>
      <c r="B298" s="33"/>
      <c r="C298" s="32"/>
      <c r="D298" s="158" t="s">
        <v>245</v>
      </c>
      <c r="E298" s="32"/>
      <c r="F298" s="173" t="s">
        <v>1207</v>
      </c>
      <c r="G298" s="32"/>
      <c r="H298" s="32"/>
      <c r="I298" s="160"/>
      <c r="J298" s="32"/>
      <c r="K298" s="32"/>
      <c r="L298" s="33"/>
      <c r="M298" s="161"/>
      <c r="N298" s="162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245</v>
      </c>
      <c r="AU298" s="17" t="s">
        <v>85</v>
      </c>
    </row>
    <row r="299" spans="1:65" s="13" customFormat="1" ht="10.199999999999999">
      <c r="B299" s="165"/>
      <c r="D299" s="158" t="s">
        <v>192</v>
      </c>
      <c r="E299" s="166" t="s">
        <v>1</v>
      </c>
      <c r="F299" s="167" t="s">
        <v>109</v>
      </c>
      <c r="H299" s="168">
        <v>10.798999999999999</v>
      </c>
      <c r="I299" s="169"/>
      <c r="L299" s="165"/>
      <c r="M299" s="170"/>
      <c r="N299" s="171"/>
      <c r="O299" s="171"/>
      <c r="P299" s="171"/>
      <c r="Q299" s="171"/>
      <c r="R299" s="171"/>
      <c r="S299" s="171"/>
      <c r="T299" s="172"/>
      <c r="AT299" s="166" t="s">
        <v>192</v>
      </c>
      <c r="AU299" s="166" t="s">
        <v>85</v>
      </c>
      <c r="AV299" s="13" t="s">
        <v>85</v>
      </c>
      <c r="AW299" s="13" t="s">
        <v>31</v>
      </c>
      <c r="AX299" s="13" t="s">
        <v>83</v>
      </c>
      <c r="AY299" s="166" t="s">
        <v>179</v>
      </c>
    </row>
    <row r="300" spans="1:65" s="2" customFormat="1" ht="22.2" customHeight="1">
      <c r="A300" s="32"/>
      <c r="B300" s="144"/>
      <c r="C300" s="145" t="s">
        <v>449</v>
      </c>
      <c r="D300" s="145" t="s">
        <v>181</v>
      </c>
      <c r="E300" s="146" t="s">
        <v>1208</v>
      </c>
      <c r="F300" s="147" t="s">
        <v>1209</v>
      </c>
      <c r="G300" s="148" t="s">
        <v>252</v>
      </c>
      <c r="H300" s="149">
        <v>10.798999999999999</v>
      </c>
      <c r="I300" s="150"/>
      <c r="J300" s="151">
        <f>ROUND(I300*H300,2)</f>
        <v>0</v>
      </c>
      <c r="K300" s="147" t="s">
        <v>185</v>
      </c>
      <c r="L300" s="33"/>
      <c r="M300" s="152" t="s">
        <v>1</v>
      </c>
      <c r="N300" s="153" t="s">
        <v>40</v>
      </c>
      <c r="O300" s="58"/>
      <c r="P300" s="154">
        <f>O300*H300</f>
        <v>0</v>
      </c>
      <c r="Q300" s="154">
        <v>0</v>
      </c>
      <c r="R300" s="154">
        <f>Q300*H300</f>
        <v>0</v>
      </c>
      <c r="S300" s="154">
        <v>0.02</v>
      </c>
      <c r="T300" s="155">
        <f>S300*H300</f>
        <v>0.21598000000000001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6" t="s">
        <v>289</v>
      </c>
      <c r="AT300" s="156" t="s">
        <v>181</v>
      </c>
      <c r="AU300" s="156" t="s">
        <v>85</v>
      </c>
      <c r="AY300" s="17" t="s">
        <v>179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7" t="s">
        <v>83</v>
      </c>
      <c r="BK300" s="157">
        <f>ROUND(I300*H300,2)</f>
        <v>0</v>
      </c>
      <c r="BL300" s="17" t="s">
        <v>289</v>
      </c>
      <c r="BM300" s="156" t="s">
        <v>1210</v>
      </c>
    </row>
    <row r="301" spans="1:65" s="2" customFormat="1" ht="10.199999999999999">
      <c r="A301" s="32"/>
      <c r="B301" s="33"/>
      <c r="C301" s="32"/>
      <c r="D301" s="158" t="s">
        <v>188</v>
      </c>
      <c r="E301" s="32"/>
      <c r="F301" s="159" t="s">
        <v>1211</v>
      </c>
      <c r="G301" s="32"/>
      <c r="H301" s="32"/>
      <c r="I301" s="160"/>
      <c r="J301" s="32"/>
      <c r="K301" s="32"/>
      <c r="L301" s="33"/>
      <c r="M301" s="161"/>
      <c r="N301" s="162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188</v>
      </c>
      <c r="AU301" s="17" t="s">
        <v>85</v>
      </c>
    </row>
    <row r="302" spans="1:65" s="2" customFormat="1" ht="10.199999999999999">
      <c r="A302" s="32"/>
      <c r="B302" s="33"/>
      <c r="C302" s="32"/>
      <c r="D302" s="163" t="s">
        <v>190</v>
      </c>
      <c r="E302" s="32"/>
      <c r="F302" s="164" t="s">
        <v>1212</v>
      </c>
      <c r="G302" s="32"/>
      <c r="H302" s="32"/>
      <c r="I302" s="160"/>
      <c r="J302" s="32"/>
      <c r="K302" s="32"/>
      <c r="L302" s="33"/>
      <c r="M302" s="161"/>
      <c r="N302" s="162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190</v>
      </c>
      <c r="AU302" s="17" t="s">
        <v>85</v>
      </c>
    </row>
    <row r="303" spans="1:65" s="13" customFormat="1" ht="10.199999999999999">
      <c r="B303" s="165"/>
      <c r="D303" s="158" t="s">
        <v>192</v>
      </c>
      <c r="E303" s="166" t="s">
        <v>1</v>
      </c>
      <c r="F303" s="167" t="s">
        <v>109</v>
      </c>
      <c r="H303" s="168">
        <v>10.798999999999999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6" t="s">
        <v>192</v>
      </c>
      <c r="AU303" s="166" t="s">
        <v>85</v>
      </c>
      <c r="AV303" s="13" t="s">
        <v>85</v>
      </c>
      <c r="AW303" s="13" t="s">
        <v>31</v>
      </c>
      <c r="AX303" s="13" t="s">
        <v>83</v>
      </c>
      <c r="AY303" s="166" t="s">
        <v>179</v>
      </c>
    </row>
    <row r="304" spans="1:65" s="12" customFormat="1" ht="22.8" customHeight="1">
      <c r="B304" s="131"/>
      <c r="D304" s="132" t="s">
        <v>74</v>
      </c>
      <c r="E304" s="142" t="s">
        <v>1213</v>
      </c>
      <c r="F304" s="142" t="s">
        <v>1214</v>
      </c>
      <c r="I304" s="134"/>
      <c r="J304" s="143">
        <f>BK304</f>
        <v>0</v>
      </c>
      <c r="L304" s="131"/>
      <c r="M304" s="136"/>
      <c r="N304" s="137"/>
      <c r="O304" s="137"/>
      <c r="P304" s="138">
        <f>SUM(P305:P329)</f>
        <v>0</v>
      </c>
      <c r="Q304" s="137"/>
      <c r="R304" s="138">
        <f>SUM(R305:R329)</f>
        <v>0.21090820000000002</v>
      </c>
      <c r="S304" s="137"/>
      <c r="T304" s="139">
        <f>SUM(T305:T329)</f>
        <v>0.467389</v>
      </c>
      <c r="AR304" s="132" t="s">
        <v>85</v>
      </c>
      <c r="AT304" s="140" t="s">
        <v>74</v>
      </c>
      <c r="AU304" s="140" t="s">
        <v>83</v>
      </c>
      <c r="AY304" s="132" t="s">
        <v>179</v>
      </c>
      <c r="BK304" s="141">
        <f>SUM(BK305:BK329)</f>
        <v>0</v>
      </c>
    </row>
    <row r="305" spans="1:65" s="2" customFormat="1" ht="22.2" customHeight="1">
      <c r="A305" s="32"/>
      <c r="B305" s="144"/>
      <c r="C305" s="145" t="s">
        <v>455</v>
      </c>
      <c r="D305" s="145" t="s">
        <v>181</v>
      </c>
      <c r="E305" s="146" t="s">
        <v>1215</v>
      </c>
      <c r="F305" s="147" t="s">
        <v>1216</v>
      </c>
      <c r="G305" s="148" t="s">
        <v>337</v>
      </c>
      <c r="H305" s="149">
        <v>6.99</v>
      </c>
      <c r="I305" s="150"/>
      <c r="J305" s="151">
        <f>ROUND(I305*H305,2)</f>
        <v>0</v>
      </c>
      <c r="K305" s="147" t="s">
        <v>185</v>
      </c>
      <c r="L305" s="33"/>
      <c r="M305" s="152" t="s">
        <v>1</v>
      </c>
      <c r="N305" s="153" t="s">
        <v>40</v>
      </c>
      <c r="O305" s="58"/>
      <c r="P305" s="154">
        <f>O305*H305</f>
        <v>0</v>
      </c>
      <c r="Q305" s="154">
        <v>3.8E-3</v>
      </c>
      <c r="R305" s="154">
        <f>Q305*H305</f>
        <v>2.6562000000000002E-2</v>
      </c>
      <c r="S305" s="154">
        <v>0</v>
      </c>
      <c r="T305" s="155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6" t="s">
        <v>289</v>
      </c>
      <c r="AT305" s="156" t="s">
        <v>181</v>
      </c>
      <c r="AU305" s="156" t="s">
        <v>85</v>
      </c>
      <c r="AY305" s="17" t="s">
        <v>179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7" t="s">
        <v>83</v>
      </c>
      <c r="BK305" s="157">
        <f>ROUND(I305*H305,2)</f>
        <v>0</v>
      </c>
      <c r="BL305" s="17" t="s">
        <v>289</v>
      </c>
      <c r="BM305" s="156" t="s">
        <v>1217</v>
      </c>
    </row>
    <row r="306" spans="1:65" s="2" customFormat="1" ht="28.8">
      <c r="A306" s="32"/>
      <c r="B306" s="33"/>
      <c r="C306" s="32"/>
      <c r="D306" s="158" t="s">
        <v>188</v>
      </c>
      <c r="E306" s="32"/>
      <c r="F306" s="159" t="s">
        <v>1218</v>
      </c>
      <c r="G306" s="32"/>
      <c r="H306" s="32"/>
      <c r="I306" s="160"/>
      <c r="J306" s="32"/>
      <c r="K306" s="32"/>
      <c r="L306" s="33"/>
      <c r="M306" s="161"/>
      <c r="N306" s="162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188</v>
      </c>
      <c r="AU306" s="17" t="s">
        <v>85</v>
      </c>
    </row>
    <row r="307" spans="1:65" s="2" customFormat="1" ht="10.199999999999999">
      <c r="A307" s="32"/>
      <c r="B307" s="33"/>
      <c r="C307" s="32"/>
      <c r="D307" s="163" t="s">
        <v>190</v>
      </c>
      <c r="E307" s="32"/>
      <c r="F307" s="164" t="s">
        <v>1219</v>
      </c>
      <c r="G307" s="32"/>
      <c r="H307" s="32"/>
      <c r="I307" s="160"/>
      <c r="J307" s="32"/>
      <c r="K307" s="32"/>
      <c r="L307" s="33"/>
      <c r="M307" s="161"/>
      <c r="N307" s="162"/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190</v>
      </c>
      <c r="AU307" s="17" t="s">
        <v>85</v>
      </c>
    </row>
    <row r="308" spans="1:65" s="2" customFormat="1" ht="19.2">
      <c r="A308" s="32"/>
      <c r="B308" s="33"/>
      <c r="C308" s="32"/>
      <c r="D308" s="158" t="s">
        <v>245</v>
      </c>
      <c r="E308" s="32"/>
      <c r="F308" s="173" t="s">
        <v>1207</v>
      </c>
      <c r="G308" s="32"/>
      <c r="H308" s="32"/>
      <c r="I308" s="160"/>
      <c r="J308" s="32"/>
      <c r="K308" s="32"/>
      <c r="L308" s="33"/>
      <c r="M308" s="161"/>
      <c r="N308" s="162"/>
      <c r="O308" s="58"/>
      <c r="P308" s="58"/>
      <c r="Q308" s="58"/>
      <c r="R308" s="58"/>
      <c r="S308" s="58"/>
      <c r="T308" s="59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245</v>
      </c>
      <c r="AU308" s="17" t="s">
        <v>85</v>
      </c>
    </row>
    <row r="309" spans="1:65" s="13" customFormat="1" ht="10.199999999999999">
      <c r="B309" s="165"/>
      <c r="D309" s="158" t="s">
        <v>192</v>
      </c>
      <c r="E309" s="166" t="s">
        <v>1</v>
      </c>
      <c r="F309" s="167" t="s">
        <v>1220</v>
      </c>
      <c r="H309" s="168">
        <v>6.99</v>
      </c>
      <c r="I309" s="169"/>
      <c r="L309" s="165"/>
      <c r="M309" s="170"/>
      <c r="N309" s="171"/>
      <c r="O309" s="171"/>
      <c r="P309" s="171"/>
      <c r="Q309" s="171"/>
      <c r="R309" s="171"/>
      <c r="S309" s="171"/>
      <c r="T309" s="172"/>
      <c r="AT309" s="166" t="s">
        <v>192</v>
      </c>
      <c r="AU309" s="166" t="s">
        <v>85</v>
      </c>
      <c r="AV309" s="13" t="s">
        <v>85</v>
      </c>
      <c r="AW309" s="13" t="s">
        <v>31</v>
      </c>
      <c r="AX309" s="13" t="s">
        <v>83</v>
      </c>
      <c r="AY309" s="166" t="s">
        <v>179</v>
      </c>
    </row>
    <row r="310" spans="1:65" s="2" customFormat="1" ht="22.2" customHeight="1">
      <c r="A310" s="32"/>
      <c r="B310" s="144"/>
      <c r="C310" s="145" t="s">
        <v>462</v>
      </c>
      <c r="D310" s="145" t="s">
        <v>181</v>
      </c>
      <c r="E310" s="146" t="s">
        <v>1221</v>
      </c>
      <c r="F310" s="147" t="s">
        <v>1222</v>
      </c>
      <c r="G310" s="148" t="s">
        <v>337</v>
      </c>
      <c r="H310" s="149">
        <v>14.99</v>
      </c>
      <c r="I310" s="150"/>
      <c r="J310" s="151">
        <f>ROUND(I310*H310,2)</f>
        <v>0</v>
      </c>
      <c r="K310" s="147" t="s">
        <v>185</v>
      </c>
      <c r="L310" s="33"/>
      <c r="M310" s="152" t="s">
        <v>1</v>
      </c>
      <c r="N310" s="153" t="s">
        <v>40</v>
      </c>
      <c r="O310" s="58"/>
      <c r="P310" s="154">
        <f>O310*H310</f>
        <v>0</v>
      </c>
      <c r="Q310" s="154">
        <v>2.3800000000000002E-3</v>
      </c>
      <c r="R310" s="154">
        <f>Q310*H310</f>
        <v>3.5676200000000005E-2</v>
      </c>
      <c r="S310" s="154">
        <v>0</v>
      </c>
      <c r="T310" s="155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6" t="s">
        <v>289</v>
      </c>
      <c r="AT310" s="156" t="s">
        <v>181</v>
      </c>
      <c r="AU310" s="156" t="s">
        <v>85</v>
      </c>
      <c r="AY310" s="17" t="s">
        <v>179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7" t="s">
        <v>83</v>
      </c>
      <c r="BK310" s="157">
        <f>ROUND(I310*H310,2)</f>
        <v>0</v>
      </c>
      <c r="BL310" s="17" t="s">
        <v>289</v>
      </c>
      <c r="BM310" s="156" t="s">
        <v>1223</v>
      </c>
    </row>
    <row r="311" spans="1:65" s="2" customFormat="1" ht="28.8">
      <c r="A311" s="32"/>
      <c r="B311" s="33"/>
      <c r="C311" s="32"/>
      <c r="D311" s="158" t="s">
        <v>188</v>
      </c>
      <c r="E311" s="32"/>
      <c r="F311" s="159" t="s">
        <v>1224</v>
      </c>
      <c r="G311" s="32"/>
      <c r="H311" s="32"/>
      <c r="I311" s="160"/>
      <c r="J311" s="32"/>
      <c r="K311" s="32"/>
      <c r="L311" s="33"/>
      <c r="M311" s="161"/>
      <c r="N311" s="162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188</v>
      </c>
      <c r="AU311" s="17" t="s">
        <v>85</v>
      </c>
    </row>
    <row r="312" spans="1:65" s="2" customFormat="1" ht="10.199999999999999">
      <c r="A312" s="32"/>
      <c r="B312" s="33"/>
      <c r="C312" s="32"/>
      <c r="D312" s="163" t="s">
        <v>190</v>
      </c>
      <c r="E312" s="32"/>
      <c r="F312" s="164" t="s">
        <v>1225</v>
      </c>
      <c r="G312" s="32"/>
      <c r="H312" s="32"/>
      <c r="I312" s="160"/>
      <c r="J312" s="32"/>
      <c r="K312" s="32"/>
      <c r="L312" s="33"/>
      <c r="M312" s="161"/>
      <c r="N312" s="162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190</v>
      </c>
      <c r="AU312" s="17" t="s">
        <v>85</v>
      </c>
    </row>
    <row r="313" spans="1:65" s="13" customFormat="1" ht="10.199999999999999">
      <c r="B313" s="165"/>
      <c r="D313" s="158" t="s">
        <v>192</v>
      </c>
      <c r="E313" s="166" t="s">
        <v>124</v>
      </c>
      <c r="F313" s="167" t="s">
        <v>1226</v>
      </c>
      <c r="H313" s="168">
        <v>14.99</v>
      </c>
      <c r="I313" s="169"/>
      <c r="L313" s="165"/>
      <c r="M313" s="170"/>
      <c r="N313" s="171"/>
      <c r="O313" s="171"/>
      <c r="P313" s="171"/>
      <c r="Q313" s="171"/>
      <c r="R313" s="171"/>
      <c r="S313" s="171"/>
      <c r="T313" s="172"/>
      <c r="AT313" s="166" t="s">
        <v>192</v>
      </c>
      <c r="AU313" s="166" t="s">
        <v>85</v>
      </c>
      <c r="AV313" s="13" t="s">
        <v>85</v>
      </c>
      <c r="AW313" s="13" t="s">
        <v>31</v>
      </c>
      <c r="AX313" s="13" t="s">
        <v>83</v>
      </c>
      <c r="AY313" s="166" t="s">
        <v>179</v>
      </c>
    </row>
    <row r="314" spans="1:65" s="2" customFormat="1" ht="40.200000000000003" customHeight="1">
      <c r="A314" s="32"/>
      <c r="B314" s="144"/>
      <c r="C314" s="174" t="s">
        <v>470</v>
      </c>
      <c r="D314" s="174" t="s">
        <v>278</v>
      </c>
      <c r="E314" s="175" t="s">
        <v>1227</v>
      </c>
      <c r="F314" s="176" t="s">
        <v>1228</v>
      </c>
      <c r="G314" s="177" t="s">
        <v>337</v>
      </c>
      <c r="H314" s="178">
        <v>15.59</v>
      </c>
      <c r="I314" s="179"/>
      <c r="J314" s="180">
        <f>ROUND(I314*H314,2)</f>
        <v>0</v>
      </c>
      <c r="K314" s="176" t="s">
        <v>1</v>
      </c>
      <c r="L314" s="181"/>
      <c r="M314" s="182" t="s">
        <v>1</v>
      </c>
      <c r="N314" s="183" t="s">
        <v>40</v>
      </c>
      <c r="O314" s="58"/>
      <c r="P314" s="154">
        <f>O314*H314</f>
        <v>0</v>
      </c>
      <c r="Q314" s="154">
        <v>8.9999999999999993E-3</v>
      </c>
      <c r="R314" s="154">
        <f>Q314*H314</f>
        <v>0.14030999999999999</v>
      </c>
      <c r="S314" s="154">
        <v>0</v>
      </c>
      <c r="T314" s="155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6" t="s">
        <v>388</v>
      </c>
      <c r="AT314" s="156" t="s">
        <v>278</v>
      </c>
      <c r="AU314" s="156" t="s">
        <v>85</v>
      </c>
      <c r="AY314" s="17" t="s">
        <v>179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7" t="s">
        <v>83</v>
      </c>
      <c r="BK314" s="157">
        <f>ROUND(I314*H314,2)</f>
        <v>0</v>
      </c>
      <c r="BL314" s="17" t="s">
        <v>289</v>
      </c>
      <c r="BM314" s="156" t="s">
        <v>1229</v>
      </c>
    </row>
    <row r="315" spans="1:65" s="2" customFormat="1" ht="28.8">
      <c r="A315" s="32"/>
      <c r="B315" s="33"/>
      <c r="C315" s="32"/>
      <c r="D315" s="158" t="s">
        <v>188</v>
      </c>
      <c r="E315" s="32"/>
      <c r="F315" s="159" t="s">
        <v>1228</v>
      </c>
      <c r="G315" s="32"/>
      <c r="H315" s="32"/>
      <c r="I315" s="160"/>
      <c r="J315" s="32"/>
      <c r="K315" s="32"/>
      <c r="L315" s="33"/>
      <c r="M315" s="161"/>
      <c r="N315" s="162"/>
      <c r="O315" s="58"/>
      <c r="P315" s="58"/>
      <c r="Q315" s="58"/>
      <c r="R315" s="58"/>
      <c r="S315" s="58"/>
      <c r="T315" s="5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188</v>
      </c>
      <c r="AU315" s="17" t="s">
        <v>85</v>
      </c>
    </row>
    <row r="316" spans="1:65" s="13" customFormat="1" ht="10.199999999999999">
      <c r="B316" s="165"/>
      <c r="D316" s="158" t="s">
        <v>192</v>
      </c>
      <c r="E316" s="166" t="s">
        <v>1</v>
      </c>
      <c r="F316" s="167" t="s">
        <v>1230</v>
      </c>
      <c r="H316" s="168">
        <v>15.59</v>
      </c>
      <c r="I316" s="169"/>
      <c r="L316" s="165"/>
      <c r="M316" s="170"/>
      <c r="N316" s="171"/>
      <c r="O316" s="171"/>
      <c r="P316" s="171"/>
      <c r="Q316" s="171"/>
      <c r="R316" s="171"/>
      <c r="S316" s="171"/>
      <c r="T316" s="172"/>
      <c r="AT316" s="166" t="s">
        <v>192</v>
      </c>
      <c r="AU316" s="166" t="s">
        <v>85</v>
      </c>
      <c r="AV316" s="13" t="s">
        <v>85</v>
      </c>
      <c r="AW316" s="13" t="s">
        <v>31</v>
      </c>
      <c r="AX316" s="13" t="s">
        <v>83</v>
      </c>
      <c r="AY316" s="166" t="s">
        <v>179</v>
      </c>
    </row>
    <row r="317" spans="1:65" s="2" customFormat="1" ht="30" customHeight="1">
      <c r="A317" s="32"/>
      <c r="B317" s="144"/>
      <c r="C317" s="145" t="s">
        <v>477</v>
      </c>
      <c r="D317" s="145" t="s">
        <v>181</v>
      </c>
      <c r="E317" s="146" t="s">
        <v>1231</v>
      </c>
      <c r="F317" s="147" t="s">
        <v>1232</v>
      </c>
      <c r="G317" s="148" t="s">
        <v>252</v>
      </c>
      <c r="H317" s="149">
        <v>2.9769999999999999</v>
      </c>
      <c r="I317" s="150"/>
      <c r="J317" s="151">
        <f>ROUND(I317*H317,2)</f>
        <v>0</v>
      </c>
      <c r="K317" s="147" t="s">
        <v>185</v>
      </c>
      <c r="L317" s="33"/>
      <c r="M317" s="152" t="s">
        <v>1</v>
      </c>
      <c r="N317" s="153" t="s">
        <v>40</v>
      </c>
      <c r="O317" s="58"/>
      <c r="P317" s="154">
        <f>O317*H317</f>
        <v>0</v>
      </c>
      <c r="Q317" s="154">
        <v>0</v>
      </c>
      <c r="R317" s="154">
        <f>Q317*H317</f>
        <v>0</v>
      </c>
      <c r="S317" s="154">
        <v>0.157</v>
      </c>
      <c r="T317" s="155">
        <f>S317*H317</f>
        <v>0.467389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6" t="s">
        <v>289</v>
      </c>
      <c r="AT317" s="156" t="s">
        <v>181</v>
      </c>
      <c r="AU317" s="156" t="s">
        <v>85</v>
      </c>
      <c r="AY317" s="17" t="s">
        <v>179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7" t="s">
        <v>83</v>
      </c>
      <c r="BK317" s="157">
        <f>ROUND(I317*H317,2)</f>
        <v>0</v>
      </c>
      <c r="BL317" s="17" t="s">
        <v>289</v>
      </c>
      <c r="BM317" s="156" t="s">
        <v>1233</v>
      </c>
    </row>
    <row r="318" spans="1:65" s="2" customFormat="1" ht="19.2">
      <c r="A318" s="32"/>
      <c r="B318" s="33"/>
      <c r="C318" s="32"/>
      <c r="D318" s="158" t="s">
        <v>188</v>
      </c>
      <c r="E318" s="32"/>
      <c r="F318" s="159" t="s">
        <v>1234</v>
      </c>
      <c r="G318" s="32"/>
      <c r="H318" s="32"/>
      <c r="I318" s="160"/>
      <c r="J318" s="32"/>
      <c r="K318" s="32"/>
      <c r="L318" s="33"/>
      <c r="M318" s="161"/>
      <c r="N318" s="162"/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188</v>
      </c>
      <c r="AU318" s="17" t="s">
        <v>85</v>
      </c>
    </row>
    <row r="319" spans="1:65" s="2" customFormat="1" ht="10.199999999999999">
      <c r="A319" s="32"/>
      <c r="B319" s="33"/>
      <c r="C319" s="32"/>
      <c r="D319" s="163" t="s">
        <v>190</v>
      </c>
      <c r="E319" s="32"/>
      <c r="F319" s="164" t="s">
        <v>1235</v>
      </c>
      <c r="G319" s="32"/>
      <c r="H319" s="32"/>
      <c r="I319" s="160"/>
      <c r="J319" s="32"/>
      <c r="K319" s="32"/>
      <c r="L319" s="33"/>
      <c r="M319" s="161"/>
      <c r="N319" s="162"/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190</v>
      </c>
      <c r="AU319" s="17" t="s">
        <v>85</v>
      </c>
    </row>
    <row r="320" spans="1:65" s="13" customFormat="1" ht="10.199999999999999">
      <c r="B320" s="165"/>
      <c r="D320" s="158" t="s">
        <v>192</v>
      </c>
      <c r="E320" s="166" t="s">
        <v>1</v>
      </c>
      <c r="F320" s="167" t="s">
        <v>1236</v>
      </c>
      <c r="H320" s="168">
        <v>2.097</v>
      </c>
      <c r="I320" s="169"/>
      <c r="L320" s="165"/>
      <c r="M320" s="170"/>
      <c r="N320" s="171"/>
      <c r="O320" s="171"/>
      <c r="P320" s="171"/>
      <c r="Q320" s="171"/>
      <c r="R320" s="171"/>
      <c r="S320" s="171"/>
      <c r="T320" s="172"/>
      <c r="AT320" s="166" t="s">
        <v>192</v>
      </c>
      <c r="AU320" s="166" t="s">
        <v>85</v>
      </c>
      <c r="AV320" s="13" t="s">
        <v>85</v>
      </c>
      <c r="AW320" s="13" t="s">
        <v>31</v>
      </c>
      <c r="AX320" s="13" t="s">
        <v>75</v>
      </c>
      <c r="AY320" s="166" t="s">
        <v>179</v>
      </c>
    </row>
    <row r="321" spans="1:65" s="13" customFormat="1" ht="10.199999999999999">
      <c r="B321" s="165"/>
      <c r="D321" s="158" t="s">
        <v>192</v>
      </c>
      <c r="E321" s="166" t="s">
        <v>1</v>
      </c>
      <c r="F321" s="167" t="s">
        <v>1237</v>
      </c>
      <c r="H321" s="168">
        <v>0.88</v>
      </c>
      <c r="I321" s="169"/>
      <c r="L321" s="165"/>
      <c r="M321" s="170"/>
      <c r="N321" s="171"/>
      <c r="O321" s="171"/>
      <c r="P321" s="171"/>
      <c r="Q321" s="171"/>
      <c r="R321" s="171"/>
      <c r="S321" s="171"/>
      <c r="T321" s="172"/>
      <c r="AT321" s="166" t="s">
        <v>192</v>
      </c>
      <c r="AU321" s="166" t="s">
        <v>85</v>
      </c>
      <c r="AV321" s="13" t="s">
        <v>85</v>
      </c>
      <c r="AW321" s="13" t="s">
        <v>31</v>
      </c>
      <c r="AX321" s="13" t="s">
        <v>75</v>
      </c>
      <c r="AY321" s="166" t="s">
        <v>179</v>
      </c>
    </row>
    <row r="322" spans="1:65" s="14" customFormat="1" ht="10.199999999999999">
      <c r="B322" s="184"/>
      <c r="D322" s="158" t="s">
        <v>192</v>
      </c>
      <c r="E322" s="185" t="s">
        <v>1</v>
      </c>
      <c r="F322" s="186" t="s">
        <v>405</v>
      </c>
      <c r="H322" s="187">
        <v>2.9769999999999999</v>
      </c>
      <c r="I322" s="188"/>
      <c r="L322" s="184"/>
      <c r="M322" s="189"/>
      <c r="N322" s="190"/>
      <c r="O322" s="190"/>
      <c r="P322" s="190"/>
      <c r="Q322" s="190"/>
      <c r="R322" s="190"/>
      <c r="S322" s="190"/>
      <c r="T322" s="191"/>
      <c r="AT322" s="185" t="s">
        <v>192</v>
      </c>
      <c r="AU322" s="185" t="s">
        <v>85</v>
      </c>
      <c r="AV322" s="14" t="s">
        <v>186</v>
      </c>
      <c r="AW322" s="14" t="s">
        <v>31</v>
      </c>
      <c r="AX322" s="14" t="s">
        <v>83</v>
      </c>
      <c r="AY322" s="185" t="s">
        <v>179</v>
      </c>
    </row>
    <row r="323" spans="1:65" s="2" customFormat="1" ht="22.2" customHeight="1">
      <c r="A323" s="32"/>
      <c r="B323" s="144"/>
      <c r="C323" s="145" t="s">
        <v>487</v>
      </c>
      <c r="D323" s="145" t="s">
        <v>181</v>
      </c>
      <c r="E323" s="146" t="s">
        <v>1238</v>
      </c>
      <c r="F323" s="147" t="s">
        <v>1239</v>
      </c>
      <c r="G323" s="148" t="s">
        <v>252</v>
      </c>
      <c r="H323" s="149">
        <v>0.88</v>
      </c>
      <c r="I323" s="150"/>
      <c r="J323" s="151">
        <f>ROUND(I323*H323,2)</f>
        <v>0</v>
      </c>
      <c r="K323" s="147" t="s">
        <v>185</v>
      </c>
      <c r="L323" s="33"/>
      <c r="M323" s="152" t="s">
        <v>1</v>
      </c>
      <c r="N323" s="153" t="s">
        <v>40</v>
      </c>
      <c r="O323" s="58"/>
      <c r="P323" s="154">
        <f>O323*H323</f>
        <v>0</v>
      </c>
      <c r="Q323" s="154">
        <v>9.4999999999999998E-3</v>
      </c>
      <c r="R323" s="154">
        <f>Q323*H323</f>
        <v>8.3599999999999994E-3</v>
      </c>
      <c r="S323" s="154">
        <v>0</v>
      </c>
      <c r="T323" s="155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6" t="s">
        <v>289</v>
      </c>
      <c r="AT323" s="156" t="s">
        <v>181</v>
      </c>
      <c r="AU323" s="156" t="s">
        <v>85</v>
      </c>
      <c r="AY323" s="17" t="s">
        <v>179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7" t="s">
        <v>83</v>
      </c>
      <c r="BK323" s="157">
        <f>ROUND(I323*H323,2)</f>
        <v>0</v>
      </c>
      <c r="BL323" s="17" t="s">
        <v>289</v>
      </c>
      <c r="BM323" s="156" t="s">
        <v>1240</v>
      </c>
    </row>
    <row r="324" spans="1:65" s="2" customFormat="1" ht="28.8">
      <c r="A324" s="32"/>
      <c r="B324" s="33"/>
      <c r="C324" s="32"/>
      <c r="D324" s="158" t="s">
        <v>188</v>
      </c>
      <c r="E324" s="32"/>
      <c r="F324" s="159" t="s">
        <v>1241</v>
      </c>
      <c r="G324" s="32"/>
      <c r="H324" s="32"/>
      <c r="I324" s="160"/>
      <c r="J324" s="32"/>
      <c r="K324" s="32"/>
      <c r="L324" s="33"/>
      <c r="M324" s="161"/>
      <c r="N324" s="162"/>
      <c r="O324" s="58"/>
      <c r="P324" s="58"/>
      <c r="Q324" s="58"/>
      <c r="R324" s="58"/>
      <c r="S324" s="58"/>
      <c r="T324" s="59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188</v>
      </c>
      <c r="AU324" s="17" t="s">
        <v>85</v>
      </c>
    </row>
    <row r="325" spans="1:65" s="2" customFormat="1" ht="10.199999999999999">
      <c r="A325" s="32"/>
      <c r="B325" s="33"/>
      <c r="C325" s="32"/>
      <c r="D325" s="163" t="s">
        <v>190</v>
      </c>
      <c r="E325" s="32"/>
      <c r="F325" s="164" t="s">
        <v>1242</v>
      </c>
      <c r="G325" s="32"/>
      <c r="H325" s="32"/>
      <c r="I325" s="160"/>
      <c r="J325" s="32"/>
      <c r="K325" s="32"/>
      <c r="L325" s="33"/>
      <c r="M325" s="161"/>
      <c r="N325" s="162"/>
      <c r="O325" s="58"/>
      <c r="P325" s="58"/>
      <c r="Q325" s="58"/>
      <c r="R325" s="58"/>
      <c r="S325" s="58"/>
      <c r="T325" s="59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190</v>
      </c>
      <c r="AU325" s="17" t="s">
        <v>85</v>
      </c>
    </row>
    <row r="326" spans="1:65" s="13" customFormat="1" ht="10.199999999999999">
      <c r="B326" s="165"/>
      <c r="D326" s="158" t="s">
        <v>192</v>
      </c>
      <c r="E326" s="166" t="s">
        <v>1</v>
      </c>
      <c r="F326" s="167" t="s">
        <v>1243</v>
      </c>
      <c r="H326" s="168">
        <v>0.88</v>
      </c>
      <c r="I326" s="169"/>
      <c r="L326" s="165"/>
      <c r="M326" s="170"/>
      <c r="N326" s="171"/>
      <c r="O326" s="171"/>
      <c r="P326" s="171"/>
      <c r="Q326" s="171"/>
      <c r="R326" s="171"/>
      <c r="S326" s="171"/>
      <c r="T326" s="172"/>
      <c r="AT326" s="166" t="s">
        <v>192</v>
      </c>
      <c r="AU326" s="166" t="s">
        <v>85</v>
      </c>
      <c r="AV326" s="13" t="s">
        <v>85</v>
      </c>
      <c r="AW326" s="13" t="s">
        <v>31</v>
      </c>
      <c r="AX326" s="13" t="s">
        <v>83</v>
      </c>
      <c r="AY326" s="166" t="s">
        <v>179</v>
      </c>
    </row>
    <row r="327" spans="1:65" s="2" customFormat="1" ht="22.2" customHeight="1">
      <c r="A327" s="32"/>
      <c r="B327" s="144"/>
      <c r="C327" s="145" t="s">
        <v>493</v>
      </c>
      <c r="D327" s="145" t="s">
        <v>181</v>
      </c>
      <c r="E327" s="146" t="s">
        <v>1244</v>
      </c>
      <c r="F327" s="147" t="s">
        <v>1245</v>
      </c>
      <c r="G327" s="148" t="s">
        <v>221</v>
      </c>
      <c r="H327" s="149">
        <v>0.21099999999999999</v>
      </c>
      <c r="I327" s="150"/>
      <c r="J327" s="151">
        <f>ROUND(I327*H327,2)</f>
        <v>0</v>
      </c>
      <c r="K327" s="147" t="s">
        <v>185</v>
      </c>
      <c r="L327" s="33"/>
      <c r="M327" s="152" t="s">
        <v>1</v>
      </c>
      <c r="N327" s="153" t="s">
        <v>40</v>
      </c>
      <c r="O327" s="58"/>
      <c r="P327" s="154">
        <f>O327*H327</f>
        <v>0</v>
      </c>
      <c r="Q327" s="154">
        <v>0</v>
      </c>
      <c r="R327" s="154">
        <f>Q327*H327</f>
        <v>0</v>
      </c>
      <c r="S327" s="154">
        <v>0</v>
      </c>
      <c r="T327" s="155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6" t="s">
        <v>289</v>
      </c>
      <c r="AT327" s="156" t="s">
        <v>181</v>
      </c>
      <c r="AU327" s="156" t="s">
        <v>85</v>
      </c>
      <c r="AY327" s="17" t="s">
        <v>179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7" t="s">
        <v>83</v>
      </c>
      <c r="BK327" s="157">
        <f>ROUND(I327*H327,2)</f>
        <v>0</v>
      </c>
      <c r="BL327" s="17" t="s">
        <v>289</v>
      </c>
      <c r="BM327" s="156" t="s">
        <v>1246</v>
      </c>
    </row>
    <row r="328" spans="1:65" s="2" customFormat="1" ht="38.4">
      <c r="A328" s="32"/>
      <c r="B328" s="33"/>
      <c r="C328" s="32"/>
      <c r="D328" s="158" t="s">
        <v>188</v>
      </c>
      <c r="E328" s="32"/>
      <c r="F328" s="159" t="s">
        <v>1247</v>
      </c>
      <c r="G328" s="32"/>
      <c r="H328" s="32"/>
      <c r="I328" s="160"/>
      <c r="J328" s="32"/>
      <c r="K328" s="32"/>
      <c r="L328" s="33"/>
      <c r="M328" s="161"/>
      <c r="N328" s="162"/>
      <c r="O328" s="58"/>
      <c r="P328" s="58"/>
      <c r="Q328" s="58"/>
      <c r="R328" s="58"/>
      <c r="S328" s="58"/>
      <c r="T328" s="59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7" t="s">
        <v>188</v>
      </c>
      <c r="AU328" s="17" t="s">
        <v>85</v>
      </c>
    </row>
    <row r="329" spans="1:65" s="2" customFormat="1" ht="10.199999999999999">
      <c r="A329" s="32"/>
      <c r="B329" s="33"/>
      <c r="C329" s="32"/>
      <c r="D329" s="163" t="s">
        <v>190</v>
      </c>
      <c r="E329" s="32"/>
      <c r="F329" s="164" t="s">
        <v>1248</v>
      </c>
      <c r="G329" s="32"/>
      <c r="H329" s="32"/>
      <c r="I329" s="160"/>
      <c r="J329" s="32"/>
      <c r="K329" s="32"/>
      <c r="L329" s="33"/>
      <c r="M329" s="161"/>
      <c r="N329" s="162"/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190</v>
      </c>
      <c r="AU329" s="17" t="s">
        <v>85</v>
      </c>
    </row>
    <row r="330" spans="1:65" s="12" customFormat="1" ht="22.8" customHeight="1">
      <c r="B330" s="131"/>
      <c r="D330" s="132" t="s">
        <v>74</v>
      </c>
      <c r="E330" s="142" t="s">
        <v>789</v>
      </c>
      <c r="F330" s="142" t="s">
        <v>790</v>
      </c>
      <c r="I330" s="134"/>
      <c r="J330" s="143">
        <f>BK330</f>
        <v>0</v>
      </c>
      <c r="L330" s="131"/>
      <c r="M330" s="136"/>
      <c r="N330" s="137"/>
      <c r="O330" s="137"/>
      <c r="P330" s="138">
        <f>SUM(P331:P348)</f>
        <v>0</v>
      </c>
      <c r="Q330" s="137"/>
      <c r="R330" s="138">
        <f>SUM(R331:R348)</f>
        <v>1.8007200000000002E-3</v>
      </c>
      <c r="S330" s="137"/>
      <c r="T330" s="139">
        <f>SUM(T331:T348)</f>
        <v>0</v>
      </c>
      <c r="AR330" s="132" t="s">
        <v>85</v>
      </c>
      <c r="AT330" s="140" t="s">
        <v>74</v>
      </c>
      <c r="AU330" s="140" t="s">
        <v>83</v>
      </c>
      <c r="AY330" s="132" t="s">
        <v>179</v>
      </c>
      <c r="BK330" s="141">
        <f>SUM(BK331:BK348)</f>
        <v>0</v>
      </c>
    </row>
    <row r="331" spans="1:65" s="2" customFormat="1" ht="22.2" customHeight="1">
      <c r="A331" s="32"/>
      <c r="B331" s="144"/>
      <c r="C331" s="145" t="s">
        <v>499</v>
      </c>
      <c r="D331" s="145" t="s">
        <v>181</v>
      </c>
      <c r="E331" s="146" t="s">
        <v>792</v>
      </c>
      <c r="F331" s="147" t="s">
        <v>793</v>
      </c>
      <c r="G331" s="148" t="s">
        <v>252</v>
      </c>
      <c r="H331" s="149">
        <v>4.3920000000000003</v>
      </c>
      <c r="I331" s="150"/>
      <c r="J331" s="151">
        <f>ROUND(I331*H331,2)</f>
        <v>0</v>
      </c>
      <c r="K331" s="147" t="s">
        <v>185</v>
      </c>
      <c r="L331" s="33"/>
      <c r="M331" s="152" t="s">
        <v>1</v>
      </c>
      <c r="N331" s="153" t="s">
        <v>40</v>
      </c>
      <c r="O331" s="58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6" t="s">
        <v>289</v>
      </c>
      <c r="AT331" s="156" t="s">
        <v>181</v>
      </c>
      <c r="AU331" s="156" t="s">
        <v>85</v>
      </c>
      <c r="AY331" s="17" t="s">
        <v>179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7" t="s">
        <v>83</v>
      </c>
      <c r="BK331" s="157">
        <f>ROUND(I331*H331,2)</f>
        <v>0</v>
      </c>
      <c r="BL331" s="17" t="s">
        <v>289</v>
      </c>
      <c r="BM331" s="156" t="s">
        <v>1249</v>
      </c>
    </row>
    <row r="332" spans="1:65" s="2" customFormat="1" ht="10.199999999999999">
      <c r="A332" s="32"/>
      <c r="B332" s="33"/>
      <c r="C332" s="32"/>
      <c r="D332" s="158" t="s">
        <v>188</v>
      </c>
      <c r="E332" s="32"/>
      <c r="F332" s="159" t="s">
        <v>795</v>
      </c>
      <c r="G332" s="32"/>
      <c r="H332" s="32"/>
      <c r="I332" s="160"/>
      <c r="J332" s="32"/>
      <c r="K332" s="32"/>
      <c r="L332" s="33"/>
      <c r="M332" s="161"/>
      <c r="N332" s="162"/>
      <c r="O332" s="58"/>
      <c r="P332" s="58"/>
      <c r="Q332" s="58"/>
      <c r="R332" s="58"/>
      <c r="S332" s="58"/>
      <c r="T332" s="59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7" t="s">
        <v>188</v>
      </c>
      <c r="AU332" s="17" t="s">
        <v>85</v>
      </c>
    </row>
    <row r="333" spans="1:65" s="2" customFormat="1" ht="10.199999999999999">
      <c r="A333" s="32"/>
      <c r="B333" s="33"/>
      <c r="C333" s="32"/>
      <c r="D333" s="163" t="s">
        <v>190</v>
      </c>
      <c r="E333" s="32"/>
      <c r="F333" s="164" t="s">
        <v>796</v>
      </c>
      <c r="G333" s="32"/>
      <c r="H333" s="32"/>
      <c r="I333" s="160"/>
      <c r="J333" s="32"/>
      <c r="K333" s="32"/>
      <c r="L333" s="33"/>
      <c r="M333" s="161"/>
      <c r="N333" s="162"/>
      <c r="O333" s="58"/>
      <c r="P333" s="58"/>
      <c r="Q333" s="58"/>
      <c r="R333" s="58"/>
      <c r="S333" s="58"/>
      <c r="T333" s="59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7" t="s">
        <v>190</v>
      </c>
      <c r="AU333" s="17" t="s">
        <v>85</v>
      </c>
    </row>
    <row r="334" spans="1:65" s="13" customFormat="1" ht="10.199999999999999">
      <c r="B334" s="165"/>
      <c r="D334" s="158" t="s">
        <v>192</v>
      </c>
      <c r="E334" s="166" t="s">
        <v>1</v>
      </c>
      <c r="F334" s="167" t="s">
        <v>1250</v>
      </c>
      <c r="H334" s="168">
        <v>1.44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6" t="s">
        <v>192</v>
      </c>
      <c r="AU334" s="166" t="s">
        <v>85</v>
      </c>
      <c r="AV334" s="13" t="s">
        <v>85</v>
      </c>
      <c r="AW334" s="13" t="s">
        <v>31</v>
      </c>
      <c r="AX334" s="13" t="s">
        <v>75</v>
      </c>
      <c r="AY334" s="166" t="s">
        <v>179</v>
      </c>
    </row>
    <row r="335" spans="1:65" s="13" customFormat="1" ht="10.199999999999999">
      <c r="B335" s="165"/>
      <c r="D335" s="158" t="s">
        <v>192</v>
      </c>
      <c r="E335" s="166" t="s">
        <v>1</v>
      </c>
      <c r="F335" s="167" t="s">
        <v>1251</v>
      </c>
      <c r="H335" s="168">
        <v>2.952</v>
      </c>
      <c r="I335" s="169"/>
      <c r="L335" s="165"/>
      <c r="M335" s="170"/>
      <c r="N335" s="171"/>
      <c r="O335" s="171"/>
      <c r="P335" s="171"/>
      <c r="Q335" s="171"/>
      <c r="R335" s="171"/>
      <c r="S335" s="171"/>
      <c r="T335" s="172"/>
      <c r="AT335" s="166" t="s">
        <v>192</v>
      </c>
      <c r="AU335" s="166" t="s">
        <v>85</v>
      </c>
      <c r="AV335" s="13" t="s">
        <v>85</v>
      </c>
      <c r="AW335" s="13" t="s">
        <v>31</v>
      </c>
      <c r="AX335" s="13" t="s">
        <v>75</v>
      </c>
      <c r="AY335" s="166" t="s">
        <v>179</v>
      </c>
    </row>
    <row r="336" spans="1:65" s="14" customFormat="1" ht="10.199999999999999">
      <c r="B336" s="184"/>
      <c r="D336" s="158" t="s">
        <v>192</v>
      </c>
      <c r="E336" s="185" t="s">
        <v>121</v>
      </c>
      <c r="F336" s="186" t="s">
        <v>405</v>
      </c>
      <c r="H336" s="187">
        <v>4.3920000000000003</v>
      </c>
      <c r="I336" s="188"/>
      <c r="L336" s="184"/>
      <c r="M336" s="189"/>
      <c r="N336" s="190"/>
      <c r="O336" s="190"/>
      <c r="P336" s="190"/>
      <c r="Q336" s="190"/>
      <c r="R336" s="190"/>
      <c r="S336" s="190"/>
      <c r="T336" s="191"/>
      <c r="AT336" s="185" t="s">
        <v>192</v>
      </c>
      <c r="AU336" s="185" t="s">
        <v>85</v>
      </c>
      <c r="AV336" s="14" t="s">
        <v>186</v>
      </c>
      <c r="AW336" s="14" t="s">
        <v>31</v>
      </c>
      <c r="AX336" s="14" t="s">
        <v>83</v>
      </c>
      <c r="AY336" s="185" t="s">
        <v>179</v>
      </c>
    </row>
    <row r="337" spans="1:65" s="2" customFormat="1" ht="22.2" customHeight="1">
      <c r="A337" s="32"/>
      <c r="B337" s="144"/>
      <c r="C337" s="145" t="s">
        <v>506</v>
      </c>
      <c r="D337" s="145" t="s">
        <v>181</v>
      </c>
      <c r="E337" s="146" t="s">
        <v>799</v>
      </c>
      <c r="F337" s="147" t="s">
        <v>800</v>
      </c>
      <c r="G337" s="148" t="s">
        <v>252</v>
      </c>
      <c r="H337" s="149">
        <v>4.3920000000000003</v>
      </c>
      <c r="I337" s="150"/>
      <c r="J337" s="151">
        <f>ROUND(I337*H337,2)</f>
        <v>0</v>
      </c>
      <c r="K337" s="147" t="s">
        <v>185</v>
      </c>
      <c r="L337" s="33"/>
      <c r="M337" s="152" t="s">
        <v>1</v>
      </c>
      <c r="N337" s="153" t="s">
        <v>40</v>
      </c>
      <c r="O337" s="58"/>
      <c r="P337" s="154">
        <f>O337*H337</f>
        <v>0</v>
      </c>
      <c r="Q337" s="154">
        <v>1.7000000000000001E-4</v>
      </c>
      <c r="R337" s="154">
        <f>Q337*H337</f>
        <v>7.4664000000000013E-4</v>
      </c>
      <c r="S337" s="154">
        <v>0</v>
      </c>
      <c r="T337" s="155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6" t="s">
        <v>289</v>
      </c>
      <c r="AT337" s="156" t="s">
        <v>181</v>
      </c>
      <c r="AU337" s="156" t="s">
        <v>85</v>
      </c>
      <c r="AY337" s="17" t="s">
        <v>179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7" t="s">
        <v>83</v>
      </c>
      <c r="BK337" s="157">
        <f>ROUND(I337*H337,2)</f>
        <v>0</v>
      </c>
      <c r="BL337" s="17" t="s">
        <v>289</v>
      </c>
      <c r="BM337" s="156" t="s">
        <v>1252</v>
      </c>
    </row>
    <row r="338" spans="1:65" s="2" customFormat="1" ht="19.2">
      <c r="A338" s="32"/>
      <c r="B338" s="33"/>
      <c r="C338" s="32"/>
      <c r="D338" s="158" t="s">
        <v>188</v>
      </c>
      <c r="E338" s="32"/>
      <c r="F338" s="159" t="s">
        <v>802</v>
      </c>
      <c r="G338" s="32"/>
      <c r="H338" s="32"/>
      <c r="I338" s="160"/>
      <c r="J338" s="32"/>
      <c r="K338" s="32"/>
      <c r="L338" s="33"/>
      <c r="M338" s="161"/>
      <c r="N338" s="162"/>
      <c r="O338" s="58"/>
      <c r="P338" s="58"/>
      <c r="Q338" s="58"/>
      <c r="R338" s="58"/>
      <c r="S338" s="58"/>
      <c r="T338" s="59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7" t="s">
        <v>188</v>
      </c>
      <c r="AU338" s="17" t="s">
        <v>85</v>
      </c>
    </row>
    <row r="339" spans="1:65" s="2" customFormat="1" ht="10.199999999999999">
      <c r="A339" s="32"/>
      <c r="B339" s="33"/>
      <c r="C339" s="32"/>
      <c r="D339" s="163" t="s">
        <v>190</v>
      </c>
      <c r="E339" s="32"/>
      <c r="F339" s="164" t="s">
        <v>803</v>
      </c>
      <c r="G339" s="32"/>
      <c r="H339" s="32"/>
      <c r="I339" s="160"/>
      <c r="J339" s="32"/>
      <c r="K339" s="32"/>
      <c r="L339" s="33"/>
      <c r="M339" s="161"/>
      <c r="N339" s="162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190</v>
      </c>
      <c r="AU339" s="17" t="s">
        <v>85</v>
      </c>
    </row>
    <row r="340" spans="1:65" s="13" customFormat="1" ht="10.199999999999999">
      <c r="B340" s="165"/>
      <c r="D340" s="158" t="s">
        <v>192</v>
      </c>
      <c r="E340" s="166" t="s">
        <v>1</v>
      </c>
      <c r="F340" s="167" t="s">
        <v>121</v>
      </c>
      <c r="H340" s="168">
        <v>4.3920000000000003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6" t="s">
        <v>192</v>
      </c>
      <c r="AU340" s="166" t="s">
        <v>85</v>
      </c>
      <c r="AV340" s="13" t="s">
        <v>85</v>
      </c>
      <c r="AW340" s="13" t="s">
        <v>31</v>
      </c>
      <c r="AX340" s="13" t="s">
        <v>83</v>
      </c>
      <c r="AY340" s="166" t="s">
        <v>179</v>
      </c>
    </row>
    <row r="341" spans="1:65" s="2" customFormat="1" ht="22.2" customHeight="1">
      <c r="A341" s="32"/>
      <c r="B341" s="144"/>
      <c r="C341" s="145" t="s">
        <v>514</v>
      </c>
      <c r="D341" s="145" t="s">
        <v>181</v>
      </c>
      <c r="E341" s="146" t="s">
        <v>806</v>
      </c>
      <c r="F341" s="147" t="s">
        <v>807</v>
      </c>
      <c r="G341" s="148" t="s">
        <v>252</v>
      </c>
      <c r="H341" s="149">
        <v>4.3920000000000003</v>
      </c>
      <c r="I341" s="150"/>
      <c r="J341" s="151">
        <f>ROUND(I341*H341,2)</f>
        <v>0</v>
      </c>
      <c r="K341" s="147" t="s">
        <v>185</v>
      </c>
      <c r="L341" s="33"/>
      <c r="M341" s="152" t="s">
        <v>1</v>
      </c>
      <c r="N341" s="153" t="s">
        <v>40</v>
      </c>
      <c r="O341" s="58"/>
      <c r="P341" s="154">
        <f>O341*H341</f>
        <v>0</v>
      </c>
      <c r="Q341" s="154">
        <v>1.2E-4</v>
      </c>
      <c r="R341" s="154">
        <f>Q341*H341</f>
        <v>5.270400000000001E-4</v>
      </c>
      <c r="S341" s="154">
        <v>0</v>
      </c>
      <c r="T341" s="155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6" t="s">
        <v>289</v>
      </c>
      <c r="AT341" s="156" t="s">
        <v>181</v>
      </c>
      <c r="AU341" s="156" t="s">
        <v>85</v>
      </c>
      <c r="AY341" s="17" t="s">
        <v>179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7" t="s">
        <v>83</v>
      </c>
      <c r="BK341" s="157">
        <f>ROUND(I341*H341,2)</f>
        <v>0</v>
      </c>
      <c r="BL341" s="17" t="s">
        <v>289</v>
      </c>
      <c r="BM341" s="156" t="s">
        <v>1253</v>
      </c>
    </row>
    <row r="342" spans="1:65" s="2" customFormat="1" ht="19.2">
      <c r="A342" s="32"/>
      <c r="B342" s="33"/>
      <c r="C342" s="32"/>
      <c r="D342" s="158" t="s">
        <v>188</v>
      </c>
      <c r="E342" s="32"/>
      <c r="F342" s="159" t="s">
        <v>809</v>
      </c>
      <c r="G342" s="32"/>
      <c r="H342" s="32"/>
      <c r="I342" s="160"/>
      <c r="J342" s="32"/>
      <c r="K342" s="32"/>
      <c r="L342" s="33"/>
      <c r="M342" s="161"/>
      <c r="N342" s="162"/>
      <c r="O342" s="58"/>
      <c r="P342" s="58"/>
      <c r="Q342" s="58"/>
      <c r="R342" s="58"/>
      <c r="S342" s="58"/>
      <c r="T342" s="59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188</v>
      </c>
      <c r="AU342" s="17" t="s">
        <v>85</v>
      </c>
    </row>
    <row r="343" spans="1:65" s="2" customFormat="1" ht="10.199999999999999">
      <c r="A343" s="32"/>
      <c r="B343" s="33"/>
      <c r="C343" s="32"/>
      <c r="D343" s="163" t="s">
        <v>190</v>
      </c>
      <c r="E343" s="32"/>
      <c r="F343" s="164" t="s">
        <v>810</v>
      </c>
      <c r="G343" s="32"/>
      <c r="H343" s="32"/>
      <c r="I343" s="160"/>
      <c r="J343" s="32"/>
      <c r="K343" s="32"/>
      <c r="L343" s="33"/>
      <c r="M343" s="161"/>
      <c r="N343" s="162"/>
      <c r="O343" s="58"/>
      <c r="P343" s="58"/>
      <c r="Q343" s="58"/>
      <c r="R343" s="58"/>
      <c r="S343" s="58"/>
      <c r="T343" s="59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7" t="s">
        <v>190</v>
      </c>
      <c r="AU343" s="17" t="s">
        <v>85</v>
      </c>
    </row>
    <row r="344" spans="1:65" s="13" customFormat="1" ht="10.199999999999999">
      <c r="B344" s="165"/>
      <c r="D344" s="158" t="s">
        <v>192</v>
      </c>
      <c r="E344" s="166" t="s">
        <v>1</v>
      </c>
      <c r="F344" s="167" t="s">
        <v>121</v>
      </c>
      <c r="H344" s="168">
        <v>4.3920000000000003</v>
      </c>
      <c r="I344" s="169"/>
      <c r="L344" s="165"/>
      <c r="M344" s="170"/>
      <c r="N344" s="171"/>
      <c r="O344" s="171"/>
      <c r="P344" s="171"/>
      <c r="Q344" s="171"/>
      <c r="R344" s="171"/>
      <c r="S344" s="171"/>
      <c r="T344" s="172"/>
      <c r="AT344" s="166" t="s">
        <v>192</v>
      </c>
      <c r="AU344" s="166" t="s">
        <v>85</v>
      </c>
      <c r="AV344" s="13" t="s">
        <v>85</v>
      </c>
      <c r="AW344" s="13" t="s">
        <v>31</v>
      </c>
      <c r="AX344" s="13" t="s">
        <v>83</v>
      </c>
      <c r="AY344" s="166" t="s">
        <v>179</v>
      </c>
    </row>
    <row r="345" spans="1:65" s="2" customFormat="1" ht="22.2" customHeight="1">
      <c r="A345" s="32"/>
      <c r="B345" s="144"/>
      <c r="C345" s="145" t="s">
        <v>524</v>
      </c>
      <c r="D345" s="145" t="s">
        <v>181</v>
      </c>
      <c r="E345" s="146" t="s">
        <v>812</v>
      </c>
      <c r="F345" s="147" t="s">
        <v>813</v>
      </c>
      <c r="G345" s="148" t="s">
        <v>252</v>
      </c>
      <c r="H345" s="149">
        <v>4.3920000000000003</v>
      </c>
      <c r="I345" s="150"/>
      <c r="J345" s="151">
        <f>ROUND(I345*H345,2)</f>
        <v>0</v>
      </c>
      <c r="K345" s="147" t="s">
        <v>185</v>
      </c>
      <c r="L345" s="33"/>
      <c r="M345" s="152" t="s">
        <v>1</v>
      </c>
      <c r="N345" s="153" t="s">
        <v>40</v>
      </c>
      <c r="O345" s="58"/>
      <c r="P345" s="154">
        <f>O345*H345</f>
        <v>0</v>
      </c>
      <c r="Q345" s="154">
        <v>1.2E-4</v>
      </c>
      <c r="R345" s="154">
        <f>Q345*H345</f>
        <v>5.270400000000001E-4</v>
      </c>
      <c r="S345" s="154">
        <v>0</v>
      </c>
      <c r="T345" s="155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6" t="s">
        <v>289</v>
      </c>
      <c r="AT345" s="156" t="s">
        <v>181</v>
      </c>
      <c r="AU345" s="156" t="s">
        <v>85</v>
      </c>
      <c r="AY345" s="17" t="s">
        <v>179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7" t="s">
        <v>83</v>
      </c>
      <c r="BK345" s="157">
        <f>ROUND(I345*H345,2)</f>
        <v>0</v>
      </c>
      <c r="BL345" s="17" t="s">
        <v>289</v>
      </c>
      <c r="BM345" s="156" t="s">
        <v>1254</v>
      </c>
    </row>
    <row r="346" spans="1:65" s="2" customFormat="1" ht="19.2">
      <c r="A346" s="32"/>
      <c r="B346" s="33"/>
      <c r="C346" s="32"/>
      <c r="D346" s="158" t="s">
        <v>188</v>
      </c>
      <c r="E346" s="32"/>
      <c r="F346" s="159" t="s">
        <v>815</v>
      </c>
      <c r="G346" s="32"/>
      <c r="H346" s="32"/>
      <c r="I346" s="160"/>
      <c r="J346" s="32"/>
      <c r="K346" s="32"/>
      <c r="L346" s="33"/>
      <c r="M346" s="161"/>
      <c r="N346" s="162"/>
      <c r="O346" s="58"/>
      <c r="P346" s="58"/>
      <c r="Q346" s="58"/>
      <c r="R346" s="58"/>
      <c r="S346" s="58"/>
      <c r="T346" s="59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7" t="s">
        <v>188</v>
      </c>
      <c r="AU346" s="17" t="s">
        <v>85</v>
      </c>
    </row>
    <row r="347" spans="1:65" s="2" customFormat="1" ht="10.199999999999999">
      <c r="A347" s="32"/>
      <c r="B347" s="33"/>
      <c r="C347" s="32"/>
      <c r="D347" s="163" t="s">
        <v>190</v>
      </c>
      <c r="E347" s="32"/>
      <c r="F347" s="164" t="s">
        <v>816</v>
      </c>
      <c r="G347" s="32"/>
      <c r="H347" s="32"/>
      <c r="I347" s="160"/>
      <c r="J347" s="32"/>
      <c r="K347" s="32"/>
      <c r="L347" s="33"/>
      <c r="M347" s="161"/>
      <c r="N347" s="162"/>
      <c r="O347" s="58"/>
      <c r="P347" s="58"/>
      <c r="Q347" s="58"/>
      <c r="R347" s="58"/>
      <c r="S347" s="58"/>
      <c r="T347" s="59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7" t="s">
        <v>190</v>
      </c>
      <c r="AU347" s="17" t="s">
        <v>85</v>
      </c>
    </row>
    <row r="348" spans="1:65" s="13" customFormat="1" ht="10.199999999999999">
      <c r="B348" s="165"/>
      <c r="D348" s="158" t="s">
        <v>192</v>
      </c>
      <c r="E348" s="166" t="s">
        <v>1</v>
      </c>
      <c r="F348" s="167" t="s">
        <v>121</v>
      </c>
      <c r="H348" s="168">
        <v>4.3920000000000003</v>
      </c>
      <c r="I348" s="169"/>
      <c r="L348" s="165"/>
      <c r="M348" s="192"/>
      <c r="N348" s="193"/>
      <c r="O348" s="193"/>
      <c r="P348" s="193"/>
      <c r="Q348" s="193"/>
      <c r="R348" s="193"/>
      <c r="S348" s="193"/>
      <c r="T348" s="194"/>
      <c r="AT348" s="166" t="s">
        <v>192</v>
      </c>
      <c r="AU348" s="166" t="s">
        <v>85</v>
      </c>
      <c r="AV348" s="13" t="s">
        <v>85</v>
      </c>
      <c r="AW348" s="13" t="s">
        <v>31</v>
      </c>
      <c r="AX348" s="13" t="s">
        <v>83</v>
      </c>
      <c r="AY348" s="166" t="s">
        <v>179</v>
      </c>
    </row>
    <row r="349" spans="1:65" s="2" customFormat="1" ht="6.9" customHeight="1">
      <c r="A349" s="32"/>
      <c r="B349" s="47"/>
      <c r="C349" s="48"/>
      <c r="D349" s="48"/>
      <c r="E349" s="48"/>
      <c r="F349" s="48"/>
      <c r="G349" s="48"/>
      <c r="H349" s="48"/>
      <c r="I349" s="48"/>
      <c r="J349" s="48"/>
      <c r="K349" s="48"/>
      <c r="L349" s="33"/>
      <c r="M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</row>
  </sheetData>
  <autoFilter ref="C129:K348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35" r:id="rId1"/>
    <hyperlink ref="F140" r:id="rId2"/>
    <hyperlink ref="F146" r:id="rId3"/>
    <hyperlink ref="F150" r:id="rId4"/>
    <hyperlink ref="F154" r:id="rId5"/>
    <hyperlink ref="F159" r:id="rId6"/>
    <hyperlink ref="F163" r:id="rId7"/>
    <hyperlink ref="F167" r:id="rId8"/>
    <hyperlink ref="F172" r:id="rId9"/>
    <hyperlink ref="F183" r:id="rId10"/>
    <hyperlink ref="F187" r:id="rId11"/>
    <hyperlink ref="F191" r:id="rId12"/>
    <hyperlink ref="F195" r:id="rId13"/>
    <hyperlink ref="F199" r:id="rId14"/>
    <hyperlink ref="F205" r:id="rId15"/>
    <hyperlink ref="F209" r:id="rId16"/>
    <hyperlink ref="F213" r:id="rId17"/>
    <hyperlink ref="F218" r:id="rId18"/>
    <hyperlink ref="F222" r:id="rId19"/>
    <hyperlink ref="F226" r:id="rId20"/>
    <hyperlink ref="F230" r:id="rId21"/>
    <hyperlink ref="F234" r:id="rId22"/>
    <hyperlink ref="F239" r:id="rId23"/>
    <hyperlink ref="F242" r:id="rId24"/>
    <hyperlink ref="F245" r:id="rId25"/>
    <hyperlink ref="F249" r:id="rId26"/>
    <hyperlink ref="F253" r:id="rId27"/>
    <hyperlink ref="F258" r:id="rId28"/>
    <hyperlink ref="F262" r:id="rId29"/>
    <hyperlink ref="F267" r:id="rId30"/>
    <hyperlink ref="F274" r:id="rId31"/>
    <hyperlink ref="F281" r:id="rId32"/>
    <hyperlink ref="F285" r:id="rId33"/>
    <hyperlink ref="F289" r:id="rId34"/>
    <hyperlink ref="F297" r:id="rId35"/>
    <hyperlink ref="F302" r:id="rId36"/>
    <hyperlink ref="F307" r:id="rId37"/>
    <hyperlink ref="F312" r:id="rId38"/>
    <hyperlink ref="F319" r:id="rId39"/>
    <hyperlink ref="F325" r:id="rId40"/>
    <hyperlink ref="F329" r:id="rId41"/>
    <hyperlink ref="F333" r:id="rId42"/>
    <hyperlink ref="F339" r:id="rId43"/>
    <hyperlink ref="F343" r:id="rId44"/>
    <hyperlink ref="F347" r:id="rId4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7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56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94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111</v>
      </c>
      <c r="L4" s="20"/>
      <c r="M4" s="94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7" customHeight="1">
      <c r="B7" s="20"/>
      <c r="E7" s="257" t="str">
        <f>'Rekapitulace stavby'!K6</f>
        <v>SOŠ veterinární - Oprava sítí 1PP (vnitřní a vnější kanalizace, SLP, elektro)</v>
      </c>
      <c r="F7" s="258"/>
      <c r="G7" s="258"/>
      <c r="H7" s="258"/>
      <c r="L7" s="20"/>
    </row>
    <row r="8" spans="1:46" s="2" customFormat="1" ht="12" customHeight="1">
      <c r="A8" s="32"/>
      <c r="B8" s="33"/>
      <c r="C8" s="32"/>
      <c r="D8" s="27" t="s">
        <v>120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1.2" customHeight="1">
      <c r="A9" s="32"/>
      <c r="B9" s="33"/>
      <c r="C9" s="32"/>
      <c r="D9" s="32"/>
      <c r="E9" s="218" t="s">
        <v>1255</v>
      </c>
      <c r="F9" s="259"/>
      <c r="G9" s="259"/>
      <c r="H9" s="25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130</v>
      </c>
      <c r="G12" s="32"/>
      <c r="H12" s="32"/>
      <c r="I12" s="27" t="s">
        <v>22</v>
      </c>
      <c r="J12" s="55" t="str">
        <f>'Rekapitulace stavby'!AN8</f>
        <v>15. 2. 2024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1256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1256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5"/>
      <c r="B27" s="96"/>
      <c r="C27" s="95"/>
      <c r="D27" s="95"/>
      <c r="E27" s="245" t="s">
        <v>1</v>
      </c>
      <c r="F27" s="245"/>
      <c r="G27" s="245"/>
      <c r="H27" s="245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9" t="s">
        <v>39</v>
      </c>
      <c r="E33" s="27" t="s">
        <v>40</v>
      </c>
      <c r="F33" s="100">
        <f>ROUND((SUM(BE124:BE336)),  2)</f>
        <v>0</v>
      </c>
      <c r="G33" s="32"/>
      <c r="H33" s="32"/>
      <c r="I33" s="101">
        <v>0.21</v>
      </c>
      <c r="J33" s="100">
        <f>ROUND(((SUM(BE124:BE336))*I33),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41</v>
      </c>
      <c r="F34" s="100">
        <f>ROUND((SUM(BF124:BF336)),  2)</f>
        <v>0</v>
      </c>
      <c r="G34" s="32"/>
      <c r="H34" s="32"/>
      <c r="I34" s="101">
        <v>0.12</v>
      </c>
      <c r="J34" s="100">
        <f>ROUND(((SUM(BF124:BF336))*I34),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42</v>
      </c>
      <c r="F35" s="100">
        <f>ROUND((SUM(BG124:BG336)),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43</v>
      </c>
      <c r="F36" s="100">
        <f>ROUND((SUM(BH124:BH336)),  2)</f>
        <v>0</v>
      </c>
      <c r="G36" s="32"/>
      <c r="H36" s="32"/>
      <c r="I36" s="101">
        <v>0.12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44</v>
      </c>
      <c r="F37" s="100">
        <f>ROUND((SUM(BI124:BI336)),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141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7" customHeight="1">
      <c r="A85" s="32"/>
      <c r="B85" s="33"/>
      <c r="C85" s="32"/>
      <c r="D85" s="32"/>
      <c r="E85" s="257" t="str">
        <f>E7</f>
        <v>SOŠ veterinární - Oprava sítí 1PP (vnitřní a vnější kanalizace, SLP, elektro)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1.2" customHeight="1">
      <c r="A87" s="32"/>
      <c r="B87" s="33"/>
      <c r="C87" s="32"/>
      <c r="D87" s="32"/>
      <c r="E87" s="218" t="str">
        <f>E9</f>
        <v>zti - Oprava kanalizace vnitřní - ZDRAVOTNĚ TECHNICKÉ INSTALACE</v>
      </c>
      <c r="F87" s="259"/>
      <c r="G87" s="259"/>
      <c r="H87" s="25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Hradec Králové, Pražská 68, SOŠ veterinární</v>
      </c>
      <c r="G89" s="32"/>
      <c r="H89" s="32"/>
      <c r="I89" s="27" t="s">
        <v>22</v>
      </c>
      <c r="J89" s="55" t="str">
        <f>IF(J12="","",J12)</f>
        <v>15. 2. 2024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>LIBOR KREJČÍ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LIBOR KREJČÍ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142</v>
      </c>
      <c r="D94" s="102"/>
      <c r="E94" s="102"/>
      <c r="F94" s="102"/>
      <c r="G94" s="102"/>
      <c r="H94" s="102"/>
      <c r="I94" s="102"/>
      <c r="J94" s="111" t="s">
        <v>143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2" t="s">
        <v>144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145</v>
      </c>
    </row>
    <row r="97" spans="1:31" s="9" customFormat="1" ht="24.9" customHeight="1">
      <c r="B97" s="113"/>
      <c r="D97" s="114" t="s">
        <v>146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95" customHeight="1">
      <c r="B98" s="117"/>
      <c r="D98" s="118" t="s">
        <v>147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95" customHeight="1">
      <c r="B99" s="117"/>
      <c r="D99" s="118" t="s">
        <v>1020</v>
      </c>
      <c r="E99" s="119"/>
      <c r="F99" s="119"/>
      <c r="G99" s="119"/>
      <c r="H99" s="119"/>
      <c r="I99" s="119"/>
      <c r="J99" s="120">
        <f>J168</f>
        <v>0</v>
      </c>
      <c r="L99" s="117"/>
    </row>
    <row r="100" spans="1:31" s="10" customFormat="1" ht="19.95" customHeight="1">
      <c r="B100" s="117"/>
      <c r="D100" s="118" t="s">
        <v>1257</v>
      </c>
      <c r="E100" s="119"/>
      <c r="F100" s="119"/>
      <c r="G100" s="119"/>
      <c r="H100" s="119"/>
      <c r="I100" s="119"/>
      <c r="J100" s="120">
        <f>J175</f>
        <v>0</v>
      </c>
      <c r="L100" s="117"/>
    </row>
    <row r="101" spans="1:31" s="10" customFormat="1" ht="19.95" customHeight="1">
      <c r="B101" s="117"/>
      <c r="D101" s="118" t="s">
        <v>152</v>
      </c>
      <c r="E101" s="119"/>
      <c r="F101" s="119"/>
      <c r="G101" s="119"/>
      <c r="H101" s="119"/>
      <c r="I101" s="119"/>
      <c r="J101" s="120">
        <f>J185</f>
        <v>0</v>
      </c>
      <c r="L101" s="117"/>
    </row>
    <row r="102" spans="1:31" s="9" customFormat="1" ht="24.9" customHeight="1">
      <c r="B102" s="113"/>
      <c r="D102" s="114" t="s">
        <v>155</v>
      </c>
      <c r="E102" s="115"/>
      <c r="F102" s="115"/>
      <c r="G102" s="115"/>
      <c r="H102" s="115"/>
      <c r="I102" s="115"/>
      <c r="J102" s="116">
        <f>J195</f>
        <v>0</v>
      </c>
      <c r="L102" s="113"/>
    </row>
    <row r="103" spans="1:31" s="10" customFormat="1" ht="19.95" customHeight="1">
      <c r="B103" s="117"/>
      <c r="D103" s="118" t="s">
        <v>1258</v>
      </c>
      <c r="E103" s="119"/>
      <c r="F103" s="119"/>
      <c r="G103" s="119"/>
      <c r="H103" s="119"/>
      <c r="I103" s="119"/>
      <c r="J103" s="120">
        <f>J196</f>
        <v>0</v>
      </c>
      <c r="L103" s="117"/>
    </row>
    <row r="104" spans="1:31" s="10" customFormat="1" ht="19.95" customHeight="1">
      <c r="B104" s="117"/>
      <c r="D104" s="118" t="s">
        <v>1259</v>
      </c>
      <c r="E104" s="119"/>
      <c r="F104" s="119"/>
      <c r="G104" s="119"/>
      <c r="H104" s="119"/>
      <c r="I104" s="119"/>
      <c r="J104" s="120">
        <f>J300</f>
        <v>0</v>
      </c>
      <c r="L104" s="117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" customHeight="1">
      <c r="A111" s="32"/>
      <c r="B111" s="33"/>
      <c r="C111" s="21" t="s">
        <v>164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7" customHeight="1">
      <c r="A114" s="32"/>
      <c r="B114" s="33"/>
      <c r="C114" s="32"/>
      <c r="D114" s="32"/>
      <c r="E114" s="257" t="str">
        <f>E7</f>
        <v>SOŠ veterinární - Oprava sítí 1PP (vnitřní a vnější kanalizace, SLP, elektro)</v>
      </c>
      <c r="F114" s="258"/>
      <c r="G114" s="258"/>
      <c r="H114" s="258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120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31.2" customHeight="1">
      <c r="A116" s="32"/>
      <c r="B116" s="33"/>
      <c r="C116" s="32"/>
      <c r="D116" s="32"/>
      <c r="E116" s="218" t="str">
        <f>E9</f>
        <v>zti - Oprava kanalizace vnitřní - ZDRAVOTNĚ TECHNICKÉ INSTALACE</v>
      </c>
      <c r="F116" s="259"/>
      <c r="G116" s="259"/>
      <c r="H116" s="259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 xml:space="preserve"> Hradec Králové, Pražská 68, SOŠ veterinární</v>
      </c>
      <c r="G118" s="32"/>
      <c r="H118" s="32"/>
      <c r="I118" s="27" t="s">
        <v>22</v>
      </c>
      <c r="J118" s="55" t="str">
        <f>IF(J12="","",J12)</f>
        <v>15. 2. 2024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6" customHeight="1">
      <c r="A120" s="32"/>
      <c r="B120" s="33"/>
      <c r="C120" s="27" t="s">
        <v>24</v>
      </c>
      <c r="D120" s="32"/>
      <c r="E120" s="32"/>
      <c r="F120" s="25" t="str">
        <f>E15</f>
        <v xml:space="preserve"> </v>
      </c>
      <c r="G120" s="32"/>
      <c r="H120" s="32"/>
      <c r="I120" s="27" t="s">
        <v>30</v>
      </c>
      <c r="J120" s="30" t="str">
        <f>E21</f>
        <v>LIBOR KREJČÍ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6" customHeight="1">
      <c r="A121" s="32"/>
      <c r="B121" s="33"/>
      <c r="C121" s="27" t="s">
        <v>28</v>
      </c>
      <c r="D121" s="32"/>
      <c r="E121" s="32"/>
      <c r="F121" s="25" t="str">
        <f>IF(E18="","",E18)</f>
        <v>Vyplň údaj</v>
      </c>
      <c r="G121" s="32"/>
      <c r="H121" s="32"/>
      <c r="I121" s="27" t="s">
        <v>32</v>
      </c>
      <c r="J121" s="30" t="str">
        <f>E24</f>
        <v>LIBOR KREJČÍ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1"/>
      <c r="B123" s="122"/>
      <c r="C123" s="123" t="s">
        <v>165</v>
      </c>
      <c r="D123" s="124" t="s">
        <v>60</v>
      </c>
      <c r="E123" s="124" t="s">
        <v>56</v>
      </c>
      <c r="F123" s="124" t="s">
        <v>57</v>
      </c>
      <c r="G123" s="124" t="s">
        <v>166</v>
      </c>
      <c r="H123" s="124" t="s">
        <v>167</v>
      </c>
      <c r="I123" s="124" t="s">
        <v>168</v>
      </c>
      <c r="J123" s="124" t="s">
        <v>143</v>
      </c>
      <c r="K123" s="125" t="s">
        <v>169</v>
      </c>
      <c r="L123" s="126"/>
      <c r="M123" s="62" t="s">
        <v>1</v>
      </c>
      <c r="N123" s="63" t="s">
        <v>39</v>
      </c>
      <c r="O123" s="63" t="s">
        <v>170</v>
      </c>
      <c r="P123" s="63" t="s">
        <v>171</v>
      </c>
      <c r="Q123" s="63" t="s">
        <v>172</v>
      </c>
      <c r="R123" s="63" t="s">
        <v>173</v>
      </c>
      <c r="S123" s="63" t="s">
        <v>174</v>
      </c>
      <c r="T123" s="64" t="s">
        <v>175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8" customHeight="1">
      <c r="A124" s="32"/>
      <c r="B124" s="33"/>
      <c r="C124" s="69" t="s">
        <v>176</v>
      </c>
      <c r="D124" s="32"/>
      <c r="E124" s="32"/>
      <c r="F124" s="32"/>
      <c r="G124" s="32"/>
      <c r="H124" s="32"/>
      <c r="I124" s="32"/>
      <c r="J124" s="127">
        <f>BK124</f>
        <v>0</v>
      </c>
      <c r="K124" s="32"/>
      <c r="L124" s="33"/>
      <c r="M124" s="65"/>
      <c r="N124" s="56"/>
      <c r="O124" s="66"/>
      <c r="P124" s="128">
        <f>P125+P195</f>
        <v>0</v>
      </c>
      <c r="Q124" s="66"/>
      <c r="R124" s="128">
        <f>R125+R195</f>
        <v>89.389419999999987</v>
      </c>
      <c r="S124" s="66"/>
      <c r="T124" s="129">
        <f>T125+T195</f>
        <v>20.64292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74</v>
      </c>
      <c r="AU124" s="17" t="s">
        <v>145</v>
      </c>
      <c r="BK124" s="130">
        <f>BK125+BK195</f>
        <v>0</v>
      </c>
    </row>
    <row r="125" spans="1:65" s="12" customFormat="1" ht="25.95" customHeight="1">
      <c r="B125" s="131"/>
      <c r="D125" s="132" t="s">
        <v>74</v>
      </c>
      <c r="E125" s="133" t="s">
        <v>177</v>
      </c>
      <c r="F125" s="133" t="s">
        <v>178</v>
      </c>
      <c r="I125" s="134"/>
      <c r="J125" s="135">
        <f>BK125</f>
        <v>0</v>
      </c>
      <c r="L125" s="131"/>
      <c r="M125" s="136"/>
      <c r="N125" s="137"/>
      <c r="O125" s="137"/>
      <c r="P125" s="138">
        <f>P126+P168+P175+P185</f>
        <v>0</v>
      </c>
      <c r="Q125" s="137"/>
      <c r="R125" s="138">
        <f>R126+R168+R175+R185</f>
        <v>88.895619999999994</v>
      </c>
      <c r="S125" s="137"/>
      <c r="T125" s="139">
        <f>T126+T168+T175+T185</f>
        <v>16.114000000000001</v>
      </c>
      <c r="AR125" s="132" t="s">
        <v>83</v>
      </c>
      <c r="AT125" s="140" t="s">
        <v>74</v>
      </c>
      <c r="AU125" s="140" t="s">
        <v>75</v>
      </c>
      <c r="AY125" s="132" t="s">
        <v>179</v>
      </c>
      <c r="BK125" s="141">
        <f>BK126+BK168+BK175+BK185</f>
        <v>0</v>
      </c>
    </row>
    <row r="126" spans="1:65" s="12" customFormat="1" ht="22.8" customHeight="1">
      <c r="B126" s="131"/>
      <c r="D126" s="132" t="s">
        <v>74</v>
      </c>
      <c r="E126" s="142" t="s">
        <v>83</v>
      </c>
      <c r="F126" s="142" t="s">
        <v>180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SUM(P127:P167)</f>
        <v>0</v>
      </c>
      <c r="Q126" s="137"/>
      <c r="R126" s="138">
        <f>SUM(R127:R167)</f>
        <v>16.867159999999998</v>
      </c>
      <c r="S126" s="137"/>
      <c r="T126" s="139">
        <f>SUM(T127:T167)</f>
        <v>15.580000000000002</v>
      </c>
      <c r="AR126" s="132" t="s">
        <v>83</v>
      </c>
      <c r="AT126" s="140" t="s">
        <v>74</v>
      </c>
      <c r="AU126" s="140" t="s">
        <v>83</v>
      </c>
      <c r="AY126" s="132" t="s">
        <v>179</v>
      </c>
      <c r="BK126" s="141">
        <f>SUM(BK127:BK167)</f>
        <v>0</v>
      </c>
    </row>
    <row r="127" spans="1:65" s="2" customFormat="1" ht="22.2" customHeight="1">
      <c r="A127" s="32"/>
      <c r="B127" s="144"/>
      <c r="C127" s="145" t="s">
        <v>83</v>
      </c>
      <c r="D127" s="145" t="s">
        <v>181</v>
      </c>
      <c r="E127" s="146" t="s">
        <v>1260</v>
      </c>
      <c r="F127" s="147" t="s">
        <v>1261</v>
      </c>
      <c r="G127" s="148" t="s">
        <v>252</v>
      </c>
      <c r="H127" s="149">
        <v>24</v>
      </c>
      <c r="I127" s="150"/>
      <c r="J127" s="151">
        <f>ROUND(I127*H127,2)</f>
        <v>0</v>
      </c>
      <c r="K127" s="147" t="s">
        <v>185</v>
      </c>
      <c r="L127" s="33"/>
      <c r="M127" s="152" t="s">
        <v>1</v>
      </c>
      <c r="N127" s="153" t="s">
        <v>40</v>
      </c>
      <c r="O127" s="58"/>
      <c r="P127" s="154">
        <f>O127*H127</f>
        <v>0</v>
      </c>
      <c r="Q127" s="154">
        <v>0</v>
      </c>
      <c r="R127" s="154">
        <f>Q127*H127</f>
        <v>0</v>
      </c>
      <c r="S127" s="154">
        <v>0.26</v>
      </c>
      <c r="T127" s="155">
        <f>S127*H127</f>
        <v>6.24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6" t="s">
        <v>186</v>
      </c>
      <c r="AT127" s="156" t="s">
        <v>181</v>
      </c>
      <c r="AU127" s="156" t="s">
        <v>85</v>
      </c>
      <c r="AY127" s="17" t="s">
        <v>179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7" t="s">
        <v>83</v>
      </c>
      <c r="BK127" s="157">
        <f>ROUND(I127*H127,2)</f>
        <v>0</v>
      </c>
      <c r="BL127" s="17" t="s">
        <v>186</v>
      </c>
      <c r="BM127" s="156" t="s">
        <v>1262</v>
      </c>
    </row>
    <row r="128" spans="1:65" s="2" customFormat="1" ht="10.199999999999999">
      <c r="A128" s="32"/>
      <c r="B128" s="33"/>
      <c r="C128" s="32"/>
      <c r="D128" s="158" t="s">
        <v>188</v>
      </c>
      <c r="E128" s="32"/>
      <c r="F128" s="159" t="s">
        <v>1261</v>
      </c>
      <c r="G128" s="32"/>
      <c r="H128" s="32"/>
      <c r="I128" s="160"/>
      <c r="J128" s="32"/>
      <c r="K128" s="32"/>
      <c r="L128" s="33"/>
      <c r="M128" s="161"/>
      <c r="N128" s="162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188</v>
      </c>
      <c r="AU128" s="17" t="s">
        <v>85</v>
      </c>
    </row>
    <row r="129" spans="1:65" s="2" customFormat="1" ht="10.199999999999999">
      <c r="A129" s="32"/>
      <c r="B129" s="33"/>
      <c r="C129" s="32"/>
      <c r="D129" s="163" t="s">
        <v>190</v>
      </c>
      <c r="E129" s="32"/>
      <c r="F129" s="164" t="s">
        <v>1263</v>
      </c>
      <c r="G129" s="32"/>
      <c r="H129" s="32"/>
      <c r="I129" s="160"/>
      <c r="J129" s="32"/>
      <c r="K129" s="32"/>
      <c r="L129" s="33"/>
      <c r="M129" s="161"/>
      <c r="N129" s="162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190</v>
      </c>
      <c r="AU129" s="17" t="s">
        <v>85</v>
      </c>
    </row>
    <row r="130" spans="1:65" s="2" customFormat="1" ht="22.2" customHeight="1">
      <c r="A130" s="32"/>
      <c r="B130" s="144"/>
      <c r="C130" s="145" t="s">
        <v>85</v>
      </c>
      <c r="D130" s="145" t="s">
        <v>181</v>
      </c>
      <c r="E130" s="146" t="s">
        <v>1264</v>
      </c>
      <c r="F130" s="147" t="s">
        <v>1265</v>
      </c>
      <c r="G130" s="148" t="s">
        <v>252</v>
      </c>
      <c r="H130" s="149">
        <v>24</v>
      </c>
      <c r="I130" s="150"/>
      <c r="J130" s="151">
        <f>ROUND(I130*H130,2)</f>
        <v>0</v>
      </c>
      <c r="K130" s="147" t="s">
        <v>185</v>
      </c>
      <c r="L130" s="33"/>
      <c r="M130" s="152" t="s">
        <v>1</v>
      </c>
      <c r="N130" s="153" t="s">
        <v>40</v>
      </c>
      <c r="O130" s="58"/>
      <c r="P130" s="154">
        <f>O130*H130</f>
        <v>0</v>
      </c>
      <c r="Q130" s="154">
        <v>0</v>
      </c>
      <c r="R130" s="154">
        <f>Q130*H130</f>
        <v>0</v>
      </c>
      <c r="S130" s="154">
        <v>0.18</v>
      </c>
      <c r="T130" s="155">
        <f>S130*H130</f>
        <v>4.32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6" t="s">
        <v>186</v>
      </c>
      <c r="AT130" s="156" t="s">
        <v>181</v>
      </c>
      <c r="AU130" s="156" t="s">
        <v>85</v>
      </c>
      <c r="AY130" s="17" t="s">
        <v>179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7" t="s">
        <v>83</v>
      </c>
      <c r="BK130" s="157">
        <f>ROUND(I130*H130,2)</f>
        <v>0</v>
      </c>
      <c r="BL130" s="17" t="s">
        <v>186</v>
      </c>
      <c r="BM130" s="156" t="s">
        <v>1266</v>
      </c>
    </row>
    <row r="131" spans="1:65" s="2" customFormat="1" ht="19.2">
      <c r="A131" s="32"/>
      <c r="B131" s="33"/>
      <c r="C131" s="32"/>
      <c r="D131" s="158" t="s">
        <v>188</v>
      </c>
      <c r="E131" s="32"/>
      <c r="F131" s="159" t="s">
        <v>1265</v>
      </c>
      <c r="G131" s="32"/>
      <c r="H131" s="32"/>
      <c r="I131" s="160"/>
      <c r="J131" s="32"/>
      <c r="K131" s="32"/>
      <c r="L131" s="33"/>
      <c r="M131" s="161"/>
      <c r="N131" s="162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188</v>
      </c>
      <c r="AU131" s="17" t="s">
        <v>85</v>
      </c>
    </row>
    <row r="132" spans="1:65" s="2" customFormat="1" ht="10.199999999999999">
      <c r="A132" s="32"/>
      <c r="B132" s="33"/>
      <c r="C132" s="32"/>
      <c r="D132" s="163" t="s">
        <v>190</v>
      </c>
      <c r="E132" s="32"/>
      <c r="F132" s="164" t="s">
        <v>1267</v>
      </c>
      <c r="G132" s="32"/>
      <c r="H132" s="32"/>
      <c r="I132" s="160"/>
      <c r="J132" s="32"/>
      <c r="K132" s="32"/>
      <c r="L132" s="33"/>
      <c r="M132" s="161"/>
      <c r="N132" s="162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190</v>
      </c>
      <c r="AU132" s="17" t="s">
        <v>85</v>
      </c>
    </row>
    <row r="133" spans="1:65" s="2" customFormat="1" ht="22.2" customHeight="1">
      <c r="A133" s="32"/>
      <c r="B133" s="144"/>
      <c r="C133" s="145" t="s">
        <v>199</v>
      </c>
      <c r="D133" s="145" t="s">
        <v>181</v>
      </c>
      <c r="E133" s="146" t="s">
        <v>1268</v>
      </c>
      <c r="F133" s="147" t="s">
        <v>1269</v>
      </c>
      <c r="G133" s="148" t="s">
        <v>252</v>
      </c>
      <c r="H133" s="149">
        <v>24</v>
      </c>
      <c r="I133" s="150"/>
      <c r="J133" s="151">
        <f>ROUND(I133*H133,2)</f>
        <v>0</v>
      </c>
      <c r="K133" s="147" t="s">
        <v>185</v>
      </c>
      <c r="L133" s="33"/>
      <c r="M133" s="152" t="s">
        <v>1</v>
      </c>
      <c r="N133" s="153" t="s">
        <v>40</v>
      </c>
      <c r="O133" s="58"/>
      <c r="P133" s="154">
        <f>O133*H133</f>
        <v>0</v>
      </c>
      <c r="Q133" s="154">
        <v>0</v>
      </c>
      <c r="R133" s="154">
        <f>Q133*H133</f>
        <v>0</v>
      </c>
      <c r="S133" s="154">
        <v>0.19</v>
      </c>
      <c r="T133" s="155">
        <f>S133*H133</f>
        <v>4.5600000000000005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6" t="s">
        <v>186</v>
      </c>
      <c r="AT133" s="156" t="s">
        <v>181</v>
      </c>
      <c r="AU133" s="156" t="s">
        <v>85</v>
      </c>
      <c r="AY133" s="17" t="s">
        <v>179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7" t="s">
        <v>83</v>
      </c>
      <c r="BK133" s="157">
        <f>ROUND(I133*H133,2)</f>
        <v>0</v>
      </c>
      <c r="BL133" s="17" t="s">
        <v>186</v>
      </c>
      <c r="BM133" s="156" t="s">
        <v>1270</v>
      </c>
    </row>
    <row r="134" spans="1:65" s="2" customFormat="1" ht="19.2">
      <c r="A134" s="32"/>
      <c r="B134" s="33"/>
      <c r="C134" s="32"/>
      <c r="D134" s="158" t="s">
        <v>188</v>
      </c>
      <c r="E134" s="32"/>
      <c r="F134" s="159" t="s">
        <v>1269</v>
      </c>
      <c r="G134" s="32"/>
      <c r="H134" s="32"/>
      <c r="I134" s="160"/>
      <c r="J134" s="32"/>
      <c r="K134" s="32"/>
      <c r="L134" s="33"/>
      <c r="M134" s="161"/>
      <c r="N134" s="162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188</v>
      </c>
      <c r="AU134" s="17" t="s">
        <v>85</v>
      </c>
    </row>
    <row r="135" spans="1:65" s="2" customFormat="1" ht="10.199999999999999">
      <c r="A135" s="32"/>
      <c r="B135" s="33"/>
      <c r="C135" s="32"/>
      <c r="D135" s="163" t="s">
        <v>190</v>
      </c>
      <c r="E135" s="32"/>
      <c r="F135" s="164" t="s">
        <v>1271</v>
      </c>
      <c r="G135" s="32"/>
      <c r="H135" s="32"/>
      <c r="I135" s="160"/>
      <c r="J135" s="32"/>
      <c r="K135" s="32"/>
      <c r="L135" s="33"/>
      <c r="M135" s="161"/>
      <c r="N135" s="162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190</v>
      </c>
      <c r="AU135" s="17" t="s">
        <v>85</v>
      </c>
    </row>
    <row r="136" spans="1:65" s="2" customFormat="1" ht="14.4" customHeight="1">
      <c r="A136" s="32"/>
      <c r="B136" s="144"/>
      <c r="C136" s="145" t="s">
        <v>186</v>
      </c>
      <c r="D136" s="145" t="s">
        <v>181</v>
      </c>
      <c r="E136" s="146" t="s">
        <v>1272</v>
      </c>
      <c r="F136" s="147" t="s">
        <v>1273</v>
      </c>
      <c r="G136" s="148" t="s">
        <v>337</v>
      </c>
      <c r="H136" s="149">
        <v>2</v>
      </c>
      <c r="I136" s="150"/>
      <c r="J136" s="151">
        <f>ROUND(I136*H136,2)</f>
        <v>0</v>
      </c>
      <c r="K136" s="147" t="s">
        <v>185</v>
      </c>
      <c r="L136" s="33"/>
      <c r="M136" s="152" t="s">
        <v>1</v>
      </c>
      <c r="N136" s="153" t="s">
        <v>40</v>
      </c>
      <c r="O136" s="58"/>
      <c r="P136" s="154">
        <f>O136*H136</f>
        <v>0</v>
      </c>
      <c r="Q136" s="154">
        <v>0</v>
      </c>
      <c r="R136" s="154">
        <f>Q136*H136</f>
        <v>0</v>
      </c>
      <c r="S136" s="154">
        <v>0.23</v>
      </c>
      <c r="T136" s="155">
        <f>S136*H136</f>
        <v>0.46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6" t="s">
        <v>186</v>
      </c>
      <c r="AT136" s="156" t="s">
        <v>181</v>
      </c>
      <c r="AU136" s="156" t="s">
        <v>85</v>
      </c>
      <c r="AY136" s="17" t="s">
        <v>179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7" t="s">
        <v>83</v>
      </c>
      <c r="BK136" s="157">
        <f>ROUND(I136*H136,2)</f>
        <v>0</v>
      </c>
      <c r="BL136" s="17" t="s">
        <v>186</v>
      </c>
      <c r="BM136" s="156" t="s">
        <v>1274</v>
      </c>
    </row>
    <row r="137" spans="1:65" s="2" customFormat="1" ht="10.199999999999999">
      <c r="A137" s="32"/>
      <c r="B137" s="33"/>
      <c r="C137" s="32"/>
      <c r="D137" s="158" t="s">
        <v>188</v>
      </c>
      <c r="E137" s="32"/>
      <c r="F137" s="159" t="s">
        <v>1273</v>
      </c>
      <c r="G137" s="32"/>
      <c r="H137" s="32"/>
      <c r="I137" s="160"/>
      <c r="J137" s="32"/>
      <c r="K137" s="32"/>
      <c r="L137" s="33"/>
      <c r="M137" s="161"/>
      <c r="N137" s="162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188</v>
      </c>
      <c r="AU137" s="17" t="s">
        <v>85</v>
      </c>
    </row>
    <row r="138" spans="1:65" s="2" customFormat="1" ht="10.199999999999999">
      <c r="A138" s="32"/>
      <c r="B138" s="33"/>
      <c r="C138" s="32"/>
      <c r="D138" s="163" t="s">
        <v>190</v>
      </c>
      <c r="E138" s="32"/>
      <c r="F138" s="164" t="s">
        <v>1275</v>
      </c>
      <c r="G138" s="32"/>
      <c r="H138" s="32"/>
      <c r="I138" s="160"/>
      <c r="J138" s="32"/>
      <c r="K138" s="32"/>
      <c r="L138" s="33"/>
      <c r="M138" s="161"/>
      <c r="N138" s="162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190</v>
      </c>
      <c r="AU138" s="17" t="s">
        <v>85</v>
      </c>
    </row>
    <row r="139" spans="1:65" s="2" customFormat="1" ht="30" customHeight="1">
      <c r="A139" s="32"/>
      <c r="B139" s="144"/>
      <c r="C139" s="145" t="s">
        <v>211</v>
      </c>
      <c r="D139" s="145" t="s">
        <v>181</v>
      </c>
      <c r="E139" s="146" t="s">
        <v>182</v>
      </c>
      <c r="F139" s="147" t="s">
        <v>183</v>
      </c>
      <c r="G139" s="148" t="s">
        <v>184</v>
      </c>
      <c r="H139" s="149">
        <v>13</v>
      </c>
      <c r="I139" s="150"/>
      <c r="J139" s="151">
        <f>ROUND(I139*H139,2)</f>
        <v>0</v>
      </c>
      <c r="K139" s="147" t="s">
        <v>185</v>
      </c>
      <c r="L139" s="33"/>
      <c r="M139" s="152" t="s">
        <v>1</v>
      </c>
      <c r="N139" s="153" t="s">
        <v>40</v>
      </c>
      <c r="O139" s="58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6" t="s">
        <v>186</v>
      </c>
      <c r="AT139" s="156" t="s">
        <v>181</v>
      </c>
      <c r="AU139" s="156" t="s">
        <v>85</v>
      </c>
      <c r="AY139" s="17" t="s">
        <v>179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7" t="s">
        <v>83</v>
      </c>
      <c r="BK139" s="157">
        <f>ROUND(I139*H139,2)</f>
        <v>0</v>
      </c>
      <c r="BL139" s="17" t="s">
        <v>186</v>
      </c>
      <c r="BM139" s="156" t="s">
        <v>1276</v>
      </c>
    </row>
    <row r="140" spans="1:65" s="2" customFormat="1" ht="28.8">
      <c r="A140" s="32"/>
      <c r="B140" s="33"/>
      <c r="C140" s="32"/>
      <c r="D140" s="158" t="s">
        <v>188</v>
      </c>
      <c r="E140" s="32"/>
      <c r="F140" s="159" t="s">
        <v>189</v>
      </c>
      <c r="G140" s="32"/>
      <c r="H140" s="32"/>
      <c r="I140" s="160"/>
      <c r="J140" s="32"/>
      <c r="K140" s="32"/>
      <c r="L140" s="33"/>
      <c r="M140" s="161"/>
      <c r="N140" s="162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188</v>
      </c>
      <c r="AU140" s="17" t="s">
        <v>85</v>
      </c>
    </row>
    <row r="141" spans="1:65" s="2" customFormat="1" ht="10.199999999999999">
      <c r="A141" s="32"/>
      <c r="B141" s="33"/>
      <c r="C141" s="32"/>
      <c r="D141" s="163" t="s">
        <v>190</v>
      </c>
      <c r="E141" s="32"/>
      <c r="F141" s="164" t="s">
        <v>191</v>
      </c>
      <c r="G141" s="32"/>
      <c r="H141" s="32"/>
      <c r="I141" s="160"/>
      <c r="J141" s="32"/>
      <c r="K141" s="32"/>
      <c r="L141" s="33"/>
      <c r="M141" s="161"/>
      <c r="N141" s="162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190</v>
      </c>
      <c r="AU141" s="17" t="s">
        <v>85</v>
      </c>
    </row>
    <row r="142" spans="1:65" s="2" customFormat="1" ht="30" customHeight="1">
      <c r="A142" s="32"/>
      <c r="B142" s="144"/>
      <c r="C142" s="145" t="s">
        <v>218</v>
      </c>
      <c r="D142" s="145" t="s">
        <v>181</v>
      </c>
      <c r="E142" s="146" t="s">
        <v>1277</v>
      </c>
      <c r="F142" s="147" t="s">
        <v>1278</v>
      </c>
      <c r="G142" s="148" t="s">
        <v>184</v>
      </c>
      <c r="H142" s="149">
        <v>40</v>
      </c>
      <c r="I142" s="150"/>
      <c r="J142" s="151">
        <f>ROUND(I142*H142,2)</f>
        <v>0</v>
      </c>
      <c r="K142" s="147" t="s">
        <v>185</v>
      </c>
      <c r="L142" s="33"/>
      <c r="M142" s="152" t="s">
        <v>1</v>
      </c>
      <c r="N142" s="153" t="s">
        <v>40</v>
      </c>
      <c r="O142" s="58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6" t="s">
        <v>186</v>
      </c>
      <c r="AT142" s="156" t="s">
        <v>181</v>
      </c>
      <c r="AU142" s="156" t="s">
        <v>85</v>
      </c>
      <c r="AY142" s="17" t="s">
        <v>179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7" t="s">
        <v>83</v>
      </c>
      <c r="BK142" s="157">
        <f>ROUND(I142*H142,2)</f>
        <v>0</v>
      </c>
      <c r="BL142" s="17" t="s">
        <v>186</v>
      </c>
      <c r="BM142" s="156" t="s">
        <v>1279</v>
      </c>
    </row>
    <row r="143" spans="1:65" s="2" customFormat="1" ht="19.2">
      <c r="A143" s="32"/>
      <c r="B143" s="33"/>
      <c r="C143" s="32"/>
      <c r="D143" s="158" t="s">
        <v>188</v>
      </c>
      <c r="E143" s="32"/>
      <c r="F143" s="159" t="s">
        <v>1278</v>
      </c>
      <c r="G143" s="32"/>
      <c r="H143" s="32"/>
      <c r="I143" s="160"/>
      <c r="J143" s="32"/>
      <c r="K143" s="32"/>
      <c r="L143" s="33"/>
      <c r="M143" s="161"/>
      <c r="N143" s="162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188</v>
      </c>
      <c r="AU143" s="17" t="s">
        <v>85</v>
      </c>
    </row>
    <row r="144" spans="1:65" s="2" customFormat="1" ht="10.199999999999999">
      <c r="A144" s="32"/>
      <c r="B144" s="33"/>
      <c r="C144" s="32"/>
      <c r="D144" s="163" t="s">
        <v>190</v>
      </c>
      <c r="E144" s="32"/>
      <c r="F144" s="164" t="s">
        <v>1280</v>
      </c>
      <c r="G144" s="32"/>
      <c r="H144" s="32"/>
      <c r="I144" s="160"/>
      <c r="J144" s="32"/>
      <c r="K144" s="32"/>
      <c r="L144" s="33"/>
      <c r="M144" s="161"/>
      <c r="N144" s="162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190</v>
      </c>
      <c r="AU144" s="17" t="s">
        <v>85</v>
      </c>
    </row>
    <row r="145" spans="1:65" s="2" customFormat="1" ht="19.8" customHeight="1">
      <c r="A145" s="32"/>
      <c r="B145" s="144"/>
      <c r="C145" s="145" t="s">
        <v>226</v>
      </c>
      <c r="D145" s="145" t="s">
        <v>181</v>
      </c>
      <c r="E145" s="146" t="s">
        <v>1281</v>
      </c>
      <c r="F145" s="147" t="s">
        <v>1282</v>
      </c>
      <c r="G145" s="148" t="s">
        <v>252</v>
      </c>
      <c r="H145" s="149">
        <v>84</v>
      </c>
      <c r="I145" s="150"/>
      <c r="J145" s="151">
        <f>ROUND(I145*H145,2)</f>
        <v>0</v>
      </c>
      <c r="K145" s="147" t="s">
        <v>185</v>
      </c>
      <c r="L145" s="33"/>
      <c r="M145" s="152" t="s">
        <v>1</v>
      </c>
      <c r="N145" s="153" t="s">
        <v>40</v>
      </c>
      <c r="O145" s="58"/>
      <c r="P145" s="154">
        <f>O145*H145</f>
        <v>0</v>
      </c>
      <c r="Q145" s="154">
        <v>1.99E-3</v>
      </c>
      <c r="R145" s="154">
        <f>Q145*H145</f>
        <v>0.16716</v>
      </c>
      <c r="S145" s="154">
        <v>0</v>
      </c>
      <c r="T145" s="155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6" t="s">
        <v>186</v>
      </c>
      <c r="AT145" s="156" t="s">
        <v>181</v>
      </c>
      <c r="AU145" s="156" t="s">
        <v>85</v>
      </c>
      <c r="AY145" s="17" t="s">
        <v>179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7" t="s">
        <v>83</v>
      </c>
      <c r="BK145" s="157">
        <f>ROUND(I145*H145,2)</f>
        <v>0</v>
      </c>
      <c r="BL145" s="17" t="s">
        <v>186</v>
      </c>
      <c r="BM145" s="156" t="s">
        <v>1283</v>
      </c>
    </row>
    <row r="146" spans="1:65" s="2" customFormat="1" ht="10.199999999999999">
      <c r="A146" s="32"/>
      <c r="B146" s="33"/>
      <c r="C146" s="32"/>
      <c r="D146" s="158" t="s">
        <v>188</v>
      </c>
      <c r="E146" s="32"/>
      <c r="F146" s="159" t="s">
        <v>1282</v>
      </c>
      <c r="G146" s="32"/>
      <c r="H146" s="32"/>
      <c r="I146" s="160"/>
      <c r="J146" s="32"/>
      <c r="K146" s="32"/>
      <c r="L146" s="33"/>
      <c r="M146" s="161"/>
      <c r="N146" s="162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188</v>
      </c>
      <c r="AU146" s="17" t="s">
        <v>85</v>
      </c>
    </row>
    <row r="147" spans="1:65" s="2" customFormat="1" ht="10.199999999999999">
      <c r="A147" s="32"/>
      <c r="B147" s="33"/>
      <c r="C147" s="32"/>
      <c r="D147" s="163" t="s">
        <v>190</v>
      </c>
      <c r="E147" s="32"/>
      <c r="F147" s="164" t="s">
        <v>1284</v>
      </c>
      <c r="G147" s="32"/>
      <c r="H147" s="32"/>
      <c r="I147" s="160"/>
      <c r="J147" s="32"/>
      <c r="K147" s="32"/>
      <c r="L147" s="33"/>
      <c r="M147" s="161"/>
      <c r="N147" s="162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190</v>
      </c>
      <c r="AU147" s="17" t="s">
        <v>85</v>
      </c>
    </row>
    <row r="148" spans="1:65" s="2" customFormat="1" ht="22.2" customHeight="1">
      <c r="A148" s="32"/>
      <c r="B148" s="144"/>
      <c r="C148" s="145" t="s">
        <v>233</v>
      </c>
      <c r="D148" s="145" t="s">
        <v>181</v>
      </c>
      <c r="E148" s="146" t="s">
        <v>1285</v>
      </c>
      <c r="F148" s="147" t="s">
        <v>1286</v>
      </c>
      <c r="G148" s="148" t="s">
        <v>252</v>
      </c>
      <c r="H148" s="149">
        <v>84</v>
      </c>
      <c r="I148" s="150"/>
      <c r="J148" s="151">
        <f>ROUND(I148*H148,2)</f>
        <v>0</v>
      </c>
      <c r="K148" s="147" t="s">
        <v>185</v>
      </c>
      <c r="L148" s="33"/>
      <c r="M148" s="152" t="s">
        <v>1</v>
      </c>
      <c r="N148" s="153" t="s">
        <v>40</v>
      </c>
      <c r="O148" s="58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6" t="s">
        <v>186</v>
      </c>
      <c r="AT148" s="156" t="s">
        <v>181</v>
      </c>
      <c r="AU148" s="156" t="s">
        <v>85</v>
      </c>
      <c r="AY148" s="17" t="s">
        <v>179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7" t="s">
        <v>83</v>
      </c>
      <c r="BK148" s="157">
        <f>ROUND(I148*H148,2)</f>
        <v>0</v>
      </c>
      <c r="BL148" s="17" t="s">
        <v>186</v>
      </c>
      <c r="BM148" s="156" t="s">
        <v>1287</v>
      </c>
    </row>
    <row r="149" spans="1:65" s="2" customFormat="1" ht="10.199999999999999">
      <c r="A149" s="32"/>
      <c r="B149" s="33"/>
      <c r="C149" s="32"/>
      <c r="D149" s="158" t="s">
        <v>188</v>
      </c>
      <c r="E149" s="32"/>
      <c r="F149" s="159" t="s">
        <v>1286</v>
      </c>
      <c r="G149" s="32"/>
      <c r="H149" s="32"/>
      <c r="I149" s="160"/>
      <c r="J149" s="32"/>
      <c r="K149" s="32"/>
      <c r="L149" s="33"/>
      <c r="M149" s="161"/>
      <c r="N149" s="162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188</v>
      </c>
      <c r="AU149" s="17" t="s">
        <v>85</v>
      </c>
    </row>
    <row r="150" spans="1:65" s="2" customFormat="1" ht="10.199999999999999">
      <c r="A150" s="32"/>
      <c r="B150" s="33"/>
      <c r="C150" s="32"/>
      <c r="D150" s="163" t="s">
        <v>190</v>
      </c>
      <c r="E150" s="32"/>
      <c r="F150" s="164" t="s">
        <v>1288</v>
      </c>
      <c r="G150" s="32"/>
      <c r="H150" s="32"/>
      <c r="I150" s="160"/>
      <c r="J150" s="32"/>
      <c r="K150" s="32"/>
      <c r="L150" s="33"/>
      <c r="M150" s="161"/>
      <c r="N150" s="162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190</v>
      </c>
      <c r="AU150" s="17" t="s">
        <v>85</v>
      </c>
    </row>
    <row r="151" spans="1:65" s="2" customFormat="1" ht="34.799999999999997" customHeight="1">
      <c r="A151" s="32"/>
      <c r="B151" s="144"/>
      <c r="C151" s="145" t="s">
        <v>239</v>
      </c>
      <c r="D151" s="145" t="s">
        <v>181</v>
      </c>
      <c r="E151" s="146" t="s">
        <v>1289</v>
      </c>
      <c r="F151" s="147" t="s">
        <v>1290</v>
      </c>
      <c r="G151" s="148" t="s">
        <v>184</v>
      </c>
      <c r="H151" s="149">
        <v>28</v>
      </c>
      <c r="I151" s="150"/>
      <c r="J151" s="151">
        <f>ROUND(I151*H151,2)</f>
        <v>0</v>
      </c>
      <c r="K151" s="147" t="s">
        <v>185</v>
      </c>
      <c r="L151" s="33"/>
      <c r="M151" s="152" t="s">
        <v>1</v>
      </c>
      <c r="N151" s="153" t="s">
        <v>40</v>
      </c>
      <c r="O151" s="58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6" t="s">
        <v>186</v>
      </c>
      <c r="AT151" s="156" t="s">
        <v>181</v>
      </c>
      <c r="AU151" s="156" t="s">
        <v>85</v>
      </c>
      <c r="AY151" s="17" t="s">
        <v>179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7" t="s">
        <v>83</v>
      </c>
      <c r="BK151" s="157">
        <f>ROUND(I151*H151,2)</f>
        <v>0</v>
      </c>
      <c r="BL151" s="17" t="s">
        <v>186</v>
      </c>
      <c r="BM151" s="156" t="s">
        <v>1291</v>
      </c>
    </row>
    <row r="152" spans="1:65" s="2" customFormat="1" ht="19.2">
      <c r="A152" s="32"/>
      <c r="B152" s="33"/>
      <c r="C152" s="32"/>
      <c r="D152" s="158" t="s">
        <v>188</v>
      </c>
      <c r="E152" s="32"/>
      <c r="F152" s="159" t="s">
        <v>1290</v>
      </c>
      <c r="G152" s="32"/>
      <c r="H152" s="32"/>
      <c r="I152" s="160"/>
      <c r="J152" s="32"/>
      <c r="K152" s="32"/>
      <c r="L152" s="33"/>
      <c r="M152" s="161"/>
      <c r="N152" s="162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188</v>
      </c>
      <c r="AU152" s="17" t="s">
        <v>85</v>
      </c>
    </row>
    <row r="153" spans="1:65" s="2" customFormat="1" ht="10.199999999999999">
      <c r="A153" s="32"/>
      <c r="B153" s="33"/>
      <c r="C153" s="32"/>
      <c r="D153" s="163" t="s">
        <v>190</v>
      </c>
      <c r="E153" s="32"/>
      <c r="F153" s="164" t="s">
        <v>1292</v>
      </c>
      <c r="G153" s="32"/>
      <c r="H153" s="32"/>
      <c r="I153" s="160"/>
      <c r="J153" s="32"/>
      <c r="K153" s="32"/>
      <c r="L153" s="33"/>
      <c r="M153" s="161"/>
      <c r="N153" s="162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190</v>
      </c>
      <c r="AU153" s="17" t="s">
        <v>85</v>
      </c>
    </row>
    <row r="154" spans="1:65" s="2" customFormat="1" ht="22.2" customHeight="1">
      <c r="A154" s="32"/>
      <c r="B154" s="144"/>
      <c r="C154" s="145" t="s">
        <v>249</v>
      </c>
      <c r="D154" s="145" t="s">
        <v>181</v>
      </c>
      <c r="E154" s="146" t="s">
        <v>1293</v>
      </c>
      <c r="F154" s="147" t="s">
        <v>1294</v>
      </c>
      <c r="G154" s="148" t="s">
        <v>184</v>
      </c>
      <c r="H154" s="149">
        <v>28</v>
      </c>
      <c r="I154" s="150"/>
      <c r="J154" s="151">
        <f>ROUND(I154*H154,2)</f>
        <v>0</v>
      </c>
      <c r="K154" s="147" t="s">
        <v>185</v>
      </c>
      <c r="L154" s="33"/>
      <c r="M154" s="152" t="s">
        <v>1</v>
      </c>
      <c r="N154" s="153" t="s">
        <v>40</v>
      </c>
      <c r="O154" s="58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6" t="s">
        <v>186</v>
      </c>
      <c r="AT154" s="156" t="s">
        <v>181</v>
      </c>
      <c r="AU154" s="156" t="s">
        <v>85</v>
      </c>
      <c r="AY154" s="17" t="s">
        <v>179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7" t="s">
        <v>83</v>
      </c>
      <c r="BK154" s="157">
        <f>ROUND(I154*H154,2)</f>
        <v>0</v>
      </c>
      <c r="BL154" s="17" t="s">
        <v>186</v>
      </c>
      <c r="BM154" s="156" t="s">
        <v>1295</v>
      </c>
    </row>
    <row r="155" spans="1:65" s="2" customFormat="1" ht="19.2">
      <c r="A155" s="32"/>
      <c r="B155" s="33"/>
      <c r="C155" s="32"/>
      <c r="D155" s="158" t="s">
        <v>188</v>
      </c>
      <c r="E155" s="32"/>
      <c r="F155" s="159" t="s">
        <v>1294</v>
      </c>
      <c r="G155" s="32"/>
      <c r="H155" s="32"/>
      <c r="I155" s="160"/>
      <c r="J155" s="32"/>
      <c r="K155" s="32"/>
      <c r="L155" s="33"/>
      <c r="M155" s="161"/>
      <c r="N155" s="162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188</v>
      </c>
      <c r="AU155" s="17" t="s">
        <v>85</v>
      </c>
    </row>
    <row r="156" spans="1:65" s="2" customFormat="1" ht="10.199999999999999">
      <c r="A156" s="32"/>
      <c r="B156" s="33"/>
      <c r="C156" s="32"/>
      <c r="D156" s="163" t="s">
        <v>190</v>
      </c>
      <c r="E156" s="32"/>
      <c r="F156" s="164" t="s">
        <v>1296</v>
      </c>
      <c r="G156" s="32"/>
      <c r="H156" s="32"/>
      <c r="I156" s="160"/>
      <c r="J156" s="32"/>
      <c r="K156" s="32"/>
      <c r="L156" s="33"/>
      <c r="M156" s="161"/>
      <c r="N156" s="162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190</v>
      </c>
      <c r="AU156" s="17" t="s">
        <v>85</v>
      </c>
    </row>
    <row r="157" spans="1:65" s="2" customFormat="1" ht="14.4" customHeight="1">
      <c r="A157" s="32"/>
      <c r="B157" s="144"/>
      <c r="C157" s="145" t="s">
        <v>256</v>
      </c>
      <c r="D157" s="145" t="s">
        <v>181</v>
      </c>
      <c r="E157" s="146" t="s">
        <v>1297</v>
      </c>
      <c r="F157" s="147" t="s">
        <v>1298</v>
      </c>
      <c r="G157" s="148" t="s">
        <v>184</v>
      </c>
      <c r="H157" s="149">
        <v>28</v>
      </c>
      <c r="I157" s="150"/>
      <c r="J157" s="151">
        <f>ROUND(I157*H157,2)</f>
        <v>0</v>
      </c>
      <c r="K157" s="147" t="s">
        <v>185</v>
      </c>
      <c r="L157" s="33"/>
      <c r="M157" s="152" t="s">
        <v>1</v>
      </c>
      <c r="N157" s="153" t="s">
        <v>40</v>
      </c>
      <c r="O157" s="58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6" t="s">
        <v>186</v>
      </c>
      <c r="AT157" s="156" t="s">
        <v>181</v>
      </c>
      <c r="AU157" s="156" t="s">
        <v>85</v>
      </c>
      <c r="AY157" s="17" t="s">
        <v>179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7" t="s">
        <v>83</v>
      </c>
      <c r="BK157" s="157">
        <f>ROUND(I157*H157,2)</f>
        <v>0</v>
      </c>
      <c r="BL157" s="17" t="s">
        <v>186</v>
      </c>
      <c r="BM157" s="156" t="s">
        <v>1299</v>
      </c>
    </row>
    <row r="158" spans="1:65" s="2" customFormat="1" ht="10.199999999999999">
      <c r="A158" s="32"/>
      <c r="B158" s="33"/>
      <c r="C158" s="32"/>
      <c r="D158" s="158" t="s">
        <v>188</v>
      </c>
      <c r="E158" s="32"/>
      <c r="F158" s="159" t="s">
        <v>1298</v>
      </c>
      <c r="G158" s="32"/>
      <c r="H158" s="32"/>
      <c r="I158" s="160"/>
      <c r="J158" s="32"/>
      <c r="K158" s="32"/>
      <c r="L158" s="33"/>
      <c r="M158" s="161"/>
      <c r="N158" s="162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188</v>
      </c>
      <c r="AU158" s="17" t="s">
        <v>85</v>
      </c>
    </row>
    <row r="159" spans="1:65" s="2" customFormat="1" ht="10.199999999999999">
      <c r="A159" s="32"/>
      <c r="B159" s="33"/>
      <c r="C159" s="32"/>
      <c r="D159" s="163" t="s">
        <v>190</v>
      </c>
      <c r="E159" s="32"/>
      <c r="F159" s="164" t="s">
        <v>1300</v>
      </c>
      <c r="G159" s="32"/>
      <c r="H159" s="32"/>
      <c r="I159" s="160"/>
      <c r="J159" s="32"/>
      <c r="K159" s="32"/>
      <c r="L159" s="33"/>
      <c r="M159" s="161"/>
      <c r="N159" s="162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190</v>
      </c>
      <c r="AU159" s="17" t="s">
        <v>85</v>
      </c>
    </row>
    <row r="160" spans="1:65" s="2" customFormat="1" ht="22.2" customHeight="1">
      <c r="A160" s="32"/>
      <c r="B160" s="144"/>
      <c r="C160" s="145" t="s">
        <v>8</v>
      </c>
      <c r="D160" s="145" t="s">
        <v>181</v>
      </c>
      <c r="E160" s="146" t="s">
        <v>1301</v>
      </c>
      <c r="F160" s="147" t="s">
        <v>1302</v>
      </c>
      <c r="G160" s="148" t="s">
        <v>184</v>
      </c>
      <c r="H160" s="149">
        <v>28</v>
      </c>
      <c r="I160" s="150"/>
      <c r="J160" s="151">
        <f>ROUND(I160*H160,2)</f>
        <v>0</v>
      </c>
      <c r="K160" s="147" t="s">
        <v>185</v>
      </c>
      <c r="L160" s="33"/>
      <c r="M160" s="152" t="s">
        <v>1</v>
      </c>
      <c r="N160" s="153" t="s">
        <v>40</v>
      </c>
      <c r="O160" s="58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6" t="s">
        <v>186</v>
      </c>
      <c r="AT160" s="156" t="s">
        <v>181</v>
      </c>
      <c r="AU160" s="156" t="s">
        <v>85</v>
      </c>
      <c r="AY160" s="17" t="s">
        <v>179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7" t="s">
        <v>83</v>
      </c>
      <c r="BK160" s="157">
        <f>ROUND(I160*H160,2)</f>
        <v>0</v>
      </c>
      <c r="BL160" s="17" t="s">
        <v>186</v>
      </c>
      <c r="BM160" s="156" t="s">
        <v>1303</v>
      </c>
    </row>
    <row r="161" spans="1:65" s="2" customFormat="1" ht="19.2">
      <c r="A161" s="32"/>
      <c r="B161" s="33"/>
      <c r="C161" s="32"/>
      <c r="D161" s="158" t="s">
        <v>188</v>
      </c>
      <c r="E161" s="32"/>
      <c r="F161" s="159" t="s">
        <v>1302</v>
      </c>
      <c r="G161" s="32"/>
      <c r="H161" s="32"/>
      <c r="I161" s="160"/>
      <c r="J161" s="32"/>
      <c r="K161" s="32"/>
      <c r="L161" s="33"/>
      <c r="M161" s="161"/>
      <c r="N161" s="162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188</v>
      </c>
      <c r="AU161" s="17" t="s">
        <v>85</v>
      </c>
    </row>
    <row r="162" spans="1:65" s="2" customFormat="1" ht="10.199999999999999">
      <c r="A162" s="32"/>
      <c r="B162" s="33"/>
      <c r="C162" s="32"/>
      <c r="D162" s="163" t="s">
        <v>190</v>
      </c>
      <c r="E162" s="32"/>
      <c r="F162" s="164" t="s">
        <v>1304</v>
      </c>
      <c r="G162" s="32"/>
      <c r="H162" s="32"/>
      <c r="I162" s="160"/>
      <c r="J162" s="32"/>
      <c r="K162" s="32"/>
      <c r="L162" s="33"/>
      <c r="M162" s="161"/>
      <c r="N162" s="162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190</v>
      </c>
      <c r="AU162" s="17" t="s">
        <v>85</v>
      </c>
    </row>
    <row r="163" spans="1:65" s="2" customFormat="1" ht="22.2" customHeight="1">
      <c r="A163" s="32"/>
      <c r="B163" s="144"/>
      <c r="C163" s="145" t="s">
        <v>271</v>
      </c>
      <c r="D163" s="145" t="s">
        <v>181</v>
      </c>
      <c r="E163" s="146" t="s">
        <v>1305</v>
      </c>
      <c r="F163" s="147" t="s">
        <v>1306</v>
      </c>
      <c r="G163" s="148" t="s">
        <v>184</v>
      </c>
      <c r="H163" s="149">
        <v>10</v>
      </c>
      <c r="I163" s="150"/>
      <c r="J163" s="151">
        <f>ROUND(I163*H163,2)</f>
        <v>0</v>
      </c>
      <c r="K163" s="147" t="s">
        <v>185</v>
      </c>
      <c r="L163" s="33"/>
      <c r="M163" s="152" t="s">
        <v>1</v>
      </c>
      <c r="N163" s="153" t="s">
        <v>40</v>
      </c>
      <c r="O163" s="58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6" t="s">
        <v>186</v>
      </c>
      <c r="AT163" s="156" t="s">
        <v>181</v>
      </c>
      <c r="AU163" s="156" t="s">
        <v>85</v>
      </c>
      <c r="AY163" s="17" t="s">
        <v>179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7" t="s">
        <v>83</v>
      </c>
      <c r="BK163" s="157">
        <f>ROUND(I163*H163,2)</f>
        <v>0</v>
      </c>
      <c r="BL163" s="17" t="s">
        <v>186</v>
      </c>
      <c r="BM163" s="156" t="s">
        <v>1307</v>
      </c>
    </row>
    <row r="164" spans="1:65" s="2" customFormat="1" ht="10.199999999999999">
      <c r="A164" s="32"/>
      <c r="B164" s="33"/>
      <c r="C164" s="32"/>
      <c r="D164" s="158" t="s">
        <v>188</v>
      </c>
      <c r="E164" s="32"/>
      <c r="F164" s="159" t="s">
        <v>1306</v>
      </c>
      <c r="G164" s="32"/>
      <c r="H164" s="32"/>
      <c r="I164" s="160"/>
      <c r="J164" s="32"/>
      <c r="K164" s="32"/>
      <c r="L164" s="33"/>
      <c r="M164" s="161"/>
      <c r="N164" s="162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188</v>
      </c>
      <c r="AU164" s="17" t="s">
        <v>85</v>
      </c>
    </row>
    <row r="165" spans="1:65" s="2" customFormat="1" ht="10.199999999999999">
      <c r="A165" s="32"/>
      <c r="B165" s="33"/>
      <c r="C165" s="32"/>
      <c r="D165" s="163" t="s">
        <v>190</v>
      </c>
      <c r="E165" s="32"/>
      <c r="F165" s="164" t="s">
        <v>1308</v>
      </c>
      <c r="G165" s="32"/>
      <c r="H165" s="32"/>
      <c r="I165" s="160"/>
      <c r="J165" s="32"/>
      <c r="K165" s="32"/>
      <c r="L165" s="33"/>
      <c r="M165" s="161"/>
      <c r="N165" s="162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190</v>
      </c>
      <c r="AU165" s="17" t="s">
        <v>85</v>
      </c>
    </row>
    <row r="166" spans="1:65" s="2" customFormat="1" ht="14.4" customHeight="1">
      <c r="A166" s="32"/>
      <c r="B166" s="144"/>
      <c r="C166" s="174" t="s">
        <v>134</v>
      </c>
      <c r="D166" s="174" t="s">
        <v>278</v>
      </c>
      <c r="E166" s="175" t="s">
        <v>1309</v>
      </c>
      <c r="F166" s="176" t="s">
        <v>1310</v>
      </c>
      <c r="G166" s="177" t="s">
        <v>221</v>
      </c>
      <c r="H166" s="178">
        <v>16.7</v>
      </c>
      <c r="I166" s="179"/>
      <c r="J166" s="180">
        <f>ROUND(I166*H166,2)</f>
        <v>0</v>
      </c>
      <c r="K166" s="176" t="s">
        <v>185</v>
      </c>
      <c r="L166" s="181"/>
      <c r="M166" s="182" t="s">
        <v>1</v>
      </c>
      <c r="N166" s="183" t="s">
        <v>40</v>
      </c>
      <c r="O166" s="58"/>
      <c r="P166" s="154">
        <f>O166*H166</f>
        <v>0</v>
      </c>
      <c r="Q166" s="154">
        <v>1</v>
      </c>
      <c r="R166" s="154">
        <f>Q166*H166</f>
        <v>16.7</v>
      </c>
      <c r="S166" s="154">
        <v>0</v>
      </c>
      <c r="T166" s="155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6" t="s">
        <v>233</v>
      </c>
      <c r="AT166" s="156" t="s">
        <v>278</v>
      </c>
      <c r="AU166" s="156" t="s">
        <v>85</v>
      </c>
      <c r="AY166" s="17" t="s">
        <v>179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7" t="s">
        <v>83</v>
      </c>
      <c r="BK166" s="157">
        <f>ROUND(I166*H166,2)</f>
        <v>0</v>
      </c>
      <c r="BL166" s="17" t="s">
        <v>186</v>
      </c>
      <c r="BM166" s="156" t="s">
        <v>1311</v>
      </c>
    </row>
    <row r="167" spans="1:65" s="2" customFormat="1" ht="10.199999999999999">
      <c r="A167" s="32"/>
      <c r="B167" s="33"/>
      <c r="C167" s="32"/>
      <c r="D167" s="158" t="s">
        <v>188</v>
      </c>
      <c r="E167" s="32"/>
      <c r="F167" s="159" t="s">
        <v>1310</v>
      </c>
      <c r="G167" s="32"/>
      <c r="H167" s="32"/>
      <c r="I167" s="160"/>
      <c r="J167" s="32"/>
      <c r="K167" s="32"/>
      <c r="L167" s="33"/>
      <c r="M167" s="161"/>
      <c r="N167" s="162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188</v>
      </c>
      <c r="AU167" s="17" t="s">
        <v>85</v>
      </c>
    </row>
    <row r="168" spans="1:65" s="12" customFormat="1" ht="22.8" customHeight="1">
      <c r="B168" s="131"/>
      <c r="D168" s="132" t="s">
        <v>74</v>
      </c>
      <c r="E168" s="142" t="s">
        <v>186</v>
      </c>
      <c r="F168" s="142" t="s">
        <v>1029</v>
      </c>
      <c r="I168" s="134"/>
      <c r="J168" s="143">
        <f>BK168</f>
        <v>0</v>
      </c>
      <c r="L168" s="131"/>
      <c r="M168" s="136"/>
      <c r="N168" s="137"/>
      <c r="O168" s="137"/>
      <c r="P168" s="138">
        <f>SUM(P169:P174)</f>
        <v>0</v>
      </c>
      <c r="Q168" s="137"/>
      <c r="R168" s="138">
        <f>SUM(R169:R174)</f>
        <v>42.078379999999996</v>
      </c>
      <c r="S168" s="137"/>
      <c r="T168" s="139">
        <f>SUM(T169:T174)</f>
        <v>0</v>
      </c>
      <c r="AR168" s="132" t="s">
        <v>83</v>
      </c>
      <c r="AT168" s="140" t="s">
        <v>74</v>
      </c>
      <c r="AU168" s="140" t="s">
        <v>83</v>
      </c>
      <c r="AY168" s="132" t="s">
        <v>179</v>
      </c>
      <c r="BK168" s="141">
        <f>SUM(BK169:BK174)</f>
        <v>0</v>
      </c>
    </row>
    <row r="169" spans="1:65" s="2" customFormat="1" ht="14.4" customHeight="1">
      <c r="A169" s="32"/>
      <c r="B169" s="144"/>
      <c r="C169" s="145" t="s">
        <v>283</v>
      </c>
      <c r="D169" s="145" t="s">
        <v>181</v>
      </c>
      <c r="E169" s="146" t="s">
        <v>1312</v>
      </c>
      <c r="F169" s="147" t="s">
        <v>1313</v>
      </c>
      <c r="G169" s="148" t="s">
        <v>184</v>
      </c>
      <c r="H169" s="149">
        <v>4</v>
      </c>
      <c r="I169" s="150"/>
      <c r="J169" s="151">
        <f>ROUND(I169*H169,2)</f>
        <v>0</v>
      </c>
      <c r="K169" s="147" t="s">
        <v>185</v>
      </c>
      <c r="L169" s="33"/>
      <c r="M169" s="152" t="s">
        <v>1</v>
      </c>
      <c r="N169" s="153" t="s">
        <v>40</v>
      </c>
      <c r="O169" s="58"/>
      <c r="P169" s="154">
        <f>O169*H169</f>
        <v>0</v>
      </c>
      <c r="Q169" s="154">
        <v>1.8907700000000001</v>
      </c>
      <c r="R169" s="154">
        <f>Q169*H169</f>
        <v>7.5630800000000002</v>
      </c>
      <c r="S169" s="154">
        <v>0</v>
      </c>
      <c r="T169" s="155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6" t="s">
        <v>186</v>
      </c>
      <c r="AT169" s="156" t="s">
        <v>181</v>
      </c>
      <c r="AU169" s="156" t="s">
        <v>85</v>
      </c>
      <c r="AY169" s="17" t="s">
        <v>179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7" t="s">
        <v>83</v>
      </c>
      <c r="BK169" s="157">
        <f>ROUND(I169*H169,2)</f>
        <v>0</v>
      </c>
      <c r="BL169" s="17" t="s">
        <v>186</v>
      </c>
      <c r="BM169" s="156" t="s">
        <v>1314</v>
      </c>
    </row>
    <row r="170" spans="1:65" s="2" customFormat="1" ht="10.199999999999999">
      <c r="A170" s="32"/>
      <c r="B170" s="33"/>
      <c r="C170" s="32"/>
      <c r="D170" s="158" t="s">
        <v>188</v>
      </c>
      <c r="E170" s="32"/>
      <c r="F170" s="159" t="s">
        <v>1313</v>
      </c>
      <c r="G170" s="32"/>
      <c r="H170" s="32"/>
      <c r="I170" s="160"/>
      <c r="J170" s="32"/>
      <c r="K170" s="32"/>
      <c r="L170" s="33"/>
      <c r="M170" s="161"/>
      <c r="N170" s="162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188</v>
      </c>
      <c r="AU170" s="17" t="s">
        <v>85</v>
      </c>
    </row>
    <row r="171" spans="1:65" s="2" customFormat="1" ht="10.199999999999999">
      <c r="A171" s="32"/>
      <c r="B171" s="33"/>
      <c r="C171" s="32"/>
      <c r="D171" s="163" t="s">
        <v>190</v>
      </c>
      <c r="E171" s="32"/>
      <c r="F171" s="164" t="s">
        <v>1315</v>
      </c>
      <c r="G171" s="32"/>
      <c r="H171" s="32"/>
      <c r="I171" s="160"/>
      <c r="J171" s="32"/>
      <c r="K171" s="32"/>
      <c r="L171" s="33"/>
      <c r="M171" s="161"/>
      <c r="N171" s="162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190</v>
      </c>
      <c r="AU171" s="17" t="s">
        <v>85</v>
      </c>
    </row>
    <row r="172" spans="1:65" s="2" customFormat="1" ht="22.2" customHeight="1">
      <c r="A172" s="32"/>
      <c r="B172" s="144"/>
      <c r="C172" s="145" t="s">
        <v>289</v>
      </c>
      <c r="D172" s="145" t="s">
        <v>181</v>
      </c>
      <c r="E172" s="146" t="s">
        <v>1316</v>
      </c>
      <c r="F172" s="147" t="s">
        <v>1317</v>
      </c>
      <c r="G172" s="148" t="s">
        <v>184</v>
      </c>
      <c r="H172" s="149">
        <v>15</v>
      </c>
      <c r="I172" s="150"/>
      <c r="J172" s="151">
        <f>ROUND(I172*H172,2)</f>
        <v>0</v>
      </c>
      <c r="K172" s="147" t="s">
        <v>185</v>
      </c>
      <c r="L172" s="33"/>
      <c r="M172" s="152" t="s">
        <v>1</v>
      </c>
      <c r="N172" s="153" t="s">
        <v>40</v>
      </c>
      <c r="O172" s="58"/>
      <c r="P172" s="154">
        <f>O172*H172</f>
        <v>0</v>
      </c>
      <c r="Q172" s="154">
        <v>2.3010199999999998</v>
      </c>
      <c r="R172" s="154">
        <f>Q172*H172</f>
        <v>34.515299999999996</v>
      </c>
      <c r="S172" s="154">
        <v>0</v>
      </c>
      <c r="T172" s="155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6" t="s">
        <v>186</v>
      </c>
      <c r="AT172" s="156" t="s">
        <v>181</v>
      </c>
      <c r="AU172" s="156" t="s">
        <v>85</v>
      </c>
      <c r="AY172" s="17" t="s">
        <v>179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7" t="s">
        <v>83</v>
      </c>
      <c r="BK172" s="157">
        <f>ROUND(I172*H172,2)</f>
        <v>0</v>
      </c>
      <c r="BL172" s="17" t="s">
        <v>186</v>
      </c>
      <c r="BM172" s="156" t="s">
        <v>1318</v>
      </c>
    </row>
    <row r="173" spans="1:65" s="2" customFormat="1" ht="10.199999999999999">
      <c r="A173" s="32"/>
      <c r="B173" s="33"/>
      <c r="C173" s="32"/>
      <c r="D173" s="158" t="s">
        <v>188</v>
      </c>
      <c r="E173" s="32"/>
      <c r="F173" s="159" t="s">
        <v>1317</v>
      </c>
      <c r="G173" s="32"/>
      <c r="H173" s="32"/>
      <c r="I173" s="160"/>
      <c r="J173" s="32"/>
      <c r="K173" s="32"/>
      <c r="L173" s="33"/>
      <c r="M173" s="161"/>
      <c r="N173" s="162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188</v>
      </c>
      <c r="AU173" s="17" t="s">
        <v>85</v>
      </c>
    </row>
    <row r="174" spans="1:65" s="2" customFormat="1" ht="10.199999999999999">
      <c r="A174" s="32"/>
      <c r="B174" s="33"/>
      <c r="C174" s="32"/>
      <c r="D174" s="163" t="s">
        <v>190</v>
      </c>
      <c r="E174" s="32"/>
      <c r="F174" s="164" t="s">
        <v>1319</v>
      </c>
      <c r="G174" s="32"/>
      <c r="H174" s="32"/>
      <c r="I174" s="160"/>
      <c r="J174" s="32"/>
      <c r="K174" s="32"/>
      <c r="L174" s="33"/>
      <c r="M174" s="161"/>
      <c r="N174" s="162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190</v>
      </c>
      <c r="AU174" s="17" t="s">
        <v>85</v>
      </c>
    </row>
    <row r="175" spans="1:65" s="12" customFormat="1" ht="22.8" customHeight="1">
      <c r="B175" s="131"/>
      <c r="D175" s="132" t="s">
        <v>74</v>
      </c>
      <c r="E175" s="142" t="s">
        <v>211</v>
      </c>
      <c r="F175" s="142" t="s">
        <v>1320</v>
      </c>
      <c r="I175" s="134"/>
      <c r="J175" s="143">
        <f>BK175</f>
        <v>0</v>
      </c>
      <c r="L175" s="131"/>
      <c r="M175" s="136"/>
      <c r="N175" s="137"/>
      <c r="O175" s="137"/>
      <c r="P175" s="138">
        <f>SUM(P176:P184)</f>
        <v>0</v>
      </c>
      <c r="Q175" s="137"/>
      <c r="R175" s="138">
        <f>SUM(R176:R184)</f>
        <v>29.950080000000003</v>
      </c>
      <c r="S175" s="137"/>
      <c r="T175" s="139">
        <f>SUM(T176:T184)</f>
        <v>0</v>
      </c>
      <c r="AR175" s="132" t="s">
        <v>83</v>
      </c>
      <c r="AT175" s="140" t="s">
        <v>74</v>
      </c>
      <c r="AU175" s="140" t="s">
        <v>83</v>
      </c>
      <c r="AY175" s="132" t="s">
        <v>179</v>
      </c>
      <c r="BK175" s="141">
        <f>SUM(BK176:BK184)</f>
        <v>0</v>
      </c>
    </row>
    <row r="176" spans="1:65" s="2" customFormat="1" ht="22.2" customHeight="1">
      <c r="A176" s="32"/>
      <c r="B176" s="144"/>
      <c r="C176" s="145" t="s">
        <v>296</v>
      </c>
      <c r="D176" s="145" t="s">
        <v>181</v>
      </c>
      <c r="E176" s="146" t="s">
        <v>1321</v>
      </c>
      <c r="F176" s="147" t="s">
        <v>1322</v>
      </c>
      <c r="G176" s="148" t="s">
        <v>252</v>
      </c>
      <c r="H176" s="149">
        <v>24</v>
      </c>
      <c r="I176" s="150"/>
      <c r="J176" s="151">
        <f>ROUND(I176*H176,2)</f>
        <v>0</v>
      </c>
      <c r="K176" s="147" t="s">
        <v>185</v>
      </c>
      <c r="L176" s="33"/>
      <c r="M176" s="152" t="s">
        <v>1</v>
      </c>
      <c r="N176" s="153" t="s">
        <v>40</v>
      </c>
      <c r="O176" s="58"/>
      <c r="P176" s="154">
        <f>O176*H176</f>
        <v>0</v>
      </c>
      <c r="Q176" s="154">
        <v>0.46</v>
      </c>
      <c r="R176" s="154">
        <f>Q176*H176</f>
        <v>11.040000000000001</v>
      </c>
      <c r="S176" s="154">
        <v>0</v>
      </c>
      <c r="T176" s="155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6" t="s">
        <v>186</v>
      </c>
      <c r="AT176" s="156" t="s">
        <v>181</v>
      </c>
      <c r="AU176" s="156" t="s">
        <v>85</v>
      </c>
      <c r="AY176" s="17" t="s">
        <v>179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7" t="s">
        <v>83</v>
      </c>
      <c r="BK176" s="157">
        <f>ROUND(I176*H176,2)</f>
        <v>0</v>
      </c>
      <c r="BL176" s="17" t="s">
        <v>186</v>
      </c>
      <c r="BM176" s="156" t="s">
        <v>1323</v>
      </c>
    </row>
    <row r="177" spans="1:65" s="2" customFormat="1" ht="19.2">
      <c r="A177" s="32"/>
      <c r="B177" s="33"/>
      <c r="C177" s="32"/>
      <c r="D177" s="158" t="s">
        <v>188</v>
      </c>
      <c r="E177" s="32"/>
      <c r="F177" s="159" t="s">
        <v>1322</v>
      </c>
      <c r="G177" s="32"/>
      <c r="H177" s="32"/>
      <c r="I177" s="160"/>
      <c r="J177" s="32"/>
      <c r="K177" s="32"/>
      <c r="L177" s="33"/>
      <c r="M177" s="161"/>
      <c r="N177" s="162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188</v>
      </c>
      <c r="AU177" s="17" t="s">
        <v>85</v>
      </c>
    </row>
    <row r="178" spans="1:65" s="2" customFormat="1" ht="10.199999999999999">
      <c r="A178" s="32"/>
      <c r="B178" s="33"/>
      <c r="C178" s="32"/>
      <c r="D178" s="163" t="s">
        <v>190</v>
      </c>
      <c r="E178" s="32"/>
      <c r="F178" s="164" t="s">
        <v>1324</v>
      </c>
      <c r="G178" s="32"/>
      <c r="H178" s="32"/>
      <c r="I178" s="160"/>
      <c r="J178" s="32"/>
      <c r="K178" s="32"/>
      <c r="L178" s="33"/>
      <c r="M178" s="161"/>
      <c r="N178" s="162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190</v>
      </c>
      <c r="AU178" s="17" t="s">
        <v>85</v>
      </c>
    </row>
    <row r="179" spans="1:65" s="2" customFormat="1" ht="30" customHeight="1">
      <c r="A179" s="32"/>
      <c r="B179" s="144"/>
      <c r="C179" s="145" t="s">
        <v>302</v>
      </c>
      <c r="D179" s="145" t="s">
        <v>181</v>
      </c>
      <c r="E179" s="146" t="s">
        <v>1325</v>
      </c>
      <c r="F179" s="147" t="s">
        <v>1326</v>
      </c>
      <c r="G179" s="148" t="s">
        <v>252</v>
      </c>
      <c r="H179" s="149">
        <v>24</v>
      </c>
      <c r="I179" s="150"/>
      <c r="J179" s="151">
        <f>ROUND(I179*H179,2)</f>
        <v>0</v>
      </c>
      <c r="K179" s="147" t="s">
        <v>185</v>
      </c>
      <c r="L179" s="33"/>
      <c r="M179" s="152" t="s">
        <v>1</v>
      </c>
      <c r="N179" s="153" t="s">
        <v>40</v>
      </c>
      <c r="O179" s="58"/>
      <c r="P179" s="154">
        <f>O179*H179</f>
        <v>0</v>
      </c>
      <c r="Q179" s="154">
        <v>0.38</v>
      </c>
      <c r="R179" s="154">
        <f>Q179*H179</f>
        <v>9.120000000000001</v>
      </c>
      <c r="S179" s="154">
        <v>0</v>
      </c>
      <c r="T179" s="155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6" t="s">
        <v>186</v>
      </c>
      <c r="AT179" s="156" t="s">
        <v>181</v>
      </c>
      <c r="AU179" s="156" t="s">
        <v>85</v>
      </c>
      <c r="AY179" s="17" t="s">
        <v>179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7" t="s">
        <v>83</v>
      </c>
      <c r="BK179" s="157">
        <f>ROUND(I179*H179,2)</f>
        <v>0</v>
      </c>
      <c r="BL179" s="17" t="s">
        <v>186</v>
      </c>
      <c r="BM179" s="156" t="s">
        <v>1327</v>
      </c>
    </row>
    <row r="180" spans="1:65" s="2" customFormat="1" ht="19.2">
      <c r="A180" s="32"/>
      <c r="B180" s="33"/>
      <c r="C180" s="32"/>
      <c r="D180" s="158" t="s">
        <v>188</v>
      </c>
      <c r="E180" s="32"/>
      <c r="F180" s="159" t="s">
        <v>1326</v>
      </c>
      <c r="G180" s="32"/>
      <c r="H180" s="32"/>
      <c r="I180" s="160"/>
      <c r="J180" s="32"/>
      <c r="K180" s="32"/>
      <c r="L180" s="33"/>
      <c r="M180" s="161"/>
      <c r="N180" s="162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188</v>
      </c>
      <c r="AU180" s="17" t="s">
        <v>85</v>
      </c>
    </row>
    <row r="181" spans="1:65" s="2" customFormat="1" ht="10.199999999999999">
      <c r="A181" s="32"/>
      <c r="B181" s="33"/>
      <c r="C181" s="32"/>
      <c r="D181" s="163" t="s">
        <v>190</v>
      </c>
      <c r="E181" s="32"/>
      <c r="F181" s="164" t="s">
        <v>1328</v>
      </c>
      <c r="G181" s="32"/>
      <c r="H181" s="32"/>
      <c r="I181" s="160"/>
      <c r="J181" s="32"/>
      <c r="K181" s="32"/>
      <c r="L181" s="33"/>
      <c r="M181" s="161"/>
      <c r="N181" s="162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190</v>
      </c>
      <c r="AU181" s="17" t="s">
        <v>85</v>
      </c>
    </row>
    <row r="182" spans="1:65" s="2" customFormat="1" ht="22.2" customHeight="1">
      <c r="A182" s="32"/>
      <c r="B182" s="144"/>
      <c r="C182" s="145" t="s">
        <v>309</v>
      </c>
      <c r="D182" s="145" t="s">
        <v>181</v>
      </c>
      <c r="E182" s="146" t="s">
        <v>1329</v>
      </c>
      <c r="F182" s="147" t="s">
        <v>1330</v>
      </c>
      <c r="G182" s="148" t="s">
        <v>252</v>
      </c>
      <c r="H182" s="149">
        <v>24</v>
      </c>
      <c r="I182" s="150"/>
      <c r="J182" s="151">
        <f>ROUND(I182*H182,2)</f>
        <v>0</v>
      </c>
      <c r="K182" s="147" t="s">
        <v>185</v>
      </c>
      <c r="L182" s="33"/>
      <c r="M182" s="152" t="s">
        <v>1</v>
      </c>
      <c r="N182" s="153" t="s">
        <v>40</v>
      </c>
      <c r="O182" s="58"/>
      <c r="P182" s="154">
        <f>O182*H182</f>
        <v>0</v>
      </c>
      <c r="Q182" s="154">
        <v>0.40792</v>
      </c>
      <c r="R182" s="154">
        <f>Q182*H182</f>
        <v>9.7900799999999997</v>
      </c>
      <c r="S182" s="154">
        <v>0</v>
      </c>
      <c r="T182" s="155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6" t="s">
        <v>186</v>
      </c>
      <c r="AT182" s="156" t="s">
        <v>181</v>
      </c>
      <c r="AU182" s="156" t="s">
        <v>85</v>
      </c>
      <c r="AY182" s="17" t="s">
        <v>179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7" t="s">
        <v>83</v>
      </c>
      <c r="BK182" s="157">
        <f>ROUND(I182*H182,2)</f>
        <v>0</v>
      </c>
      <c r="BL182" s="17" t="s">
        <v>186</v>
      </c>
      <c r="BM182" s="156" t="s">
        <v>1331</v>
      </c>
    </row>
    <row r="183" spans="1:65" s="2" customFormat="1" ht="19.2">
      <c r="A183" s="32"/>
      <c r="B183" s="33"/>
      <c r="C183" s="32"/>
      <c r="D183" s="158" t="s">
        <v>188</v>
      </c>
      <c r="E183" s="32"/>
      <c r="F183" s="159" t="s">
        <v>1330</v>
      </c>
      <c r="G183" s="32"/>
      <c r="H183" s="32"/>
      <c r="I183" s="160"/>
      <c r="J183" s="32"/>
      <c r="K183" s="32"/>
      <c r="L183" s="33"/>
      <c r="M183" s="161"/>
      <c r="N183" s="162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188</v>
      </c>
      <c r="AU183" s="17" t="s">
        <v>85</v>
      </c>
    </row>
    <row r="184" spans="1:65" s="2" customFormat="1" ht="10.199999999999999">
      <c r="A184" s="32"/>
      <c r="B184" s="33"/>
      <c r="C184" s="32"/>
      <c r="D184" s="163" t="s">
        <v>190</v>
      </c>
      <c r="E184" s="32"/>
      <c r="F184" s="164" t="s">
        <v>1332</v>
      </c>
      <c r="G184" s="32"/>
      <c r="H184" s="32"/>
      <c r="I184" s="160"/>
      <c r="J184" s="32"/>
      <c r="K184" s="32"/>
      <c r="L184" s="33"/>
      <c r="M184" s="161"/>
      <c r="N184" s="162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190</v>
      </c>
      <c r="AU184" s="17" t="s">
        <v>85</v>
      </c>
    </row>
    <row r="185" spans="1:65" s="12" customFormat="1" ht="22.8" customHeight="1">
      <c r="B185" s="131"/>
      <c r="D185" s="132" t="s">
        <v>74</v>
      </c>
      <c r="E185" s="142" t="s">
        <v>239</v>
      </c>
      <c r="F185" s="142" t="s">
        <v>363</v>
      </c>
      <c r="I185" s="134"/>
      <c r="J185" s="143">
        <f>BK185</f>
        <v>0</v>
      </c>
      <c r="L185" s="131"/>
      <c r="M185" s="136"/>
      <c r="N185" s="137"/>
      <c r="O185" s="137"/>
      <c r="P185" s="138">
        <f>SUM(P186:P194)</f>
        <v>0</v>
      </c>
      <c r="Q185" s="137"/>
      <c r="R185" s="138">
        <f>SUM(R186:R194)</f>
        <v>0</v>
      </c>
      <c r="S185" s="137"/>
      <c r="T185" s="139">
        <f>SUM(T186:T194)</f>
        <v>0.53400000000000003</v>
      </c>
      <c r="AR185" s="132" t="s">
        <v>83</v>
      </c>
      <c r="AT185" s="140" t="s">
        <v>74</v>
      </c>
      <c r="AU185" s="140" t="s">
        <v>83</v>
      </c>
      <c r="AY185" s="132" t="s">
        <v>179</v>
      </c>
      <c r="BK185" s="141">
        <f>SUM(BK186:BK194)</f>
        <v>0</v>
      </c>
    </row>
    <row r="186" spans="1:65" s="2" customFormat="1" ht="22.2" customHeight="1">
      <c r="A186" s="32"/>
      <c r="B186" s="144"/>
      <c r="C186" s="145" t="s">
        <v>315</v>
      </c>
      <c r="D186" s="145" t="s">
        <v>181</v>
      </c>
      <c r="E186" s="146" t="s">
        <v>1333</v>
      </c>
      <c r="F186" s="147" t="s">
        <v>1334</v>
      </c>
      <c r="G186" s="148" t="s">
        <v>259</v>
      </c>
      <c r="H186" s="149">
        <v>6</v>
      </c>
      <c r="I186" s="150"/>
      <c r="J186" s="151">
        <f>ROUND(I186*H186,2)</f>
        <v>0</v>
      </c>
      <c r="K186" s="147" t="s">
        <v>185</v>
      </c>
      <c r="L186" s="33"/>
      <c r="M186" s="152" t="s">
        <v>1</v>
      </c>
      <c r="N186" s="153" t="s">
        <v>40</v>
      </c>
      <c r="O186" s="58"/>
      <c r="P186" s="154">
        <f>O186*H186</f>
        <v>0</v>
      </c>
      <c r="Q186" s="154">
        <v>0</v>
      </c>
      <c r="R186" s="154">
        <f>Q186*H186</f>
        <v>0</v>
      </c>
      <c r="S186" s="154">
        <v>8.8999999999999996E-2</v>
      </c>
      <c r="T186" s="155">
        <f>S186*H186</f>
        <v>0.53400000000000003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6" t="s">
        <v>186</v>
      </c>
      <c r="AT186" s="156" t="s">
        <v>181</v>
      </c>
      <c r="AU186" s="156" t="s">
        <v>85</v>
      </c>
      <c r="AY186" s="17" t="s">
        <v>179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7" t="s">
        <v>83</v>
      </c>
      <c r="BK186" s="157">
        <f>ROUND(I186*H186,2)</f>
        <v>0</v>
      </c>
      <c r="BL186" s="17" t="s">
        <v>186</v>
      </c>
      <c r="BM186" s="156" t="s">
        <v>1335</v>
      </c>
    </row>
    <row r="187" spans="1:65" s="2" customFormat="1" ht="19.2">
      <c r="A187" s="32"/>
      <c r="B187" s="33"/>
      <c r="C187" s="32"/>
      <c r="D187" s="158" t="s">
        <v>188</v>
      </c>
      <c r="E187" s="32"/>
      <c r="F187" s="159" t="s">
        <v>1334</v>
      </c>
      <c r="G187" s="32"/>
      <c r="H187" s="32"/>
      <c r="I187" s="160"/>
      <c r="J187" s="32"/>
      <c r="K187" s="32"/>
      <c r="L187" s="33"/>
      <c r="M187" s="161"/>
      <c r="N187" s="162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188</v>
      </c>
      <c r="AU187" s="17" t="s">
        <v>85</v>
      </c>
    </row>
    <row r="188" spans="1:65" s="2" customFormat="1" ht="10.199999999999999">
      <c r="A188" s="32"/>
      <c r="B188" s="33"/>
      <c r="C188" s="32"/>
      <c r="D188" s="163" t="s">
        <v>190</v>
      </c>
      <c r="E188" s="32"/>
      <c r="F188" s="164" t="s">
        <v>1336</v>
      </c>
      <c r="G188" s="32"/>
      <c r="H188" s="32"/>
      <c r="I188" s="160"/>
      <c r="J188" s="32"/>
      <c r="K188" s="32"/>
      <c r="L188" s="33"/>
      <c r="M188" s="161"/>
      <c r="N188" s="162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190</v>
      </c>
      <c r="AU188" s="17" t="s">
        <v>85</v>
      </c>
    </row>
    <row r="189" spans="1:65" s="2" customFormat="1" ht="22.2" customHeight="1">
      <c r="A189" s="32"/>
      <c r="B189" s="144"/>
      <c r="C189" s="145" t="s">
        <v>7</v>
      </c>
      <c r="D189" s="145" t="s">
        <v>181</v>
      </c>
      <c r="E189" s="146" t="s">
        <v>1337</v>
      </c>
      <c r="F189" s="147" t="s">
        <v>1338</v>
      </c>
      <c r="G189" s="148" t="s">
        <v>337</v>
      </c>
      <c r="H189" s="149">
        <v>2</v>
      </c>
      <c r="I189" s="150"/>
      <c r="J189" s="151">
        <f>ROUND(I189*H189,2)</f>
        <v>0</v>
      </c>
      <c r="K189" s="147" t="s">
        <v>185</v>
      </c>
      <c r="L189" s="33"/>
      <c r="M189" s="152" t="s">
        <v>1</v>
      </c>
      <c r="N189" s="153" t="s">
        <v>40</v>
      </c>
      <c r="O189" s="58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6" t="s">
        <v>186</v>
      </c>
      <c r="AT189" s="156" t="s">
        <v>181</v>
      </c>
      <c r="AU189" s="156" t="s">
        <v>85</v>
      </c>
      <c r="AY189" s="17" t="s">
        <v>179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7" t="s">
        <v>83</v>
      </c>
      <c r="BK189" s="157">
        <f>ROUND(I189*H189,2)</f>
        <v>0</v>
      </c>
      <c r="BL189" s="17" t="s">
        <v>186</v>
      </c>
      <c r="BM189" s="156" t="s">
        <v>1339</v>
      </c>
    </row>
    <row r="190" spans="1:65" s="2" customFormat="1" ht="19.2">
      <c r="A190" s="32"/>
      <c r="B190" s="33"/>
      <c r="C190" s="32"/>
      <c r="D190" s="158" t="s">
        <v>188</v>
      </c>
      <c r="E190" s="32"/>
      <c r="F190" s="159" t="s">
        <v>1338</v>
      </c>
      <c r="G190" s="32"/>
      <c r="H190" s="32"/>
      <c r="I190" s="160"/>
      <c r="J190" s="32"/>
      <c r="K190" s="32"/>
      <c r="L190" s="33"/>
      <c r="M190" s="161"/>
      <c r="N190" s="162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188</v>
      </c>
      <c r="AU190" s="17" t="s">
        <v>85</v>
      </c>
    </row>
    <row r="191" spans="1:65" s="2" customFormat="1" ht="10.199999999999999">
      <c r="A191" s="32"/>
      <c r="B191" s="33"/>
      <c r="C191" s="32"/>
      <c r="D191" s="163" t="s">
        <v>190</v>
      </c>
      <c r="E191" s="32"/>
      <c r="F191" s="164" t="s">
        <v>1340</v>
      </c>
      <c r="G191" s="32"/>
      <c r="H191" s="32"/>
      <c r="I191" s="160"/>
      <c r="J191" s="32"/>
      <c r="K191" s="32"/>
      <c r="L191" s="33"/>
      <c r="M191" s="161"/>
      <c r="N191" s="162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190</v>
      </c>
      <c r="AU191" s="17" t="s">
        <v>85</v>
      </c>
    </row>
    <row r="192" spans="1:65" s="2" customFormat="1" ht="22.2" customHeight="1">
      <c r="A192" s="32"/>
      <c r="B192" s="144"/>
      <c r="C192" s="145" t="s">
        <v>327</v>
      </c>
      <c r="D192" s="145" t="s">
        <v>181</v>
      </c>
      <c r="E192" s="146" t="s">
        <v>1341</v>
      </c>
      <c r="F192" s="147" t="s">
        <v>1342</v>
      </c>
      <c r="G192" s="148" t="s">
        <v>252</v>
      </c>
      <c r="H192" s="149">
        <v>12</v>
      </c>
      <c r="I192" s="150"/>
      <c r="J192" s="151">
        <f>ROUND(I192*H192,2)</f>
        <v>0</v>
      </c>
      <c r="K192" s="147" t="s">
        <v>185</v>
      </c>
      <c r="L192" s="33"/>
      <c r="M192" s="152" t="s">
        <v>1</v>
      </c>
      <c r="N192" s="153" t="s">
        <v>40</v>
      </c>
      <c r="O192" s="58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6" t="s">
        <v>186</v>
      </c>
      <c r="AT192" s="156" t="s">
        <v>181</v>
      </c>
      <c r="AU192" s="156" t="s">
        <v>85</v>
      </c>
      <c r="AY192" s="17" t="s">
        <v>179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7" t="s">
        <v>83</v>
      </c>
      <c r="BK192" s="157">
        <f>ROUND(I192*H192,2)</f>
        <v>0</v>
      </c>
      <c r="BL192" s="17" t="s">
        <v>186</v>
      </c>
      <c r="BM192" s="156" t="s">
        <v>1343</v>
      </c>
    </row>
    <row r="193" spans="1:65" s="2" customFormat="1" ht="19.2">
      <c r="A193" s="32"/>
      <c r="B193" s="33"/>
      <c r="C193" s="32"/>
      <c r="D193" s="158" t="s">
        <v>188</v>
      </c>
      <c r="E193" s="32"/>
      <c r="F193" s="159" t="s">
        <v>1342</v>
      </c>
      <c r="G193" s="32"/>
      <c r="H193" s="32"/>
      <c r="I193" s="160"/>
      <c r="J193" s="32"/>
      <c r="K193" s="32"/>
      <c r="L193" s="33"/>
      <c r="M193" s="161"/>
      <c r="N193" s="162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188</v>
      </c>
      <c r="AU193" s="17" t="s">
        <v>85</v>
      </c>
    </row>
    <row r="194" spans="1:65" s="2" customFormat="1" ht="10.199999999999999">
      <c r="A194" s="32"/>
      <c r="B194" s="33"/>
      <c r="C194" s="32"/>
      <c r="D194" s="163" t="s">
        <v>190</v>
      </c>
      <c r="E194" s="32"/>
      <c r="F194" s="164" t="s">
        <v>1344</v>
      </c>
      <c r="G194" s="32"/>
      <c r="H194" s="32"/>
      <c r="I194" s="160"/>
      <c r="J194" s="32"/>
      <c r="K194" s="32"/>
      <c r="L194" s="33"/>
      <c r="M194" s="161"/>
      <c r="N194" s="162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190</v>
      </c>
      <c r="AU194" s="17" t="s">
        <v>85</v>
      </c>
    </row>
    <row r="195" spans="1:65" s="12" customFormat="1" ht="25.95" customHeight="1">
      <c r="B195" s="131"/>
      <c r="D195" s="132" t="s">
        <v>74</v>
      </c>
      <c r="E195" s="133" t="s">
        <v>520</v>
      </c>
      <c r="F195" s="133" t="s">
        <v>521</v>
      </c>
      <c r="I195" s="134"/>
      <c r="J195" s="135">
        <f>BK195</f>
        <v>0</v>
      </c>
      <c r="L195" s="131"/>
      <c r="M195" s="136"/>
      <c r="N195" s="137"/>
      <c r="O195" s="137"/>
      <c r="P195" s="138">
        <f>P196+P300</f>
        <v>0</v>
      </c>
      <c r="Q195" s="137"/>
      <c r="R195" s="138">
        <f>R196+R300</f>
        <v>0.49380000000000002</v>
      </c>
      <c r="S195" s="137"/>
      <c r="T195" s="139">
        <f>T196+T300</f>
        <v>4.5289200000000003</v>
      </c>
      <c r="AR195" s="132" t="s">
        <v>85</v>
      </c>
      <c r="AT195" s="140" t="s">
        <v>74</v>
      </c>
      <c r="AU195" s="140" t="s">
        <v>75</v>
      </c>
      <c r="AY195" s="132" t="s">
        <v>179</v>
      </c>
      <c r="BK195" s="141">
        <f>BK196+BK300</f>
        <v>0</v>
      </c>
    </row>
    <row r="196" spans="1:65" s="12" customFormat="1" ht="22.8" customHeight="1">
      <c r="B196" s="131"/>
      <c r="D196" s="132" t="s">
        <v>74</v>
      </c>
      <c r="E196" s="142" t="s">
        <v>1345</v>
      </c>
      <c r="F196" s="142" t="s">
        <v>1346</v>
      </c>
      <c r="I196" s="134"/>
      <c r="J196" s="143">
        <f>BK196</f>
        <v>0</v>
      </c>
      <c r="L196" s="131"/>
      <c r="M196" s="136"/>
      <c r="N196" s="137"/>
      <c r="O196" s="137"/>
      <c r="P196" s="138">
        <f>SUM(P197:P299)</f>
        <v>0</v>
      </c>
      <c r="Q196" s="137"/>
      <c r="R196" s="138">
        <f>SUM(R197:R299)</f>
        <v>0.48855999999999999</v>
      </c>
      <c r="S196" s="137"/>
      <c r="T196" s="139">
        <f>SUM(T197:T299)</f>
        <v>4.4556200000000006</v>
      </c>
      <c r="AR196" s="132" t="s">
        <v>85</v>
      </c>
      <c r="AT196" s="140" t="s">
        <v>74</v>
      </c>
      <c r="AU196" s="140" t="s">
        <v>83</v>
      </c>
      <c r="AY196" s="132" t="s">
        <v>179</v>
      </c>
      <c r="BK196" s="141">
        <f>SUM(BK197:BK299)</f>
        <v>0</v>
      </c>
    </row>
    <row r="197" spans="1:65" s="2" customFormat="1" ht="19.8" customHeight="1">
      <c r="A197" s="32"/>
      <c r="B197" s="144"/>
      <c r="C197" s="145" t="s">
        <v>334</v>
      </c>
      <c r="D197" s="145" t="s">
        <v>181</v>
      </c>
      <c r="E197" s="146" t="s">
        <v>1347</v>
      </c>
      <c r="F197" s="147" t="s">
        <v>1348</v>
      </c>
      <c r="G197" s="148" t="s">
        <v>337</v>
      </c>
      <c r="H197" s="149">
        <v>140</v>
      </c>
      <c r="I197" s="150"/>
      <c r="J197" s="151">
        <f>ROUND(I197*H197,2)</f>
        <v>0</v>
      </c>
      <c r="K197" s="147" t="s">
        <v>185</v>
      </c>
      <c r="L197" s="33"/>
      <c r="M197" s="152" t="s">
        <v>1</v>
      </c>
      <c r="N197" s="153" t="s">
        <v>40</v>
      </c>
      <c r="O197" s="58"/>
      <c r="P197" s="154">
        <f>O197*H197</f>
        <v>0</v>
      </c>
      <c r="Q197" s="154">
        <v>0</v>
      </c>
      <c r="R197" s="154">
        <f>Q197*H197</f>
        <v>0</v>
      </c>
      <c r="S197" s="154">
        <v>2.6700000000000002E-2</v>
      </c>
      <c r="T197" s="155">
        <f>S197*H197</f>
        <v>3.7380000000000004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6" t="s">
        <v>289</v>
      </c>
      <c r="AT197" s="156" t="s">
        <v>181</v>
      </c>
      <c r="AU197" s="156" t="s">
        <v>85</v>
      </c>
      <c r="AY197" s="17" t="s">
        <v>179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7" t="s">
        <v>83</v>
      </c>
      <c r="BK197" s="157">
        <f>ROUND(I197*H197,2)</f>
        <v>0</v>
      </c>
      <c r="BL197" s="17" t="s">
        <v>289</v>
      </c>
      <c r="BM197" s="156" t="s">
        <v>1349</v>
      </c>
    </row>
    <row r="198" spans="1:65" s="2" customFormat="1" ht="10.199999999999999">
      <c r="A198" s="32"/>
      <c r="B198" s="33"/>
      <c r="C198" s="32"/>
      <c r="D198" s="158" t="s">
        <v>188</v>
      </c>
      <c r="E198" s="32"/>
      <c r="F198" s="159" t="s">
        <v>1348</v>
      </c>
      <c r="G198" s="32"/>
      <c r="H198" s="32"/>
      <c r="I198" s="160"/>
      <c r="J198" s="32"/>
      <c r="K198" s="32"/>
      <c r="L198" s="33"/>
      <c r="M198" s="161"/>
      <c r="N198" s="162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188</v>
      </c>
      <c r="AU198" s="17" t="s">
        <v>85</v>
      </c>
    </row>
    <row r="199" spans="1:65" s="2" customFormat="1" ht="10.199999999999999">
      <c r="A199" s="32"/>
      <c r="B199" s="33"/>
      <c r="C199" s="32"/>
      <c r="D199" s="163" t="s">
        <v>190</v>
      </c>
      <c r="E199" s="32"/>
      <c r="F199" s="164" t="s">
        <v>1350</v>
      </c>
      <c r="G199" s="32"/>
      <c r="H199" s="32"/>
      <c r="I199" s="160"/>
      <c r="J199" s="32"/>
      <c r="K199" s="32"/>
      <c r="L199" s="33"/>
      <c r="M199" s="161"/>
      <c r="N199" s="162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190</v>
      </c>
      <c r="AU199" s="17" t="s">
        <v>85</v>
      </c>
    </row>
    <row r="200" spans="1:65" s="2" customFormat="1" ht="14.4" customHeight="1">
      <c r="A200" s="32"/>
      <c r="B200" s="144"/>
      <c r="C200" s="145" t="s">
        <v>341</v>
      </c>
      <c r="D200" s="145" t="s">
        <v>181</v>
      </c>
      <c r="E200" s="146" t="s">
        <v>1351</v>
      </c>
      <c r="F200" s="147" t="s">
        <v>1352</v>
      </c>
      <c r="G200" s="148" t="s">
        <v>259</v>
      </c>
      <c r="H200" s="149">
        <v>1</v>
      </c>
      <c r="I200" s="150"/>
      <c r="J200" s="151">
        <f>ROUND(I200*H200,2)</f>
        <v>0</v>
      </c>
      <c r="K200" s="147" t="s">
        <v>185</v>
      </c>
      <c r="L200" s="33"/>
      <c r="M200" s="152" t="s">
        <v>1</v>
      </c>
      <c r="N200" s="153" t="s">
        <v>40</v>
      </c>
      <c r="O200" s="58"/>
      <c r="P200" s="154">
        <f>O200*H200</f>
        <v>0</v>
      </c>
      <c r="Q200" s="154">
        <v>1.502E-2</v>
      </c>
      <c r="R200" s="154">
        <f>Q200*H200</f>
        <v>1.502E-2</v>
      </c>
      <c r="S200" s="154">
        <v>1.502E-2</v>
      </c>
      <c r="T200" s="155">
        <f>S200*H200</f>
        <v>1.502E-2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6" t="s">
        <v>289</v>
      </c>
      <c r="AT200" s="156" t="s">
        <v>181</v>
      </c>
      <c r="AU200" s="156" t="s">
        <v>85</v>
      </c>
      <c r="AY200" s="17" t="s">
        <v>179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7" t="s">
        <v>83</v>
      </c>
      <c r="BK200" s="157">
        <f>ROUND(I200*H200,2)</f>
        <v>0</v>
      </c>
      <c r="BL200" s="17" t="s">
        <v>289</v>
      </c>
      <c r="BM200" s="156" t="s">
        <v>1353</v>
      </c>
    </row>
    <row r="201" spans="1:65" s="2" customFormat="1" ht="10.199999999999999">
      <c r="A201" s="32"/>
      <c r="B201" s="33"/>
      <c r="C201" s="32"/>
      <c r="D201" s="158" t="s">
        <v>188</v>
      </c>
      <c r="E201" s="32"/>
      <c r="F201" s="159" t="s">
        <v>1352</v>
      </c>
      <c r="G201" s="32"/>
      <c r="H201" s="32"/>
      <c r="I201" s="160"/>
      <c r="J201" s="32"/>
      <c r="K201" s="32"/>
      <c r="L201" s="33"/>
      <c r="M201" s="161"/>
      <c r="N201" s="162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188</v>
      </c>
      <c r="AU201" s="17" t="s">
        <v>85</v>
      </c>
    </row>
    <row r="202" spans="1:65" s="2" customFormat="1" ht="10.199999999999999">
      <c r="A202" s="32"/>
      <c r="B202" s="33"/>
      <c r="C202" s="32"/>
      <c r="D202" s="163" t="s">
        <v>190</v>
      </c>
      <c r="E202" s="32"/>
      <c r="F202" s="164" t="s">
        <v>1354</v>
      </c>
      <c r="G202" s="32"/>
      <c r="H202" s="32"/>
      <c r="I202" s="160"/>
      <c r="J202" s="32"/>
      <c r="K202" s="32"/>
      <c r="L202" s="33"/>
      <c r="M202" s="161"/>
      <c r="N202" s="162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190</v>
      </c>
      <c r="AU202" s="17" t="s">
        <v>85</v>
      </c>
    </row>
    <row r="203" spans="1:65" s="2" customFormat="1" ht="14.4" customHeight="1">
      <c r="A203" s="32"/>
      <c r="B203" s="144"/>
      <c r="C203" s="145" t="s">
        <v>347</v>
      </c>
      <c r="D203" s="145" t="s">
        <v>181</v>
      </c>
      <c r="E203" s="146" t="s">
        <v>1355</v>
      </c>
      <c r="F203" s="147" t="s">
        <v>1356</v>
      </c>
      <c r="G203" s="148" t="s">
        <v>259</v>
      </c>
      <c r="H203" s="149">
        <v>1</v>
      </c>
      <c r="I203" s="150"/>
      <c r="J203" s="151">
        <f>ROUND(I203*H203,2)</f>
        <v>0</v>
      </c>
      <c r="K203" s="147" t="s">
        <v>185</v>
      </c>
      <c r="L203" s="33"/>
      <c r="M203" s="152" t="s">
        <v>1</v>
      </c>
      <c r="N203" s="153" t="s">
        <v>40</v>
      </c>
      <c r="O203" s="58"/>
      <c r="P203" s="154">
        <f>O203*H203</f>
        <v>0</v>
      </c>
      <c r="Q203" s="154">
        <v>1.9019999999999999E-2</v>
      </c>
      <c r="R203" s="154">
        <f>Q203*H203</f>
        <v>1.9019999999999999E-2</v>
      </c>
      <c r="S203" s="154">
        <v>1.9019999999999999E-2</v>
      </c>
      <c r="T203" s="155">
        <f>S203*H203</f>
        <v>1.9019999999999999E-2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6" t="s">
        <v>289</v>
      </c>
      <c r="AT203" s="156" t="s">
        <v>181</v>
      </c>
      <c r="AU203" s="156" t="s">
        <v>85</v>
      </c>
      <c r="AY203" s="17" t="s">
        <v>179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7" t="s">
        <v>83</v>
      </c>
      <c r="BK203" s="157">
        <f>ROUND(I203*H203,2)</f>
        <v>0</v>
      </c>
      <c r="BL203" s="17" t="s">
        <v>289</v>
      </c>
      <c r="BM203" s="156" t="s">
        <v>1357</v>
      </c>
    </row>
    <row r="204" spans="1:65" s="2" customFormat="1" ht="10.199999999999999">
      <c r="A204" s="32"/>
      <c r="B204" s="33"/>
      <c r="C204" s="32"/>
      <c r="D204" s="158" t="s">
        <v>188</v>
      </c>
      <c r="E204" s="32"/>
      <c r="F204" s="159" t="s">
        <v>1356</v>
      </c>
      <c r="G204" s="32"/>
      <c r="H204" s="32"/>
      <c r="I204" s="160"/>
      <c r="J204" s="32"/>
      <c r="K204" s="32"/>
      <c r="L204" s="33"/>
      <c r="M204" s="161"/>
      <c r="N204" s="162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188</v>
      </c>
      <c r="AU204" s="17" t="s">
        <v>85</v>
      </c>
    </row>
    <row r="205" spans="1:65" s="2" customFormat="1" ht="10.199999999999999">
      <c r="A205" s="32"/>
      <c r="B205" s="33"/>
      <c r="C205" s="32"/>
      <c r="D205" s="163" t="s">
        <v>190</v>
      </c>
      <c r="E205" s="32"/>
      <c r="F205" s="164" t="s">
        <v>1358</v>
      </c>
      <c r="G205" s="32"/>
      <c r="H205" s="32"/>
      <c r="I205" s="160"/>
      <c r="J205" s="32"/>
      <c r="K205" s="32"/>
      <c r="L205" s="33"/>
      <c r="M205" s="161"/>
      <c r="N205" s="162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190</v>
      </c>
      <c r="AU205" s="17" t="s">
        <v>85</v>
      </c>
    </row>
    <row r="206" spans="1:65" s="2" customFormat="1" ht="14.4" customHeight="1">
      <c r="A206" s="32"/>
      <c r="B206" s="144"/>
      <c r="C206" s="145" t="s">
        <v>351</v>
      </c>
      <c r="D206" s="145" t="s">
        <v>181</v>
      </c>
      <c r="E206" s="146" t="s">
        <v>1359</v>
      </c>
      <c r="F206" s="147" t="s">
        <v>1360</v>
      </c>
      <c r="G206" s="148" t="s">
        <v>259</v>
      </c>
      <c r="H206" s="149">
        <v>1</v>
      </c>
      <c r="I206" s="150"/>
      <c r="J206" s="151">
        <f>ROUND(I206*H206,2)</f>
        <v>0</v>
      </c>
      <c r="K206" s="147" t="s">
        <v>185</v>
      </c>
      <c r="L206" s="33"/>
      <c r="M206" s="152" t="s">
        <v>1</v>
      </c>
      <c r="N206" s="153" t="s">
        <v>40</v>
      </c>
      <c r="O206" s="58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6" t="s">
        <v>289</v>
      </c>
      <c r="AT206" s="156" t="s">
        <v>181</v>
      </c>
      <c r="AU206" s="156" t="s">
        <v>85</v>
      </c>
      <c r="AY206" s="17" t="s">
        <v>179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7" t="s">
        <v>83</v>
      </c>
      <c r="BK206" s="157">
        <f>ROUND(I206*H206,2)</f>
        <v>0</v>
      </c>
      <c r="BL206" s="17" t="s">
        <v>289</v>
      </c>
      <c r="BM206" s="156" t="s">
        <v>1361</v>
      </c>
    </row>
    <row r="207" spans="1:65" s="2" customFormat="1" ht="10.199999999999999">
      <c r="A207" s="32"/>
      <c r="B207" s="33"/>
      <c r="C207" s="32"/>
      <c r="D207" s="158" t="s">
        <v>188</v>
      </c>
      <c r="E207" s="32"/>
      <c r="F207" s="159" t="s">
        <v>1360</v>
      </c>
      <c r="G207" s="32"/>
      <c r="H207" s="32"/>
      <c r="I207" s="160"/>
      <c r="J207" s="32"/>
      <c r="K207" s="32"/>
      <c r="L207" s="33"/>
      <c r="M207" s="161"/>
      <c r="N207" s="162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188</v>
      </c>
      <c r="AU207" s="17" t="s">
        <v>85</v>
      </c>
    </row>
    <row r="208" spans="1:65" s="2" customFormat="1" ht="10.199999999999999">
      <c r="A208" s="32"/>
      <c r="B208" s="33"/>
      <c r="C208" s="32"/>
      <c r="D208" s="163" t="s">
        <v>190</v>
      </c>
      <c r="E208" s="32"/>
      <c r="F208" s="164" t="s">
        <v>1362</v>
      </c>
      <c r="G208" s="32"/>
      <c r="H208" s="32"/>
      <c r="I208" s="160"/>
      <c r="J208" s="32"/>
      <c r="K208" s="32"/>
      <c r="L208" s="33"/>
      <c r="M208" s="161"/>
      <c r="N208" s="162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190</v>
      </c>
      <c r="AU208" s="17" t="s">
        <v>85</v>
      </c>
    </row>
    <row r="209" spans="1:65" s="2" customFormat="1" ht="14.4" customHeight="1">
      <c r="A209" s="32"/>
      <c r="B209" s="144"/>
      <c r="C209" s="145" t="s">
        <v>356</v>
      </c>
      <c r="D209" s="145" t="s">
        <v>181</v>
      </c>
      <c r="E209" s="146" t="s">
        <v>1363</v>
      </c>
      <c r="F209" s="147" t="s">
        <v>1364</v>
      </c>
      <c r="G209" s="148" t="s">
        <v>337</v>
      </c>
      <c r="H209" s="149">
        <v>40</v>
      </c>
      <c r="I209" s="150"/>
      <c r="J209" s="151">
        <f>ROUND(I209*H209,2)</f>
        <v>0</v>
      </c>
      <c r="K209" s="147" t="s">
        <v>185</v>
      </c>
      <c r="L209" s="33"/>
      <c r="M209" s="152" t="s">
        <v>1</v>
      </c>
      <c r="N209" s="153" t="s">
        <v>40</v>
      </c>
      <c r="O209" s="58"/>
      <c r="P209" s="154">
        <f>O209*H209</f>
        <v>0</v>
      </c>
      <c r="Q209" s="154">
        <v>0</v>
      </c>
      <c r="R209" s="154">
        <f>Q209*H209</f>
        <v>0</v>
      </c>
      <c r="S209" s="154">
        <v>1.4919999999999999E-2</v>
      </c>
      <c r="T209" s="155">
        <f>S209*H209</f>
        <v>0.5968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6" t="s">
        <v>289</v>
      </c>
      <c r="AT209" s="156" t="s">
        <v>181</v>
      </c>
      <c r="AU209" s="156" t="s">
        <v>85</v>
      </c>
      <c r="AY209" s="17" t="s">
        <v>179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7" t="s">
        <v>83</v>
      </c>
      <c r="BK209" s="157">
        <f>ROUND(I209*H209,2)</f>
        <v>0</v>
      </c>
      <c r="BL209" s="17" t="s">
        <v>289</v>
      </c>
      <c r="BM209" s="156" t="s">
        <v>1365</v>
      </c>
    </row>
    <row r="210" spans="1:65" s="2" customFormat="1" ht="10.199999999999999">
      <c r="A210" s="32"/>
      <c r="B210" s="33"/>
      <c r="C210" s="32"/>
      <c r="D210" s="158" t="s">
        <v>188</v>
      </c>
      <c r="E210" s="32"/>
      <c r="F210" s="159" t="s">
        <v>1364</v>
      </c>
      <c r="G210" s="32"/>
      <c r="H210" s="32"/>
      <c r="I210" s="160"/>
      <c r="J210" s="32"/>
      <c r="K210" s="32"/>
      <c r="L210" s="33"/>
      <c r="M210" s="161"/>
      <c r="N210" s="162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188</v>
      </c>
      <c r="AU210" s="17" t="s">
        <v>85</v>
      </c>
    </row>
    <row r="211" spans="1:65" s="2" customFormat="1" ht="10.199999999999999">
      <c r="A211" s="32"/>
      <c r="B211" s="33"/>
      <c r="C211" s="32"/>
      <c r="D211" s="163" t="s">
        <v>190</v>
      </c>
      <c r="E211" s="32"/>
      <c r="F211" s="164" t="s">
        <v>1366</v>
      </c>
      <c r="G211" s="32"/>
      <c r="H211" s="32"/>
      <c r="I211" s="160"/>
      <c r="J211" s="32"/>
      <c r="K211" s="32"/>
      <c r="L211" s="33"/>
      <c r="M211" s="161"/>
      <c r="N211" s="162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190</v>
      </c>
      <c r="AU211" s="17" t="s">
        <v>85</v>
      </c>
    </row>
    <row r="212" spans="1:65" s="2" customFormat="1" ht="14.4" customHeight="1">
      <c r="A212" s="32"/>
      <c r="B212" s="144"/>
      <c r="C212" s="145" t="s">
        <v>364</v>
      </c>
      <c r="D212" s="145" t="s">
        <v>181</v>
      </c>
      <c r="E212" s="146" t="s">
        <v>1367</v>
      </c>
      <c r="F212" s="147" t="s">
        <v>1368</v>
      </c>
      <c r="G212" s="148" t="s">
        <v>259</v>
      </c>
      <c r="H212" s="149">
        <v>5</v>
      </c>
      <c r="I212" s="150"/>
      <c r="J212" s="151">
        <f>ROUND(I212*H212,2)</f>
        <v>0</v>
      </c>
      <c r="K212" s="147" t="s">
        <v>185</v>
      </c>
      <c r="L212" s="33"/>
      <c r="M212" s="152" t="s">
        <v>1</v>
      </c>
      <c r="N212" s="153" t="s">
        <v>40</v>
      </c>
      <c r="O212" s="58"/>
      <c r="P212" s="154">
        <f>O212*H212</f>
        <v>0</v>
      </c>
      <c r="Q212" s="154">
        <v>1.57E-3</v>
      </c>
      <c r="R212" s="154">
        <f>Q212*H212</f>
        <v>7.8499999999999993E-3</v>
      </c>
      <c r="S212" s="154">
        <v>0</v>
      </c>
      <c r="T212" s="155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6" t="s">
        <v>289</v>
      </c>
      <c r="AT212" s="156" t="s">
        <v>181</v>
      </c>
      <c r="AU212" s="156" t="s">
        <v>85</v>
      </c>
      <c r="AY212" s="17" t="s">
        <v>179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7" t="s">
        <v>83</v>
      </c>
      <c r="BK212" s="157">
        <f>ROUND(I212*H212,2)</f>
        <v>0</v>
      </c>
      <c r="BL212" s="17" t="s">
        <v>289</v>
      </c>
      <c r="BM212" s="156" t="s">
        <v>1369</v>
      </c>
    </row>
    <row r="213" spans="1:65" s="2" customFormat="1" ht="10.199999999999999">
      <c r="A213" s="32"/>
      <c r="B213" s="33"/>
      <c r="C213" s="32"/>
      <c r="D213" s="158" t="s">
        <v>188</v>
      </c>
      <c r="E213" s="32"/>
      <c r="F213" s="159" t="s">
        <v>1368</v>
      </c>
      <c r="G213" s="32"/>
      <c r="H213" s="32"/>
      <c r="I213" s="160"/>
      <c r="J213" s="32"/>
      <c r="K213" s="32"/>
      <c r="L213" s="33"/>
      <c r="M213" s="161"/>
      <c r="N213" s="162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188</v>
      </c>
      <c r="AU213" s="17" t="s">
        <v>85</v>
      </c>
    </row>
    <row r="214" spans="1:65" s="2" customFormat="1" ht="10.199999999999999">
      <c r="A214" s="32"/>
      <c r="B214" s="33"/>
      <c r="C214" s="32"/>
      <c r="D214" s="163" t="s">
        <v>190</v>
      </c>
      <c r="E214" s="32"/>
      <c r="F214" s="164" t="s">
        <v>1370</v>
      </c>
      <c r="G214" s="32"/>
      <c r="H214" s="32"/>
      <c r="I214" s="160"/>
      <c r="J214" s="32"/>
      <c r="K214" s="32"/>
      <c r="L214" s="33"/>
      <c r="M214" s="161"/>
      <c r="N214" s="162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190</v>
      </c>
      <c r="AU214" s="17" t="s">
        <v>85</v>
      </c>
    </row>
    <row r="215" spans="1:65" s="2" customFormat="1" ht="14.4" customHeight="1">
      <c r="A215" s="32"/>
      <c r="B215" s="144"/>
      <c r="C215" s="145" t="s">
        <v>371</v>
      </c>
      <c r="D215" s="145" t="s">
        <v>181</v>
      </c>
      <c r="E215" s="146" t="s">
        <v>1371</v>
      </c>
      <c r="F215" s="147" t="s">
        <v>1372</v>
      </c>
      <c r="G215" s="148" t="s">
        <v>259</v>
      </c>
      <c r="H215" s="149">
        <v>6</v>
      </c>
      <c r="I215" s="150"/>
      <c r="J215" s="151">
        <f>ROUND(I215*H215,2)</f>
        <v>0</v>
      </c>
      <c r="K215" s="147" t="s">
        <v>185</v>
      </c>
      <c r="L215" s="33"/>
      <c r="M215" s="152" t="s">
        <v>1</v>
      </c>
      <c r="N215" s="153" t="s">
        <v>40</v>
      </c>
      <c r="O215" s="58"/>
      <c r="P215" s="154">
        <f>O215*H215</f>
        <v>0</v>
      </c>
      <c r="Q215" s="154">
        <v>2.0200000000000001E-3</v>
      </c>
      <c r="R215" s="154">
        <f>Q215*H215</f>
        <v>1.2120000000000001E-2</v>
      </c>
      <c r="S215" s="154">
        <v>0</v>
      </c>
      <c r="T215" s="155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6" t="s">
        <v>289</v>
      </c>
      <c r="AT215" s="156" t="s">
        <v>181</v>
      </c>
      <c r="AU215" s="156" t="s">
        <v>85</v>
      </c>
      <c r="AY215" s="17" t="s">
        <v>179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7" t="s">
        <v>83</v>
      </c>
      <c r="BK215" s="157">
        <f>ROUND(I215*H215,2)</f>
        <v>0</v>
      </c>
      <c r="BL215" s="17" t="s">
        <v>289</v>
      </c>
      <c r="BM215" s="156" t="s">
        <v>1373</v>
      </c>
    </row>
    <row r="216" spans="1:65" s="2" customFormat="1" ht="10.199999999999999">
      <c r="A216" s="32"/>
      <c r="B216" s="33"/>
      <c r="C216" s="32"/>
      <c r="D216" s="158" t="s">
        <v>188</v>
      </c>
      <c r="E216" s="32"/>
      <c r="F216" s="159" t="s">
        <v>1372</v>
      </c>
      <c r="G216" s="32"/>
      <c r="H216" s="32"/>
      <c r="I216" s="160"/>
      <c r="J216" s="32"/>
      <c r="K216" s="32"/>
      <c r="L216" s="33"/>
      <c r="M216" s="161"/>
      <c r="N216" s="162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188</v>
      </c>
      <c r="AU216" s="17" t="s">
        <v>85</v>
      </c>
    </row>
    <row r="217" spans="1:65" s="2" customFormat="1" ht="10.199999999999999">
      <c r="A217" s="32"/>
      <c r="B217" s="33"/>
      <c r="C217" s="32"/>
      <c r="D217" s="163" t="s">
        <v>190</v>
      </c>
      <c r="E217" s="32"/>
      <c r="F217" s="164" t="s">
        <v>1374</v>
      </c>
      <c r="G217" s="32"/>
      <c r="H217" s="32"/>
      <c r="I217" s="160"/>
      <c r="J217" s="32"/>
      <c r="K217" s="32"/>
      <c r="L217" s="33"/>
      <c r="M217" s="161"/>
      <c r="N217" s="162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190</v>
      </c>
      <c r="AU217" s="17" t="s">
        <v>85</v>
      </c>
    </row>
    <row r="218" spans="1:65" s="2" customFormat="1" ht="14.4" customHeight="1">
      <c r="A218" s="32"/>
      <c r="B218" s="144"/>
      <c r="C218" s="145" t="s">
        <v>377</v>
      </c>
      <c r="D218" s="145" t="s">
        <v>181</v>
      </c>
      <c r="E218" s="146" t="s">
        <v>1375</v>
      </c>
      <c r="F218" s="147" t="s">
        <v>1376</v>
      </c>
      <c r="G218" s="148" t="s">
        <v>259</v>
      </c>
      <c r="H218" s="149">
        <v>5</v>
      </c>
      <c r="I218" s="150"/>
      <c r="J218" s="151">
        <f>ROUND(I218*H218,2)</f>
        <v>0</v>
      </c>
      <c r="K218" s="147" t="s">
        <v>185</v>
      </c>
      <c r="L218" s="33"/>
      <c r="M218" s="152" t="s">
        <v>1</v>
      </c>
      <c r="N218" s="153" t="s">
        <v>40</v>
      </c>
      <c r="O218" s="58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6" t="s">
        <v>289</v>
      </c>
      <c r="AT218" s="156" t="s">
        <v>181</v>
      </c>
      <c r="AU218" s="156" t="s">
        <v>85</v>
      </c>
      <c r="AY218" s="17" t="s">
        <v>179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7" t="s">
        <v>83</v>
      </c>
      <c r="BK218" s="157">
        <f>ROUND(I218*H218,2)</f>
        <v>0</v>
      </c>
      <c r="BL218" s="17" t="s">
        <v>289</v>
      </c>
      <c r="BM218" s="156" t="s">
        <v>1377</v>
      </c>
    </row>
    <row r="219" spans="1:65" s="2" customFormat="1" ht="10.199999999999999">
      <c r="A219" s="32"/>
      <c r="B219" s="33"/>
      <c r="C219" s="32"/>
      <c r="D219" s="158" t="s">
        <v>188</v>
      </c>
      <c r="E219" s="32"/>
      <c r="F219" s="159" t="s">
        <v>1376</v>
      </c>
      <c r="G219" s="32"/>
      <c r="H219" s="32"/>
      <c r="I219" s="160"/>
      <c r="J219" s="32"/>
      <c r="K219" s="32"/>
      <c r="L219" s="33"/>
      <c r="M219" s="161"/>
      <c r="N219" s="162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188</v>
      </c>
      <c r="AU219" s="17" t="s">
        <v>85</v>
      </c>
    </row>
    <row r="220" spans="1:65" s="2" customFormat="1" ht="10.199999999999999">
      <c r="A220" s="32"/>
      <c r="B220" s="33"/>
      <c r="C220" s="32"/>
      <c r="D220" s="163" t="s">
        <v>190</v>
      </c>
      <c r="E220" s="32"/>
      <c r="F220" s="164" t="s">
        <v>1378</v>
      </c>
      <c r="G220" s="32"/>
      <c r="H220" s="32"/>
      <c r="I220" s="160"/>
      <c r="J220" s="32"/>
      <c r="K220" s="32"/>
      <c r="L220" s="33"/>
      <c r="M220" s="161"/>
      <c r="N220" s="162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190</v>
      </c>
      <c r="AU220" s="17" t="s">
        <v>85</v>
      </c>
    </row>
    <row r="221" spans="1:65" s="2" customFormat="1" ht="14.4" customHeight="1">
      <c r="A221" s="32"/>
      <c r="B221" s="144"/>
      <c r="C221" s="145" t="s">
        <v>383</v>
      </c>
      <c r="D221" s="145" t="s">
        <v>181</v>
      </c>
      <c r="E221" s="146" t="s">
        <v>1379</v>
      </c>
      <c r="F221" s="147" t="s">
        <v>1380</v>
      </c>
      <c r="G221" s="148" t="s">
        <v>259</v>
      </c>
      <c r="H221" s="149">
        <v>6</v>
      </c>
      <c r="I221" s="150"/>
      <c r="J221" s="151">
        <f>ROUND(I221*H221,2)</f>
        <v>0</v>
      </c>
      <c r="K221" s="147" t="s">
        <v>185</v>
      </c>
      <c r="L221" s="33"/>
      <c r="M221" s="152" t="s">
        <v>1</v>
      </c>
      <c r="N221" s="153" t="s">
        <v>40</v>
      </c>
      <c r="O221" s="58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6" t="s">
        <v>289</v>
      </c>
      <c r="AT221" s="156" t="s">
        <v>181</v>
      </c>
      <c r="AU221" s="156" t="s">
        <v>85</v>
      </c>
      <c r="AY221" s="17" t="s">
        <v>179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7" t="s">
        <v>83</v>
      </c>
      <c r="BK221" s="157">
        <f>ROUND(I221*H221,2)</f>
        <v>0</v>
      </c>
      <c r="BL221" s="17" t="s">
        <v>289</v>
      </c>
      <c r="BM221" s="156" t="s">
        <v>1381</v>
      </c>
    </row>
    <row r="222" spans="1:65" s="2" customFormat="1" ht="10.199999999999999">
      <c r="A222" s="32"/>
      <c r="B222" s="33"/>
      <c r="C222" s="32"/>
      <c r="D222" s="158" t="s">
        <v>188</v>
      </c>
      <c r="E222" s="32"/>
      <c r="F222" s="159" t="s">
        <v>1380</v>
      </c>
      <c r="G222" s="32"/>
      <c r="H222" s="32"/>
      <c r="I222" s="160"/>
      <c r="J222" s="32"/>
      <c r="K222" s="32"/>
      <c r="L222" s="33"/>
      <c r="M222" s="161"/>
      <c r="N222" s="162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188</v>
      </c>
      <c r="AU222" s="17" t="s">
        <v>85</v>
      </c>
    </row>
    <row r="223" spans="1:65" s="2" customFormat="1" ht="10.199999999999999">
      <c r="A223" s="32"/>
      <c r="B223" s="33"/>
      <c r="C223" s="32"/>
      <c r="D223" s="163" t="s">
        <v>190</v>
      </c>
      <c r="E223" s="32"/>
      <c r="F223" s="164" t="s">
        <v>1382</v>
      </c>
      <c r="G223" s="32"/>
      <c r="H223" s="32"/>
      <c r="I223" s="160"/>
      <c r="J223" s="32"/>
      <c r="K223" s="32"/>
      <c r="L223" s="33"/>
      <c r="M223" s="161"/>
      <c r="N223" s="162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190</v>
      </c>
      <c r="AU223" s="17" t="s">
        <v>85</v>
      </c>
    </row>
    <row r="224" spans="1:65" s="2" customFormat="1" ht="14.4" customHeight="1">
      <c r="A224" s="32"/>
      <c r="B224" s="144"/>
      <c r="C224" s="145" t="s">
        <v>388</v>
      </c>
      <c r="D224" s="145" t="s">
        <v>181</v>
      </c>
      <c r="E224" s="146" t="s">
        <v>1383</v>
      </c>
      <c r="F224" s="147" t="s">
        <v>1384</v>
      </c>
      <c r="G224" s="148" t="s">
        <v>259</v>
      </c>
      <c r="H224" s="149">
        <v>2</v>
      </c>
      <c r="I224" s="150"/>
      <c r="J224" s="151">
        <f>ROUND(I224*H224,2)</f>
        <v>0</v>
      </c>
      <c r="K224" s="147" t="s">
        <v>185</v>
      </c>
      <c r="L224" s="33"/>
      <c r="M224" s="152" t="s">
        <v>1</v>
      </c>
      <c r="N224" s="153" t="s">
        <v>40</v>
      </c>
      <c r="O224" s="58"/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6" t="s">
        <v>289</v>
      </c>
      <c r="AT224" s="156" t="s">
        <v>181</v>
      </c>
      <c r="AU224" s="156" t="s">
        <v>85</v>
      </c>
      <c r="AY224" s="17" t="s">
        <v>179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7" t="s">
        <v>83</v>
      </c>
      <c r="BK224" s="157">
        <f>ROUND(I224*H224,2)</f>
        <v>0</v>
      </c>
      <c r="BL224" s="17" t="s">
        <v>289</v>
      </c>
      <c r="BM224" s="156" t="s">
        <v>1385</v>
      </c>
    </row>
    <row r="225" spans="1:65" s="2" customFormat="1" ht="10.199999999999999">
      <c r="A225" s="32"/>
      <c r="B225" s="33"/>
      <c r="C225" s="32"/>
      <c r="D225" s="158" t="s">
        <v>188</v>
      </c>
      <c r="E225" s="32"/>
      <c r="F225" s="159" t="s">
        <v>1384</v>
      </c>
      <c r="G225" s="32"/>
      <c r="H225" s="32"/>
      <c r="I225" s="160"/>
      <c r="J225" s="32"/>
      <c r="K225" s="32"/>
      <c r="L225" s="33"/>
      <c r="M225" s="161"/>
      <c r="N225" s="162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188</v>
      </c>
      <c r="AU225" s="17" t="s">
        <v>85</v>
      </c>
    </row>
    <row r="226" spans="1:65" s="2" customFormat="1" ht="10.199999999999999">
      <c r="A226" s="32"/>
      <c r="B226" s="33"/>
      <c r="C226" s="32"/>
      <c r="D226" s="163" t="s">
        <v>190</v>
      </c>
      <c r="E226" s="32"/>
      <c r="F226" s="164" t="s">
        <v>1386</v>
      </c>
      <c r="G226" s="32"/>
      <c r="H226" s="32"/>
      <c r="I226" s="160"/>
      <c r="J226" s="32"/>
      <c r="K226" s="32"/>
      <c r="L226" s="33"/>
      <c r="M226" s="161"/>
      <c r="N226" s="162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190</v>
      </c>
      <c r="AU226" s="17" t="s">
        <v>85</v>
      </c>
    </row>
    <row r="227" spans="1:65" s="2" customFormat="1" ht="14.4" customHeight="1">
      <c r="A227" s="32"/>
      <c r="B227" s="144"/>
      <c r="C227" s="145" t="s">
        <v>394</v>
      </c>
      <c r="D227" s="145" t="s">
        <v>181</v>
      </c>
      <c r="E227" s="146" t="s">
        <v>1387</v>
      </c>
      <c r="F227" s="147" t="s">
        <v>1388</v>
      </c>
      <c r="G227" s="148" t="s">
        <v>259</v>
      </c>
      <c r="H227" s="149">
        <v>4</v>
      </c>
      <c r="I227" s="150"/>
      <c r="J227" s="151">
        <f>ROUND(I227*H227,2)</f>
        <v>0</v>
      </c>
      <c r="K227" s="147" t="s">
        <v>185</v>
      </c>
      <c r="L227" s="33"/>
      <c r="M227" s="152" t="s">
        <v>1</v>
      </c>
      <c r="N227" s="153" t="s">
        <v>40</v>
      </c>
      <c r="O227" s="58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6" t="s">
        <v>289</v>
      </c>
      <c r="AT227" s="156" t="s">
        <v>181</v>
      </c>
      <c r="AU227" s="156" t="s">
        <v>85</v>
      </c>
      <c r="AY227" s="17" t="s">
        <v>179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7" t="s">
        <v>83</v>
      </c>
      <c r="BK227" s="157">
        <f>ROUND(I227*H227,2)</f>
        <v>0</v>
      </c>
      <c r="BL227" s="17" t="s">
        <v>289</v>
      </c>
      <c r="BM227" s="156" t="s">
        <v>1389</v>
      </c>
    </row>
    <row r="228" spans="1:65" s="2" customFormat="1" ht="10.199999999999999">
      <c r="A228" s="32"/>
      <c r="B228" s="33"/>
      <c r="C228" s="32"/>
      <c r="D228" s="158" t="s">
        <v>188</v>
      </c>
      <c r="E228" s="32"/>
      <c r="F228" s="159" t="s">
        <v>1388</v>
      </c>
      <c r="G228" s="32"/>
      <c r="H228" s="32"/>
      <c r="I228" s="160"/>
      <c r="J228" s="32"/>
      <c r="K228" s="32"/>
      <c r="L228" s="33"/>
      <c r="M228" s="161"/>
      <c r="N228" s="162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188</v>
      </c>
      <c r="AU228" s="17" t="s">
        <v>85</v>
      </c>
    </row>
    <row r="229" spans="1:65" s="2" customFormat="1" ht="10.199999999999999">
      <c r="A229" s="32"/>
      <c r="B229" s="33"/>
      <c r="C229" s="32"/>
      <c r="D229" s="163" t="s">
        <v>190</v>
      </c>
      <c r="E229" s="32"/>
      <c r="F229" s="164" t="s">
        <v>1390</v>
      </c>
      <c r="G229" s="32"/>
      <c r="H229" s="32"/>
      <c r="I229" s="160"/>
      <c r="J229" s="32"/>
      <c r="K229" s="32"/>
      <c r="L229" s="33"/>
      <c r="M229" s="161"/>
      <c r="N229" s="162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190</v>
      </c>
      <c r="AU229" s="17" t="s">
        <v>85</v>
      </c>
    </row>
    <row r="230" spans="1:65" s="2" customFormat="1" ht="14.4" customHeight="1">
      <c r="A230" s="32"/>
      <c r="B230" s="144"/>
      <c r="C230" s="145" t="s">
        <v>398</v>
      </c>
      <c r="D230" s="145" t="s">
        <v>181</v>
      </c>
      <c r="E230" s="146" t="s">
        <v>1391</v>
      </c>
      <c r="F230" s="147" t="s">
        <v>1392</v>
      </c>
      <c r="G230" s="148" t="s">
        <v>259</v>
      </c>
      <c r="H230" s="149">
        <v>2</v>
      </c>
      <c r="I230" s="150"/>
      <c r="J230" s="151">
        <f>ROUND(I230*H230,2)</f>
        <v>0</v>
      </c>
      <c r="K230" s="147" t="s">
        <v>185</v>
      </c>
      <c r="L230" s="33"/>
      <c r="M230" s="152" t="s">
        <v>1</v>
      </c>
      <c r="N230" s="153" t="s">
        <v>40</v>
      </c>
      <c r="O230" s="58"/>
      <c r="P230" s="154">
        <f>O230*H230</f>
        <v>0</v>
      </c>
      <c r="Q230" s="154">
        <v>3.1E-4</v>
      </c>
      <c r="R230" s="154">
        <f>Q230*H230</f>
        <v>6.2E-4</v>
      </c>
      <c r="S230" s="154">
        <v>0</v>
      </c>
      <c r="T230" s="155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6" t="s">
        <v>289</v>
      </c>
      <c r="AT230" s="156" t="s">
        <v>181</v>
      </c>
      <c r="AU230" s="156" t="s">
        <v>85</v>
      </c>
      <c r="AY230" s="17" t="s">
        <v>179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7" t="s">
        <v>83</v>
      </c>
      <c r="BK230" s="157">
        <f>ROUND(I230*H230,2)</f>
        <v>0</v>
      </c>
      <c r="BL230" s="17" t="s">
        <v>289</v>
      </c>
      <c r="BM230" s="156" t="s">
        <v>1393</v>
      </c>
    </row>
    <row r="231" spans="1:65" s="2" customFormat="1" ht="10.199999999999999">
      <c r="A231" s="32"/>
      <c r="B231" s="33"/>
      <c r="C231" s="32"/>
      <c r="D231" s="158" t="s">
        <v>188</v>
      </c>
      <c r="E231" s="32"/>
      <c r="F231" s="159" t="s">
        <v>1392</v>
      </c>
      <c r="G231" s="32"/>
      <c r="H231" s="32"/>
      <c r="I231" s="160"/>
      <c r="J231" s="32"/>
      <c r="K231" s="32"/>
      <c r="L231" s="33"/>
      <c r="M231" s="161"/>
      <c r="N231" s="162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188</v>
      </c>
      <c r="AU231" s="17" t="s">
        <v>85</v>
      </c>
    </row>
    <row r="232" spans="1:65" s="2" customFormat="1" ht="10.199999999999999">
      <c r="A232" s="32"/>
      <c r="B232" s="33"/>
      <c r="C232" s="32"/>
      <c r="D232" s="163" t="s">
        <v>190</v>
      </c>
      <c r="E232" s="32"/>
      <c r="F232" s="164" t="s">
        <v>1394</v>
      </c>
      <c r="G232" s="32"/>
      <c r="H232" s="32"/>
      <c r="I232" s="160"/>
      <c r="J232" s="32"/>
      <c r="K232" s="32"/>
      <c r="L232" s="33"/>
      <c r="M232" s="161"/>
      <c r="N232" s="162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190</v>
      </c>
      <c r="AU232" s="17" t="s">
        <v>85</v>
      </c>
    </row>
    <row r="233" spans="1:65" s="2" customFormat="1" ht="14.4" customHeight="1">
      <c r="A233" s="32"/>
      <c r="B233" s="144"/>
      <c r="C233" s="145" t="s">
        <v>406</v>
      </c>
      <c r="D233" s="145" t="s">
        <v>181</v>
      </c>
      <c r="E233" s="146" t="s">
        <v>1395</v>
      </c>
      <c r="F233" s="147" t="s">
        <v>1396</v>
      </c>
      <c r="G233" s="148" t="s">
        <v>259</v>
      </c>
      <c r="H233" s="149">
        <v>4</v>
      </c>
      <c r="I233" s="150"/>
      <c r="J233" s="151">
        <f>ROUND(I233*H233,2)</f>
        <v>0</v>
      </c>
      <c r="K233" s="147" t="s">
        <v>185</v>
      </c>
      <c r="L233" s="33"/>
      <c r="M233" s="152" t="s">
        <v>1</v>
      </c>
      <c r="N233" s="153" t="s">
        <v>40</v>
      </c>
      <c r="O233" s="58"/>
      <c r="P233" s="154">
        <f>O233*H233</f>
        <v>0</v>
      </c>
      <c r="Q233" s="154">
        <v>1E-3</v>
      </c>
      <c r="R233" s="154">
        <f>Q233*H233</f>
        <v>4.0000000000000001E-3</v>
      </c>
      <c r="S233" s="154">
        <v>0</v>
      </c>
      <c r="T233" s="155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6" t="s">
        <v>289</v>
      </c>
      <c r="AT233" s="156" t="s">
        <v>181</v>
      </c>
      <c r="AU233" s="156" t="s">
        <v>85</v>
      </c>
      <c r="AY233" s="17" t="s">
        <v>179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7" t="s">
        <v>83</v>
      </c>
      <c r="BK233" s="157">
        <f>ROUND(I233*H233,2)</f>
        <v>0</v>
      </c>
      <c r="BL233" s="17" t="s">
        <v>289</v>
      </c>
      <c r="BM233" s="156" t="s">
        <v>1397</v>
      </c>
    </row>
    <row r="234" spans="1:65" s="2" customFormat="1" ht="10.199999999999999">
      <c r="A234" s="32"/>
      <c r="B234" s="33"/>
      <c r="C234" s="32"/>
      <c r="D234" s="158" t="s">
        <v>188</v>
      </c>
      <c r="E234" s="32"/>
      <c r="F234" s="159" t="s">
        <v>1396</v>
      </c>
      <c r="G234" s="32"/>
      <c r="H234" s="32"/>
      <c r="I234" s="160"/>
      <c r="J234" s="32"/>
      <c r="K234" s="32"/>
      <c r="L234" s="33"/>
      <c r="M234" s="161"/>
      <c r="N234" s="162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188</v>
      </c>
      <c r="AU234" s="17" t="s">
        <v>85</v>
      </c>
    </row>
    <row r="235" spans="1:65" s="2" customFormat="1" ht="10.199999999999999">
      <c r="A235" s="32"/>
      <c r="B235" s="33"/>
      <c r="C235" s="32"/>
      <c r="D235" s="163" t="s">
        <v>190</v>
      </c>
      <c r="E235" s="32"/>
      <c r="F235" s="164" t="s">
        <v>1398</v>
      </c>
      <c r="G235" s="32"/>
      <c r="H235" s="32"/>
      <c r="I235" s="160"/>
      <c r="J235" s="32"/>
      <c r="K235" s="32"/>
      <c r="L235" s="33"/>
      <c r="M235" s="161"/>
      <c r="N235" s="162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190</v>
      </c>
      <c r="AU235" s="17" t="s">
        <v>85</v>
      </c>
    </row>
    <row r="236" spans="1:65" s="2" customFormat="1" ht="14.4" customHeight="1">
      <c r="A236" s="32"/>
      <c r="B236" s="144"/>
      <c r="C236" s="145" t="s">
        <v>414</v>
      </c>
      <c r="D236" s="145" t="s">
        <v>181</v>
      </c>
      <c r="E236" s="146" t="s">
        <v>1399</v>
      </c>
      <c r="F236" s="147" t="s">
        <v>1400</v>
      </c>
      <c r="G236" s="148" t="s">
        <v>337</v>
      </c>
      <c r="H236" s="149">
        <v>44</v>
      </c>
      <c r="I236" s="150"/>
      <c r="J236" s="151">
        <f>ROUND(I236*H236,2)</f>
        <v>0</v>
      </c>
      <c r="K236" s="147" t="s">
        <v>185</v>
      </c>
      <c r="L236" s="33"/>
      <c r="M236" s="152" t="s">
        <v>1</v>
      </c>
      <c r="N236" s="153" t="s">
        <v>40</v>
      </c>
      <c r="O236" s="58"/>
      <c r="P236" s="154">
        <f>O236*H236</f>
        <v>0</v>
      </c>
      <c r="Q236" s="154">
        <v>1.42E-3</v>
      </c>
      <c r="R236" s="154">
        <f>Q236*H236</f>
        <v>6.2480000000000001E-2</v>
      </c>
      <c r="S236" s="154">
        <v>0</v>
      </c>
      <c r="T236" s="155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6" t="s">
        <v>289</v>
      </c>
      <c r="AT236" s="156" t="s">
        <v>181</v>
      </c>
      <c r="AU236" s="156" t="s">
        <v>85</v>
      </c>
      <c r="AY236" s="17" t="s">
        <v>179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7" t="s">
        <v>83</v>
      </c>
      <c r="BK236" s="157">
        <f>ROUND(I236*H236,2)</f>
        <v>0</v>
      </c>
      <c r="BL236" s="17" t="s">
        <v>289</v>
      </c>
      <c r="BM236" s="156" t="s">
        <v>1401</v>
      </c>
    </row>
    <row r="237" spans="1:65" s="2" customFormat="1" ht="10.199999999999999">
      <c r="A237" s="32"/>
      <c r="B237" s="33"/>
      <c r="C237" s="32"/>
      <c r="D237" s="158" t="s">
        <v>188</v>
      </c>
      <c r="E237" s="32"/>
      <c r="F237" s="159" t="s">
        <v>1400</v>
      </c>
      <c r="G237" s="32"/>
      <c r="H237" s="32"/>
      <c r="I237" s="160"/>
      <c r="J237" s="32"/>
      <c r="K237" s="32"/>
      <c r="L237" s="33"/>
      <c r="M237" s="161"/>
      <c r="N237" s="162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188</v>
      </c>
      <c r="AU237" s="17" t="s">
        <v>85</v>
      </c>
    </row>
    <row r="238" spans="1:65" s="2" customFormat="1" ht="10.199999999999999">
      <c r="A238" s="32"/>
      <c r="B238" s="33"/>
      <c r="C238" s="32"/>
      <c r="D238" s="163" t="s">
        <v>190</v>
      </c>
      <c r="E238" s="32"/>
      <c r="F238" s="164" t="s">
        <v>1402</v>
      </c>
      <c r="G238" s="32"/>
      <c r="H238" s="32"/>
      <c r="I238" s="160"/>
      <c r="J238" s="32"/>
      <c r="K238" s="32"/>
      <c r="L238" s="33"/>
      <c r="M238" s="161"/>
      <c r="N238" s="162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190</v>
      </c>
      <c r="AU238" s="17" t="s">
        <v>85</v>
      </c>
    </row>
    <row r="239" spans="1:65" s="2" customFormat="1" ht="14.4" customHeight="1">
      <c r="A239" s="32"/>
      <c r="B239" s="144"/>
      <c r="C239" s="145" t="s">
        <v>421</v>
      </c>
      <c r="D239" s="145" t="s">
        <v>181</v>
      </c>
      <c r="E239" s="146" t="s">
        <v>1403</v>
      </c>
      <c r="F239" s="147" t="s">
        <v>1404</v>
      </c>
      <c r="G239" s="148" t="s">
        <v>337</v>
      </c>
      <c r="H239" s="149">
        <v>39</v>
      </c>
      <c r="I239" s="150"/>
      <c r="J239" s="151">
        <f>ROUND(I239*H239,2)</f>
        <v>0</v>
      </c>
      <c r="K239" s="147" t="s">
        <v>185</v>
      </c>
      <c r="L239" s="33"/>
      <c r="M239" s="152" t="s">
        <v>1</v>
      </c>
      <c r="N239" s="153" t="s">
        <v>40</v>
      </c>
      <c r="O239" s="58"/>
      <c r="P239" s="154">
        <f>O239*H239</f>
        <v>0</v>
      </c>
      <c r="Q239" s="154">
        <v>1.97E-3</v>
      </c>
      <c r="R239" s="154">
        <f>Q239*H239</f>
        <v>7.6829999999999996E-2</v>
      </c>
      <c r="S239" s="154">
        <v>0</v>
      </c>
      <c r="T239" s="155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6" t="s">
        <v>289</v>
      </c>
      <c r="AT239" s="156" t="s">
        <v>181</v>
      </c>
      <c r="AU239" s="156" t="s">
        <v>85</v>
      </c>
      <c r="AY239" s="17" t="s">
        <v>179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7" t="s">
        <v>83</v>
      </c>
      <c r="BK239" s="157">
        <f>ROUND(I239*H239,2)</f>
        <v>0</v>
      </c>
      <c r="BL239" s="17" t="s">
        <v>289</v>
      </c>
      <c r="BM239" s="156" t="s">
        <v>1405</v>
      </c>
    </row>
    <row r="240" spans="1:65" s="2" customFormat="1" ht="10.199999999999999">
      <c r="A240" s="32"/>
      <c r="B240" s="33"/>
      <c r="C240" s="32"/>
      <c r="D240" s="158" t="s">
        <v>188</v>
      </c>
      <c r="E240" s="32"/>
      <c r="F240" s="159" t="s">
        <v>1404</v>
      </c>
      <c r="G240" s="32"/>
      <c r="H240" s="32"/>
      <c r="I240" s="160"/>
      <c r="J240" s="32"/>
      <c r="K240" s="32"/>
      <c r="L240" s="33"/>
      <c r="M240" s="161"/>
      <c r="N240" s="162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188</v>
      </c>
      <c r="AU240" s="17" t="s">
        <v>85</v>
      </c>
    </row>
    <row r="241" spans="1:65" s="2" customFormat="1" ht="10.199999999999999">
      <c r="A241" s="32"/>
      <c r="B241" s="33"/>
      <c r="C241" s="32"/>
      <c r="D241" s="163" t="s">
        <v>190</v>
      </c>
      <c r="E241" s="32"/>
      <c r="F241" s="164" t="s">
        <v>1406</v>
      </c>
      <c r="G241" s="32"/>
      <c r="H241" s="32"/>
      <c r="I241" s="160"/>
      <c r="J241" s="32"/>
      <c r="K241" s="32"/>
      <c r="L241" s="33"/>
      <c r="M241" s="161"/>
      <c r="N241" s="162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190</v>
      </c>
      <c r="AU241" s="17" t="s">
        <v>85</v>
      </c>
    </row>
    <row r="242" spans="1:65" s="2" customFormat="1" ht="14.4" customHeight="1">
      <c r="A242" s="32"/>
      <c r="B242" s="144"/>
      <c r="C242" s="145" t="s">
        <v>428</v>
      </c>
      <c r="D242" s="145" t="s">
        <v>181</v>
      </c>
      <c r="E242" s="146" t="s">
        <v>1407</v>
      </c>
      <c r="F242" s="147" t="s">
        <v>1408</v>
      </c>
      <c r="G242" s="148" t="s">
        <v>337</v>
      </c>
      <c r="H242" s="149">
        <v>63</v>
      </c>
      <c r="I242" s="150"/>
      <c r="J242" s="151">
        <f>ROUND(I242*H242,2)</f>
        <v>0</v>
      </c>
      <c r="K242" s="147" t="s">
        <v>185</v>
      </c>
      <c r="L242" s="33"/>
      <c r="M242" s="152" t="s">
        <v>1</v>
      </c>
      <c r="N242" s="153" t="s">
        <v>40</v>
      </c>
      <c r="O242" s="58"/>
      <c r="P242" s="154">
        <f>O242*H242</f>
        <v>0</v>
      </c>
      <c r="Q242" s="154">
        <v>3.0400000000000002E-3</v>
      </c>
      <c r="R242" s="154">
        <f>Q242*H242</f>
        <v>0.19152000000000002</v>
      </c>
      <c r="S242" s="154">
        <v>0</v>
      </c>
      <c r="T242" s="155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6" t="s">
        <v>289</v>
      </c>
      <c r="AT242" s="156" t="s">
        <v>181</v>
      </c>
      <c r="AU242" s="156" t="s">
        <v>85</v>
      </c>
      <c r="AY242" s="17" t="s">
        <v>179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7" t="s">
        <v>83</v>
      </c>
      <c r="BK242" s="157">
        <f>ROUND(I242*H242,2)</f>
        <v>0</v>
      </c>
      <c r="BL242" s="17" t="s">
        <v>289</v>
      </c>
      <c r="BM242" s="156" t="s">
        <v>1409</v>
      </c>
    </row>
    <row r="243" spans="1:65" s="2" customFormat="1" ht="10.199999999999999">
      <c r="A243" s="32"/>
      <c r="B243" s="33"/>
      <c r="C243" s="32"/>
      <c r="D243" s="158" t="s">
        <v>188</v>
      </c>
      <c r="E243" s="32"/>
      <c r="F243" s="159" t="s">
        <v>1408</v>
      </c>
      <c r="G243" s="32"/>
      <c r="H243" s="32"/>
      <c r="I243" s="160"/>
      <c r="J243" s="32"/>
      <c r="K243" s="32"/>
      <c r="L243" s="33"/>
      <c r="M243" s="161"/>
      <c r="N243" s="162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188</v>
      </c>
      <c r="AU243" s="17" t="s">
        <v>85</v>
      </c>
    </row>
    <row r="244" spans="1:65" s="2" customFormat="1" ht="10.199999999999999">
      <c r="A244" s="32"/>
      <c r="B244" s="33"/>
      <c r="C244" s="32"/>
      <c r="D244" s="163" t="s">
        <v>190</v>
      </c>
      <c r="E244" s="32"/>
      <c r="F244" s="164" t="s">
        <v>1410</v>
      </c>
      <c r="G244" s="32"/>
      <c r="H244" s="32"/>
      <c r="I244" s="160"/>
      <c r="J244" s="32"/>
      <c r="K244" s="32"/>
      <c r="L244" s="33"/>
      <c r="M244" s="161"/>
      <c r="N244" s="162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190</v>
      </c>
      <c r="AU244" s="17" t="s">
        <v>85</v>
      </c>
    </row>
    <row r="245" spans="1:65" s="2" customFormat="1" ht="14.4" customHeight="1">
      <c r="A245" s="32"/>
      <c r="B245" s="144"/>
      <c r="C245" s="145" t="s">
        <v>435</v>
      </c>
      <c r="D245" s="145" t="s">
        <v>181</v>
      </c>
      <c r="E245" s="146" t="s">
        <v>1411</v>
      </c>
      <c r="F245" s="147" t="s">
        <v>1412</v>
      </c>
      <c r="G245" s="148" t="s">
        <v>252</v>
      </c>
      <c r="H245" s="149">
        <v>14</v>
      </c>
      <c r="I245" s="150"/>
      <c r="J245" s="151">
        <f>ROUND(I245*H245,2)</f>
        <v>0</v>
      </c>
      <c r="K245" s="147" t="s">
        <v>1</v>
      </c>
      <c r="L245" s="33"/>
      <c r="M245" s="152" t="s">
        <v>1</v>
      </c>
      <c r="N245" s="153" t="s">
        <v>40</v>
      </c>
      <c r="O245" s="58"/>
      <c r="P245" s="154">
        <f>O245*H245</f>
        <v>0</v>
      </c>
      <c r="Q245" s="154">
        <v>0</v>
      </c>
      <c r="R245" s="154">
        <f>Q245*H245</f>
        <v>0</v>
      </c>
      <c r="S245" s="154">
        <v>0</v>
      </c>
      <c r="T245" s="155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6" t="s">
        <v>289</v>
      </c>
      <c r="AT245" s="156" t="s">
        <v>181</v>
      </c>
      <c r="AU245" s="156" t="s">
        <v>85</v>
      </c>
      <c r="AY245" s="17" t="s">
        <v>179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7" t="s">
        <v>83</v>
      </c>
      <c r="BK245" s="157">
        <f>ROUND(I245*H245,2)</f>
        <v>0</v>
      </c>
      <c r="BL245" s="17" t="s">
        <v>289</v>
      </c>
      <c r="BM245" s="156" t="s">
        <v>1413</v>
      </c>
    </row>
    <row r="246" spans="1:65" s="2" customFormat="1" ht="10.199999999999999">
      <c r="A246" s="32"/>
      <c r="B246" s="33"/>
      <c r="C246" s="32"/>
      <c r="D246" s="158" t="s">
        <v>188</v>
      </c>
      <c r="E246" s="32"/>
      <c r="F246" s="159" t="s">
        <v>1412</v>
      </c>
      <c r="G246" s="32"/>
      <c r="H246" s="32"/>
      <c r="I246" s="160"/>
      <c r="J246" s="32"/>
      <c r="K246" s="32"/>
      <c r="L246" s="33"/>
      <c r="M246" s="161"/>
      <c r="N246" s="162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188</v>
      </c>
      <c r="AU246" s="17" t="s">
        <v>85</v>
      </c>
    </row>
    <row r="247" spans="1:65" s="2" customFormat="1" ht="14.4" customHeight="1">
      <c r="A247" s="32"/>
      <c r="B247" s="144"/>
      <c r="C247" s="145" t="s">
        <v>442</v>
      </c>
      <c r="D247" s="145" t="s">
        <v>181</v>
      </c>
      <c r="E247" s="146" t="s">
        <v>1414</v>
      </c>
      <c r="F247" s="147" t="s">
        <v>1415</v>
      </c>
      <c r="G247" s="148" t="s">
        <v>337</v>
      </c>
      <c r="H247" s="149">
        <v>18</v>
      </c>
      <c r="I247" s="150"/>
      <c r="J247" s="151">
        <f>ROUND(I247*H247,2)</f>
        <v>0</v>
      </c>
      <c r="K247" s="147" t="s">
        <v>185</v>
      </c>
      <c r="L247" s="33"/>
      <c r="M247" s="152" t="s">
        <v>1</v>
      </c>
      <c r="N247" s="153" t="s">
        <v>40</v>
      </c>
      <c r="O247" s="58"/>
      <c r="P247" s="154">
        <f>O247*H247</f>
        <v>0</v>
      </c>
      <c r="Q247" s="154">
        <v>5.9000000000000003E-4</v>
      </c>
      <c r="R247" s="154">
        <f>Q247*H247</f>
        <v>1.0620000000000001E-2</v>
      </c>
      <c r="S247" s="154">
        <v>0</v>
      </c>
      <c r="T247" s="155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6" t="s">
        <v>289</v>
      </c>
      <c r="AT247" s="156" t="s">
        <v>181</v>
      </c>
      <c r="AU247" s="156" t="s">
        <v>85</v>
      </c>
      <c r="AY247" s="17" t="s">
        <v>179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7" t="s">
        <v>83</v>
      </c>
      <c r="BK247" s="157">
        <f>ROUND(I247*H247,2)</f>
        <v>0</v>
      </c>
      <c r="BL247" s="17" t="s">
        <v>289</v>
      </c>
      <c r="BM247" s="156" t="s">
        <v>1416</v>
      </c>
    </row>
    <row r="248" spans="1:65" s="2" customFormat="1" ht="10.199999999999999">
      <c r="A248" s="32"/>
      <c r="B248" s="33"/>
      <c r="C248" s="32"/>
      <c r="D248" s="158" t="s">
        <v>188</v>
      </c>
      <c r="E248" s="32"/>
      <c r="F248" s="159" t="s">
        <v>1415</v>
      </c>
      <c r="G248" s="32"/>
      <c r="H248" s="32"/>
      <c r="I248" s="160"/>
      <c r="J248" s="32"/>
      <c r="K248" s="32"/>
      <c r="L248" s="33"/>
      <c r="M248" s="161"/>
      <c r="N248" s="162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188</v>
      </c>
      <c r="AU248" s="17" t="s">
        <v>85</v>
      </c>
    </row>
    <row r="249" spans="1:65" s="2" customFormat="1" ht="10.199999999999999">
      <c r="A249" s="32"/>
      <c r="B249" s="33"/>
      <c r="C249" s="32"/>
      <c r="D249" s="163" t="s">
        <v>190</v>
      </c>
      <c r="E249" s="32"/>
      <c r="F249" s="164" t="s">
        <v>1417</v>
      </c>
      <c r="G249" s="32"/>
      <c r="H249" s="32"/>
      <c r="I249" s="160"/>
      <c r="J249" s="32"/>
      <c r="K249" s="32"/>
      <c r="L249" s="33"/>
      <c r="M249" s="161"/>
      <c r="N249" s="162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190</v>
      </c>
      <c r="AU249" s="17" t="s">
        <v>85</v>
      </c>
    </row>
    <row r="250" spans="1:65" s="2" customFormat="1" ht="14.4" customHeight="1">
      <c r="A250" s="32"/>
      <c r="B250" s="144"/>
      <c r="C250" s="145" t="s">
        <v>449</v>
      </c>
      <c r="D250" s="145" t="s">
        <v>181</v>
      </c>
      <c r="E250" s="146" t="s">
        <v>1418</v>
      </c>
      <c r="F250" s="147" t="s">
        <v>1419</v>
      </c>
      <c r="G250" s="148" t="s">
        <v>337</v>
      </c>
      <c r="H250" s="149">
        <v>35</v>
      </c>
      <c r="I250" s="150"/>
      <c r="J250" s="151">
        <f>ROUND(I250*H250,2)</f>
        <v>0</v>
      </c>
      <c r="K250" s="147" t="s">
        <v>185</v>
      </c>
      <c r="L250" s="33"/>
      <c r="M250" s="152" t="s">
        <v>1</v>
      </c>
      <c r="N250" s="153" t="s">
        <v>40</v>
      </c>
      <c r="O250" s="58"/>
      <c r="P250" s="154">
        <f>O250*H250</f>
        <v>0</v>
      </c>
      <c r="Q250" s="154">
        <v>2.0100000000000001E-3</v>
      </c>
      <c r="R250" s="154">
        <f>Q250*H250</f>
        <v>7.0349999999999996E-2</v>
      </c>
      <c r="S250" s="154">
        <v>0</v>
      </c>
      <c r="T250" s="155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6" t="s">
        <v>289</v>
      </c>
      <c r="AT250" s="156" t="s">
        <v>181</v>
      </c>
      <c r="AU250" s="156" t="s">
        <v>85</v>
      </c>
      <c r="AY250" s="17" t="s">
        <v>179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7" t="s">
        <v>83</v>
      </c>
      <c r="BK250" s="157">
        <f>ROUND(I250*H250,2)</f>
        <v>0</v>
      </c>
      <c r="BL250" s="17" t="s">
        <v>289</v>
      </c>
      <c r="BM250" s="156" t="s">
        <v>1420</v>
      </c>
    </row>
    <row r="251" spans="1:65" s="2" customFormat="1" ht="10.199999999999999">
      <c r="A251" s="32"/>
      <c r="B251" s="33"/>
      <c r="C251" s="32"/>
      <c r="D251" s="158" t="s">
        <v>188</v>
      </c>
      <c r="E251" s="32"/>
      <c r="F251" s="159" t="s">
        <v>1419</v>
      </c>
      <c r="G251" s="32"/>
      <c r="H251" s="32"/>
      <c r="I251" s="160"/>
      <c r="J251" s="32"/>
      <c r="K251" s="32"/>
      <c r="L251" s="33"/>
      <c r="M251" s="161"/>
      <c r="N251" s="162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188</v>
      </c>
      <c r="AU251" s="17" t="s">
        <v>85</v>
      </c>
    </row>
    <row r="252" spans="1:65" s="2" customFormat="1" ht="10.199999999999999">
      <c r="A252" s="32"/>
      <c r="B252" s="33"/>
      <c r="C252" s="32"/>
      <c r="D252" s="163" t="s">
        <v>190</v>
      </c>
      <c r="E252" s="32"/>
      <c r="F252" s="164" t="s">
        <v>1421</v>
      </c>
      <c r="G252" s="32"/>
      <c r="H252" s="32"/>
      <c r="I252" s="160"/>
      <c r="J252" s="32"/>
      <c r="K252" s="32"/>
      <c r="L252" s="33"/>
      <c r="M252" s="161"/>
      <c r="N252" s="162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190</v>
      </c>
      <c r="AU252" s="17" t="s">
        <v>85</v>
      </c>
    </row>
    <row r="253" spans="1:65" s="2" customFormat="1" ht="14.4" customHeight="1">
      <c r="A253" s="32"/>
      <c r="B253" s="144"/>
      <c r="C253" s="145" t="s">
        <v>455</v>
      </c>
      <c r="D253" s="145" t="s">
        <v>181</v>
      </c>
      <c r="E253" s="146" t="s">
        <v>1422</v>
      </c>
      <c r="F253" s="147" t="s">
        <v>1423</v>
      </c>
      <c r="G253" s="148" t="s">
        <v>337</v>
      </c>
      <c r="H253" s="149">
        <v>5</v>
      </c>
      <c r="I253" s="150"/>
      <c r="J253" s="151">
        <f>ROUND(I253*H253,2)</f>
        <v>0</v>
      </c>
      <c r="K253" s="147" t="s">
        <v>185</v>
      </c>
      <c r="L253" s="33"/>
      <c r="M253" s="152" t="s">
        <v>1</v>
      </c>
      <c r="N253" s="153" t="s">
        <v>40</v>
      </c>
      <c r="O253" s="58"/>
      <c r="P253" s="154">
        <f>O253*H253</f>
        <v>0</v>
      </c>
      <c r="Q253" s="154">
        <v>1.4499999999999999E-3</v>
      </c>
      <c r="R253" s="154">
        <f>Q253*H253</f>
        <v>7.2499999999999995E-3</v>
      </c>
      <c r="S253" s="154">
        <v>0</v>
      </c>
      <c r="T253" s="155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6" t="s">
        <v>289</v>
      </c>
      <c r="AT253" s="156" t="s">
        <v>181</v>
      </c>
      <c r="AU253" s="156" t="s">
        <v>85</v>
      </c>
      <c r="AY253" s="17" t="s">
        <v>179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7" t="s">
        <v>83</v>
      </c>
      <c r="BK253" s="157">
        <f>ROUND(I253*H253,2)</f>
        <v>0</v>
      </c>
      <c r="BL253" s="17" t="s">
        <v>289</v>
      </c>
      <c r="BM253" s="156" t="s">
        <v>1424</v>
      </c>
    </row>
    <row r="254" spans="1:65" s="2" customFormat="1" ht="10.199999999999999">
      <c r="A254" s="32"/>
      <c r="B254" s="33"/>
      <c r="C254" s="32"/>
      <c r="D254" s="158" t="s">
        <v>188</v>
      </c>
      <c r="E254" s="32"/>
      <c r="F254" s="159" t="s">
        <v>1423</v>
      </c>
      <c r="G254" s="32"/>
      <c r="H254" s="32"/>
      <c r="I254" s="160"/>
      <c r="J254" s="32"/>
      <c r="K254" s="32"/>
      <c r="L254" s="33"/>
      <c r="M254" s="161"/>
      <c r="N254" s="162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188</v>
      </c>
      <c r="AU254" s="17" t="s">
        <v>85</v>
      </c>
    </row>
    <row r="255" spans="1:65" s="2" customFormat="1" ht="10.199999999999999">
      <c r="A255" s="32"/>
      <c r="B255" s="33"/>
      <c r="C255" s="32"/>
      <c r="D255" s="163" t="s">
        <v>190</v>
      </c>
      <c r="E255" s="32"/>
      <c r="F255" s="164" t="s">
        <v>1425</v>
      </c>
      <c r="G255" s="32"/>
      <c r="H255" s="32"/>
      <c r="I255" s="160"/>
      <c r="J255" s="32"/>
      <c r="K255" s="32"/>
      <c r="L255" s="33"/>
      <c r="M255" s="161"/>
      <c r="N255" s="162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190</v>
      </c>
      <c r="AU255" s="17" t="s">
        <v>85</v>
      </c>
    </row>
    <row r="256" spans="1:65" s="2" customFormat="1" ht="14.4" customHeight="1">
      <c r="A256" s="32"/>
      <c r="B256" s="144"/>
      <c r="C256" s="145" t="s">
        <v>462</v>
      </c>
      <c r="D256" s="145" t="s">
        <v>181</v>
      </c>
      <c r="E256" s="146" t="s">
        <v>1426</v>
      </c>
      <c r="F256" s="147" t="s">
        <v>1427</v>
      </c>
      <c r="G256" s="148" t="s">
        <v>337</v>
      </c>
      <c r="H256" s="149">
        <v>2</v>
      </c>
      <c r="I256" s="150"/>
      <c r="J256" s="151">
        <f>ROUND(I256*H256,2)</f>
        <v>0</v>
      </c>
      <c r="K256" s="147" t="s">
        <v>185</v>
      </c>
      <c r="L256" s="33"/>
      <c r="M256" s="152" t="s">
        <v>1</v>
      </c>
      <c r="N256" s="153" t="s">
        <v>40</v>
      </c>
      <c r="O256" s="58"/>
      <c r="P256" s="154">
        <f>O256*H256</f>
        <v>0</v>
      </c>
      <c r="Q256" s="154">
        <v>4.0999999999999999E-4</v>
      </c>
      <c r="R256" s="154">
        <f>Q256*H256</f>
        <v>8.1999999999999998E-4</v>
      </c>
      <c r="S256" s="154">
        <v>0</v>
      </c>
      <c r="T256" s="155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6" t="s">
        <v>289</v>
      </c>
      <c r="AT256" s="156" t="s">
        <v>181</v>
      </c>
      <c r="AU256" s="156" t="s">
        <v>85</v>
      </c>
      <c r="AY256" s="17" t="s">
        <v>179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7" t="s">
        <v>83</v>
      </c>
      <c r="BK256" s="157">
        <f>ROUND(I256*H256,2)</f>
        <v>0</v>
      </c>
      <c r="BL256" s="17" t="s">
        <v>289</v>
      </c>
      <c r="BM256" s="156" t="s">
        <v>1428</v>
      </c>
    </row>
    <row r="257" spans="1:65" s="2" customFormat="1" ht="10.199999999999999">
      <c r="A257" s="32"/>
      <c r="B257" s="33"/>
      <c r="C257" s="32"/>
      <c r="D257" s="158" t="s">
        <v>188</v>
      </c>
      <c r="E257" s="32"/>
      <c r="F257" s="159" t="s">
        <v>1427</v>
      </c>
      <c r="G257" s="32"/>
      <c r="H257" s="32"/>
      <c r="I257" s="160"/>
      <c r="J257" s="32"/>
      <c r="K257" s="32"/>
      <c r="L257" s="33"/>
      <c r="M257" s="161"/>
      <c r="N257" s="162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188</v>
      </c>
      <c r="AU257" s="17" t="s">
        <v>85</v>
      </c>
    </row>
    <row r="258" spans="1:65" s="2" customFormat="1" ht="10.199999999999999">
      <c r="A258" s="32"/>
      <c r="B258" s="33"/>
      <c r="C258" s="32"/>
      <c r="D258" s="163" t="s">
        <v>190</v>
      </c>
      <c r="E258" s="32"/>
      <c r="F258" s="164" t="s">
        <v>1429</v>
      </c>
      <c r="G258" s="32"/>
      <c r="H258" s="32"/>
      <c r="I258" s="160"/>
      <c r="J258" s="32"/>
      <c r="K258" s="32"/>
      <c r="L258" s="33"/>
      <c r="M258" s="161"/>
      <c r="N258" s="162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190</v>
      </c>
      <c r="AU258" s="17" t="s">
        <v>85</v>
      </c>
    </row>
    <row r="259" spans="1:65" s="2" customFormat="1" ht="14.4" customHeight="1">
      <c r="A259" s="32"/>
      <c r="B259" s="144"/>
      <c r="C259" s="145" t="s">
        <v>470</v>
      </c>
      <c r="D259" s="145" t="s">
        <v>181</v>
      </c>
      <c r="E259" s="146" t="s">
        <v>1430</v>
      </c>
      <c r="F259" s="147" t="s">
        <v>1431</v>
      </c>
      <c r="G259" s="148" t="s">
        <v>337</v>
      </c>
      <c r="H259" s="149">
        <v>5</v>
      </c>
      <c r="I259" s="150"/>
      <c r="J259" s="151">
        <f>ROUND(I259*H259,2)</f>
        <v>0</v>
      </c>
      <c r="K259" s="147" t="s">
        <v>185</v>
      </c>
      <c r="L259" s="33"/>
      <c r="M259" s="152" t="s">
        <v>1</v>
      </c>
      <c r="N259" s="153" t="s">
        <v>40</v>
      </c>
      <c r="O259" s="58"/>
      <c r="P259" s="154">
        <f>O259*H259</f>
        <v>0</v>
      </c>
      <c r="Q259" s="154">
        <v>4.8000000000000001E-4</v>
      </c>
      <c r="R259" s="154">
        <f>Q259*H259</f>
        <v>2.4000000000000002E-3</v>
      </c>
      <c r="S259" s="154">
        <v>0</v>
      </c>
      <c r="T259" s="155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6" t="s">
        <v>289</v>
      </c>
      <c r="AT259" s="156" t="s">
        <v>181</v>
      </c>
      <c r="AU259" s="156" t="s">
        <v>85</v>
      </c>
      <c r="AY259" s="17" t="s">
        <v>179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7" t="s">
        <v>83</v>
      </c>
      <c r="BK259" s="157">
        <f>ROUND(I259*H259,2)</f>
        <v>0</v>
      </c>
      <c r="BL259" s="17" t="s">
        <v>289</v>
      </c>
      <c r="BM259" s="156" t="s">
        <v>1432</v>
      </c>
    </row>
    <row r="260" spans="1:65" s="2" customFormat="1" ht="10.199999999999999">
      <c r="A260" s="32"/>
      <c r="B260" s="33"/>
      <c r="C260" s="32"/>
      <c r="D260" s="158" t="s">
        <v>188</v>
      </c>
      <c r="E260" s="32"/>
      <c r="F260" s="159" t="s">
        <v>1431</v>
      </c>
      <c r="G260" s="32"/>
      <c r="H260" s="32"/>
      <c r="I260" s="160"/>
      <c r="J260" s="32"/>
      <c r="K260" s="32"/>
      <c r="L260" s="33"/>
      <c r="M260" s="161"/>
      <c r="N260" s="162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188</v>
      </c>
      <c r="AU260" s="17" t="s">
        <v>85</v>
      </c>
    </row>
    <row r="261" spans="1:65" s="2" customFormat="1" ht="10.199999999999999">
      <c r="A261" s="32"/>
      <c r="B261" s="33"/>
      <c r="C261" s="32"/>
      <c r="D261" s="163" t="s">
        <v>190</v>
      </c>
      <c r="E261" s="32"/>
      <c r="F261" s="164" t="s">
        <v>1433</v>
      </c>
      <c r="G261" s="32"/>
      <c r="H261" s="32"/>
      <c r="I261" s="160"/>
      <c r="J261" s="32"/>
      <c r="K261" s="32"/>
      <c r="L261" s="33"/>
      <c r="M261" s="161"/>
      <c r="N261" s="162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190</v>
      </c>
      <c r="AU261" s="17" t="s">
        <v>85</v>
      </c>
    </row>
    <row r="262" spans="1:65" s="2" customFormat="1" ht="14.4" customHeight="1">
      <c r="A262" s="32"/>
      <c r="B262" s="144"/>
      <c r="C262" s="145" t="s">
        <v>477</v>
      </c>
      <c r="D262" s="145" t="s">
        <v>181</v>
      </c>
      <c r="E262" s="146" t="s">
        <v>1434</v>
      </c>
      <c r="F262" s="147" t="s">
        <v>1435</v>
      </c>
      <c r="G262" s="148" t="s">
        <v>337</v>
      </c>
      <c r="H262" s="149">
        <v>1.5</v>
      </c>
      <c r="I262" s="150"/>
      <c r="J262" s="151">
        <f>ROUND(I262*H262,2)</f>
        <v>0</v>
      </c>
      <c r="K262" s="147" t="s">
        <v>185</v>
      </c>
      <c r="L262" s="33"/>
      <c r="M262" s="152" t="s">
        <v>1</v>
      </c>
      <c r="N262" s="153" t="s">
        <v>40</v>
      </c>
      <c r="O262" s="58"/>
      <c r="P262" s="154">
        <f>O262*H262</f>
        <v>0</v>
      </c>
      <c r="Q262" s="154">
        <v>2.2399999999999998E-3</v>
      </c>
      <c r="R262" s="154">
        <f>Q262*H262</f>
        <v>3.3599999999999997E-3</v>
      </c>
      <c r="S262" s="154">
        <v>0</v>
      </c>
      <c r="T262" s="155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6" t="s">
        <v>289</v>
      </c>
      <c r="AT262" s="156" t="s">
        <v>181</v>
      </c>
      <c r="AU262" s="156" t="s">
        <v>85</v>
      </c>
      <c r="AY262" s="17" t="s">
        <v>179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7" t="s">
        <v>83</v>
      </c>
      <c r="BK262" s="157">
        <f>ROUND(I262*H262,2)</f>
        <v>0</v>
      </c>
      <c r="BL262" s="17" t="s">
        <v>289</v>
      </c>
      <c r="BM262" s="156" t="s">
        <v>1436</v>
      </c>
    </row>
    <row r="263" spans="1:65" s="2" customFormat="1" ht="10.199999999999999">
      <c r="A263" s="32"/>
      <c r="B263" s="33"/>
      <c r="C263" s="32"/>
      <c r="D263" s="158" t="s">
        <v>188</v>
      </c>
      <c r="E263" s="32"/>
      <c r="F263" s="159" t="s">
        <v>1435</v>
      </c>
      <c r="G263" s="32"/>
      <c r="H263" s="32"/>
      <c r="I263" s="160"/>
      <c r="J263" s="32"/>
      <c r="K263" s="32"/>
      <c r="L263" s="33"/>
      <c r="M263" s="161"/>
      <c r="N263" s="162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188</v>
      </c>
      <c r="AU263" s="17" t="s">
        <v>85</v>
      </c>
    </row>
    <row r="264" spans="1:65" s="2" customFormat="1" ht="10.199999999999999">
      <c r="A264" s="32"/>
      <c r="B264" s="33"/>
      <c r="C264" s="32"/>
      <c r="D264" s="163" t="s">
        <v>190</v>
      </c>
      <c r="E264" s="32"/>
      <c r="F264" s="164" t="s">
        <v>1437</v>
      </c>
      <c r="G264" s="32"/>
      <c r="H264" s="32"/>
      <c r="I264" s="160"/>
      <c r="J264" s="32"/>
      <c r="K264" s="32"/>
      <c r="L264" s="33"/>
      <c r="M264" s="161"/>
      <c r="N264" s="162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190</v>
      </c>
      <c r="AU264" s="17" t="s">
        <v>85</v>
      </c>
    </row>
    <row r="265" spans="1:65" s="2" customFormat="1" ht="19.8" customHeight="1">
      <c r="A265" s="32"/>
      <c r="B265" s="144"/>
      <c r="C265" s="145" t="s">
        <v>487</v>
      </c>
      <c r="D265" s="145" t="s">
        <v>181</v>
      </c>
      <c r="E265" s="146" t="s">
        <v>1438</v>
      </c>
      <c r="F265" s="147" t="s">
        <v>1439</v>
      </c>
      <c r="G265" s="148" t="s">
        <v>259</v>
      </c>
      <c r="H265" s="149">
        <v>1</v>
      </c>
      <c r="I265" s="150"/>
      <c r="J265" s="151">
        <f>ROUND(I265*H265,2)</f>
        <v>0</v>
      </c>
      <c r="K265" s="147" t="s">
        <v>1</v>
      </c>
      <c r="L265" s="33"/>
      <c r="M265" s="152" t="s">
        <v>1</v>
      </c>
      <c r="N265" s="153" t="s">
        <v>40</v>
      </c>
      <c r="O265" s="58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6" t="s">
        <v>289</v>
      </c>
      <c r="AT265" s="156" t="s">
        <v>181</v>
      </c>
      <c r="AU265" s="156" t="s">
        <v>85</v>
      </c>
      <c r="AY265" s="17" t="s">
        <v>179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7" t="s">
        <v>83</v>
      </c>
      <c r="BK265" s="157">
        <f>ROUND(I265*H265,2)</f>
        <v>0</v>
      </c>
      <c r="BL265" s="17" t="s">
        <v>289</v>
      </c>
      <c r="BM265" s="156" t="s">
        <v>1440</v>
      </c>
    </row>
    <row r="266" spans="1:65" s="2" customFormat="1" ht="10.199999999999999">
      <c r="A266" s="32"/>
      <c r="B266" s="33"/>
      <c r="C266" s="32"/>
      <c r="D266" s="158" t="s">
        <v>188</v>
      </c>
      <c r="E266" s="32"/>
      <c r="F266" s="159" t="s">
        <v>1439</v>
      </c>
      <c r="G266" s="32"/>
      <c r="H266" s="32"/>
      <c r="I266" s="160"/>
      <c r="J266" s="32"/>
      <c r="K266" s="32"/>
      <c r="L266" s="33"/>
      <c r="M266" s="161"/>
      <c r="N266" s="162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188</v>
      </c>
      <c r="AU266" s="17" t="s">
        <v>85</v>
      </c>
    </row>
    <row r="267" spans="1:65" s="2" customFormat="1" ht="14.4" customHeight="1">
      <c r="A267" s="32"/>
      <c r="B267" s="144"/>
      <c r="C267" s="145" t="s">
        <v>493</v>
      </c>
      <c r="D267" s="145" t="s">
        <v>181</v>
      </c>
      <c r="E267" s="146" t="s">
        <v>1441</v>
      </c>
      <c r="F267" s="147" t="s">
        <v>1442</v>
      </c>
      <c r="G267" s="148" t="s">
        <v>259</v>
      </c>
      <c r="H267" s="149">
        <v>2</v>
      </c>
      <c r="I267" s="150"/>
      <c r="J267" s="151">
        <f>ROUND(I267*H267,2)</f>
        <v>0</v>
      </c>
      <c r="K267" s="147" t="s">
        <v>185</v>
      </c>
      <c r="L267" s="33"/>
      <c r="M267" s="152" t="s">
        <v>1</v>
      </c>
      <c r="N267" s="153" t="s">
        <v>40</v>
      </c>
      <c r="O267" s="58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6" t="s">
        <v>289</v>
      </c>
      <c r="AT267" s="156" t="s">
        <v>181</v>
      </c>
      <c r="AU267" s="156" t="s">
        <v>85</v>
      </c>
      <c r="AY267" s="17" t="s">
        <v>179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7" t="s">
        <v>83</v>
      </c>
      <c r="BK267" s="157">
        <f>ROUND(I267*H267,2)</f>
        <v>0</v>
      </c>
      <c r="BL267" s="17" t="s">
        <v>289</v>
      </c>
      <c r="BM267" s="156" t="s">
        <v>1443</v>
      </c>
    </row>
    <row r="268" spans="1:65" s="2" customFormat="1" ht="10.199999999999999">
      <c r="A268" s="32"/>
      <c r="B268" s="33"/>
      <c r="C268" s="32"/>
      <c r="D268" s="158" t="s">
        <v>188</v>
      </c>
      <c r="E268" s="32"/>
      <c r="F268" s="159" t="s">
        <v>1442</v>
      </c>
      <c r="G268" s="32"/>
      <c r="H268" s="32"/>
      <c r="I268" s="160"/>
      <c r="J268" s="32"/>
      <c r="K268" s="32"/>
      <c r="L268" s="33"/>
      <c r="M268" s="161"/>
      <c r="N268" s="162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188</v>
      </c>
      <c r="AU268" s="17" t="s">
        <v>85</v>
      </c>
    </row>
    <row r="269" spans="1:65" s="2" customFormat="1" ht="10.199999999999999">
      <c r="A269" s="32"/>
      <c r="B269" s="33"/>
      <c r="C269" s="32"/>
      <c r="D269" s="163" t="s">
        <v>190</v>
      </c>
      <c r="E269" s="32"/>
      <c r="F269" s="164" t="s">
        <v>1444</v>
      </c>
      <c r="G269" s="32"/>
      <c r="H269" s="32"/>
      <c r="I269" s="160"/>
      <c r="J269" s="32"/>
      <c r="K269" s="32"/>
      <c r="L269" s="33"/>
      <c r="M269" s="161"/>
      <c r="N269" s="162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190</v>
      </c>
      <c r="AU269" s="17" t="s">
        <v>85</v>
      </c>
    </row>
    <row r="270" spans="1:65" s="2" customFormat="1" ht="14.4" customHeight="1">
      <c r="A270" s="32"/>
      <c r="B270" s="144"/>
      <c r="C270" s="145" t="s">
        <v>499</v>
      </c>
      <c r="D270" s="145" t="s">
        <v>181</v>
      </c>
      <c r="E270" s="146" t="s">
        <v>1445</v>
      </c>
      <c r="F270" s="147" t="s">
        <v>1446</v>
      </c>
      <c r="G270" s="148" t="s">
        <v>259</v>
      </c>
      <c r="H270" s="149">
        <v>4</v>
      </c>
      <c r="I270" s="150"/>
      <c r="J270" s="151">
        <f>ROUND(I270*H270,2)</f>
        <v>0</v>
      </c>
      <c r="K270" s="147" t="s">
        <v>185</v>
      </c>
      <c r="L270" s="33"/>
      <c r="M270" s="152" t="s">
        <v>1</v>
      </c>
      <c r="N270" s="153" t="s">
        <v>40</v>
      </c>
      <c r="O270" s="58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6" t="s">
        <v>289</v>
      </c>
      <c r="AT270" s="156" t="s">
        <v>181</v>
      </c>
      <c r="AU270" s="156" t="s">
        <v>85</v>
      </c>
      <c r="AY270" s="17" t="s">
        <v>179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7" t="s">
        <v>83</v>
      </c>
      <c r="BK270" s="157">
        <f>ROUND(I270*H270,2)</f>
        <v>0</v>
      </c>
      <c r="BL270" s="17" t="s">
        <v>289</v>
      </c>
      <c r="BM270" s="156" t="s">
        <v>1447</v>
      </c>
    </row>
    <row r="271" spans="1:65" s="2" customFormat="1" ht="10.199999999999999">
      <c r="A271" s="32"/>
      <c r="B271" s="33"/>
      <c r="C271" s="32"/>
      <c r="D271" s="158" t="s">
        <v>188</v>
      </c>
      <c r="E271" s="32"/>
      <c r="F271" s="159" t="s">
        <v>1446</v>
      </c>
      <c r="G271" s="32"/>
      <c r="H271" s="32"/>
      <c r="I271" s="160"/>
      <c r="J271" s="32"/>
      <c r="K271" s="32"/>
      <c r="L271" s="33"/>
      <c r="M271" s="161"/>
      <c r="N271" s="162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188</v>
      </c>
      <c r="AU271" s="17" t="s">
        <v>85</v>
      </c>
    </row>
    <row r="272" spans="1:65" s="2" customFormat="1" ht="10.199999999999999">
      <c r="A272" s="32"/>
      <c r="B272" s="33"/>
      <c r="C272" s="32"/>
      <c r="D272" s="163" t="s">
        <v>190</v>
      </c>
      <c r="E272" s="32"/>
      <c r="F272" s="164" t="s">
        <v>1448</v>
      </c>
      <c r="G272" s="32"/>
      <c r="H272" s="32"/>
      <c r="I272" s="160"/>
      <c r="J272" s="32"/>
      <c r="K272" s="32"/>
      <c r="L272" s="33"/>
      <c r="M272" s="161"/>
      <c r="N272" s="162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190</v>
      </c>
      <c r="AU272" s="17" t="s">
        <v>85</v>
      </c>
    </row>
    <row r="273" spans="1:65" s="2" customFormat="1" ht="14.4" customHeight="1">
      <c r="A273" s="32"/>
      <c r="B273" s="144"/>
      <c r="C273" s="145" t="s">
        <v>506</v>
      </c>
      <c r="D273" s="145" t="s">
        <v>181</v>
      </c>
      <c r="E273" s="146" t="s">
        <v>1449</v>
      </c>
      <c r="F273" s="147" t="s">
        <v>1450</v>
      </c>
      <c r="G273" s="148" t="s">
        <v>259</v>
      </c>
      <c r="H273" s="149">
        <v>3</v>
      </c>
      <c r="I273" s="150"/>
      <c r="J273" s="151">
        <f>ROUND(I273*H273,2)</f>
        <v>0</v>
      </c>
      <c r="K273" s="147" t="s">
        <v>185</v>
      </c>
      <c r="L273" s="33"/>
      <c r="M273" s="152" t="s">
        <v>1</v>
      </c>
      <c r="N273" s="153" t="s">
        <v>40</v>
      </c>
      <c r="O273" s="58"/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6" t="s">
        <v>289</v>
      </c>
      <c r="AT273" s="156" t="s">
        <v>181</v>
      </c>
      <c r="AU273" s="156" t="s">
        <v>85</v>
      </c>
      <c r="AY273" s="17" t="s">
        <v>179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7" t="s">
        <v>83</v>
      </c>
      <c r="BK273" s="157">
        <f>ROUND(I273*H273,2)</f>
        <v>0</v>
      </c>
      <c r="BL273" s="17" t="s">
        <v>289</v>
      </c>
      <c r="BM273" s="156" t="s">
        <v>1451</v>
      </c>
    </row>
    <row r="274" spans="1:65" s="2" customFormat="1" ht="10.199999999999999">
      <c r="A274" s="32"/>
      <c r="B274" s="33"/>
      <c r="C274" s="32"/>
      <c r="D274" s="158" t="s">
        <v>188</v>
      </c>
      <c r="E274" s="32"/>
      <c r="F274" s="159" t="s">
        <v>1450</v>
      </c>
      <c r="G274" s="32"/>
      <c r="H274" s="32"/>
      <c r="I274" s="160"/>
      <c r="J274" s="32"/>
      <c r="K274" s="32"/>
      <c r="L274" s="33"/>
      <c r="M274" s="161"/>
      <c r="N274" s="162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188</v>
      </c>
      <c r="AU274" s="17" t="s">
        <v>85</v>
      </c>
    </row>
    <row r="275" spans="1:65" s="2" customFormat="1" ht="10.199999999999999">
      <c r="A275" s="32"/>
      <c r="B275" s="33"/>
      <c r="C275" s="32"/>
      <c r="D275" s="163" t="s">
        <v>190</v>
      </c>
      <c r="E275" s="32"/>
      <c r="F275" s="164" t="s">
        <v>1452</v>
      </c>
      <c r="G275" s="32"/>
      <c r="H275" s="32"/>
      <c r="I275" s="160"/>
      <c r="J275" s="32"/>
      <c r="K275" s="32"/>
      <c r="L275" s="33"/>
      <c r="M275" s="161"/>
      <c r="N275" s="162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190</v>
      </c>
      <c r="AU275" s="17" t="s">
        <v>85</v>
      </c>
    </row>
    <row r="276" spans="1:65" s="2" customFormat="1" ht="22.2" customHeight="1">
      <c r="A276" s="32"/>
      <c r="B276" s="144"/>
      <c r="C276" s="145" t="s">
        <v>514</v>
      </c>
      <c r="D276" s="145" t="s">
        <v>181</v>
      </c>
      <c r="E276" s="146" t="s">
        <v>1453</v>
      </c>
      <c r="F276" s="147" t="s">
        <v>1454</v>
      </c>
      <c r="G276" s="148" t="s">
        <v>259</v>
      </c>
      <c r="H276" s="149">
        <v>1</v>
      </c>
      <c r="I276" s="150"/>
      <c r="J276" s="151">
        <f>ROUND(I276*H276,2)</f>
        <v>0</v>
      </c>
      <c r="K276" s="147" t="s">
        <v>185</v>
      </c>
      <c r="L276" s="33"/>
      <c r="M276" s="152" t="s">
        <v>1</v>
      </c>
      <c r="N276" s="153" t="s">
        <v>40</v>
      </c>
      <c r="O276" s="58"/>
      <c r="P276" s="154">
        <f>O276*H276</f>
        <v>0</v>
      </c>
      <c r="Q276" s="154">
        <v>0</v>
      </c>
      <c r="R276" s="154">
        <f>Q276*H276</f>
        <v>0</v>
      </c>
      <c r="S276" s="154">
        <v>2.7560000000000001E-2</v>
      </c>
      <c r="T276" s="155">
        <f>S276*H276</f>
        <v>2.7560000000000001E-2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6" t="s">
        <v>289</v>
      </c>
      <c r="AT276" s="156" t="s">
        <v>181</v>
      </c>
      <c r="AU276" s="156" t="s">
        <v>85</v>
      </c>
      <c r="AY276" s="17" t="s">
        <v>179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7" t="s">
        <v>83</v>
      </c>
      <c r="BK276" s="157">
        <f>ROUND(I276*H276,2)</f>
        <v>0</v>
      </c>
      <c r="BL276" s="17" t="s">
        <v>289</v>
      </c>
      <c r="BM276" s="156" t="s">
        <v>1455</v>
      </c>
    </row>
    <row r="277" spans="1:65" s="2" customFormat="1" ht="10.199999999999999">
      <c r="A277" s="32"/>
      <c r="B277" s="33"/>
      <c r="C277" s="32"/>
      <c r="D277" s="158" t="s">
        <v>188</v>
      </c>
      <c r="E277" s="32"/>
      <c r="F277" s="159" t="s">
        <v>1454</v>
      </c>
      <c r="G277" s="32"/>
      <c r="H277" s="32"/>
      <c r="I277" s="160"/>
      <c r="J277" s="32"/>
      <c r="K277" s="32"/>
      <c r="L277" s="33"/>
      <c r="M277" s="161"/>
      <c r="N277" s="162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188</v>
      </c>
      <c r="AU277" s="17" t="s">
        <v>85</v>
      </c>
    </row>
    <row r="278" spans="1:65" s="2" customFormat="1" ht="10.199999999999999">
      <c r="A278" s="32"/>
      <c r="B278" s="33"/>
      <c r="C278" s="32"/>
      <c r="D278" s="163" t="s">
        <v>190</v>
      </c>
      <c r="E278" s="32"/>
      <c r="F278" s="164" t="s">
        <v>1456</v>
      </c>
      <c r="G278" s="32"/>
      <c r="H278" s="32"/>
      <c r="I278" s="160"/>
      <c r="J278" s="32"/>
      <c r="K278" s="32"/>
      <c r="L278" s="33"/>
      <c r="M278" s="161"/>
      <c r="N278" s="162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190</v>
      </c>
      <c r="AU278" s="17" t="s">
        <v>85</v>
      </c>
    </row>
    <row r="279" spans="1:65" s="2" customFormat="1" ht="22.2" customHeight="1">
      <c r="A279" s="32"/>
      <c r="B279" s="144"/>
      <c r="C279" s="145" t="s">
        <v>524</v>
      </c>
      <c r="D279" s="145" t="s">
        <v>181</v>
      </c>
      <c r="E279" s="146" t="s">
        <v>1457</v>
      </c>
      <c r="F279" s="147" t="s">
        <v>1458</v>
      </c>
      <c r="G279" s="148" t="s">
        <v>259</v>
      </c>
      <c r="H279" s="149">
        <v>2</v>
      </c>
      <c r="I279" s="150"/>
      <c r="J279" s="151">
        <f>ROUND(I279*H279,2)</f>
        <v>0</v>
      </c>
      <c r="K279" s="147" t="s">
        <v>185</v>
      </c>
      <c r="L279" s="33"/>
      <c r="M279" s="152" t="s">
        <v>1</v>
      </c>
      <c r="N279" s="153" t="s">
        <v>40</v>
      </c>
      <c r="O279" s="58"/>
      <c r="P279" s="154">
        <f>O279*H279</f>
        <v>0</v>
      </c>
      <c r="Q279" s="154">
        <v>0</v>
      </c>
      <c r="R279" s="154">
        <f>Q279*H279</f>
        <v>0</v>
      </c>
      <c r="S279" s="154">
        <v>2.9610000000000001E-2</v>
      </c>
      <c r="T279" s="155">
        <f>S279*H279</f>
        <v>5.9220000000000002E-2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6" t="s">
        <v>289</v>
      </c>
      <c r="AT279" s="156" t="s">
        <v>181</v>
      </c>
      <c r="AU279" s="156" t="s">
        <v>85</v>
      </c>
      <c r="AY279" s="17" t="s">
        <v>179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7" t="s">
        <v>83</v>
      </c>
      <c r="BK279" s="157">
        <f>ROUND(I279*H279,2)</f>
        <v>0</v>
      </c>
      <c r="BL279" s="17" t="s">
        <v>289</v>
      </c>
      <c r="BM279" s="156" t="s">
        <v>1459</v>
      </c>
    </row>
    <row r="280" spans="1:65" s="2" customFormat="1" ht="10.199999999999999">
      <c r="A280" s="32"/>
      <c r="B280" s="33"/>
      <c r="C280" s="32"/>
      <c r="D280" s="158" t="s">
        <v>188</v>
      </c>
      <c r="E280" s="32"/>
      <c r="F280" s="159" t="s">
        <v>1458</v>
      </c>
      <c r="G280" s="32"/>
      <c r="H280" s="32"/>
      <c r="I280" s="160"/>
      <c r="J280" s="32"/>
      <c r="K280" s="32"/>
      <c r="L280" s="33"/>
      <c r="M280" s="161"/>
      <c r="N280" s="162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188</v>
      </c>
      <c r="AU280" s="17" t="s">
        <v>85</v>
      </c>
    </row>
    <row r="281" spans="1:65" s="2" customFormat="1" ht="10.199999999999999">
      <c r="A281" s="32"/>
      <c r="B281" s="33"/>
      <c r="C281" s="32"/>
      <c r="D281" s="163" t="s">
        <v>190</v>
      </c>
      <c r="E281" s="32"/>
      <c r="F281" s="164" t="s">
        <v>1460</v>
      </c>
      <c r="G281" s="32"/>
      <c r="H281" s="32"/>
      <c r="I281" s="160"/>
      <c r="J281" s="32"/>
      <c r="K281" s="32"/>
      <c r="L281" s="33"/>
      <c r="M281" s="161"/>
      <c r="N281" s="162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190</v>
      </c>
      <c r="AU281" s="17" t="s">
        <v>85</v>
      </c>
    </row>
    <row r="282" spans="1:65" s="2" customFormat="1" ht="22.2" customHeight="1">
      <c r="A282" s="32"/>
      <c r="B282" s="144"/>
      <c r="C282" s="145" t="s">
        <v>530</v>
      </c>
      <c r="D282" s="145" t="s">
        <v>181</v>
      </c>
      <c r="E282" s="146" t="s">
        <v>1461</v>
      </c>
      <c r="F282" s="147" t="s">
        <v>1462</v>
      </c>
      <c r="G282" s="148" t="s">
        <v>259</v>
      </c>
      <c r="H282" s="149">
        <v>1</v>
      </c>
      <c r="I282" s="150"/>
      <c r="J282" s="151">
        <f>ROUND(I282*H282,2)</f>
        <v>0</v>
      </c>
      <c r="K282" s="147" t="s">
        <v>185</v>
      </c>
      <c r="L282" s="33"/>
      <c r="M282" s="152" t="s">
        <v>1</v>
      </c>
      <c r="N282" s="153" t="s">
        <v>40</v>
      </c>
      <c r="O282" s="58"/>
      <c r="P282" s="154">
        <f>O282*H282</f>
        <v>0</v>
      </c>
      <c r="Q282" s="154">
        <v>8.9999999999999998E-4</v>
      </c>
      <c r="R282" s="154">
        <f>Q282*H282</f>
        <v>8.9999999999999998E-4</v>
      </c>
      <c r="S282" s="154">
        <v>0</v>
      </c>
      <c r="T282" s="155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6" t="s">
        <v>289</v>
      </c>
      <c r="AT282" s="156" t="s">
        <v>181</v>
      </c>
      <c r="AU282" s="156" t="s">
        <v>85</v>
      </c>
      <c r="AY282" s="17" t="s">
        <v>179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7" t="s">
        <v>83</v>
      </c>
      <c r="BK282" s="157">
        <f>ROUND(I282*H282,2)</f>
        <v>0</v>
      </c>
      <c r="BL282" s="17" t="s">
        <v>289</v>
      </c>
      <c r="BM282" s="156" t="s">
        <v>1463</v>
      </c>
    </row>
    <row r="283" spans="1:65" s="2" customFormat="1" ht="19.2">
      <c r="A283" s="32"/>
      <c r="B283" s="33"/>
      <c r="C283" s="32"/>
      <c r="D283" s="158" t="s">
        <v>188</v>
      </c>
      <c r="E283" s="32"/>
      <c r="F283" s="159" t="s">
        <v>1462</v>
      </c>
      <c r="G283" s="32"/>
      <c r="H283" s="32"/>
      <c r="I283" s="160"/>
      <c r="J283" s="32"/>
      <c r="K283" s="32"/>
      <c r="L283" s="33"/>
      <c r="M283" s="161"/>
      <c r="N283" s="162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188</v>
      </c>
      <c r="AU283" s="17" t="s">
        <v>85</v>
      </c>
    </row>
    <row r="284" spans="1:65" s="2" customFormat="1" ht="10.199999999999999">
      <c r="A284" s="32"/>
      <c r="B284" s="33"/>
      <c r="C284" s="32"/>
      <c r="D284" s="163" t="s">
        <v>190</v>
      </c>
      <c r="E284" s="32"/>
      <c r="F284" s="164" t="s">
        <v>1464</v>
      </c>
      <c r="G284" s="32"/>
      <c r="H284" s="32"/>
      <c r="I284" s="160"/>
      <c r="J284" s="32"/>
      <c r="K284" s="32"/>
      <c r="L284" s="33"/>
      <c r="M284" s="161"/>
      <c r="N284" s="162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190</v>
      </c>
      <c r="AU284" s="17" t="s">
        <v>85</v>
      </c>
    </row>
    <row r="285" spans="1:65" s="2" customFormat="1" ht="22.2" customHeight="1">
      <c r="A285" s="32"/>
      <c r="B285" s="144"/>
      <c r="C285" s="145" t="s">
        <v>536</v>
      </c>
      <c r="D285" s="145" t="s">
        <v>181</v>
      </c>
      <c r="E285" s="146" t="s">
        <v>1465</v>
      </c>
      <c r="F285" s="147" t="s">
        <v>1466</v>
      </c>
      <c r="G285" s="148" t="s">
        <v>259</v>
      </c>
      <c r="H285" s="149">
        <v>2</v>
      </c>
      <c r="I285" s="150"/>
      <c r="J285" s="151">
        <f>ROUND(I285*H285,2)</f>
        <v>0</v>
      </c>
      <c r="K285" s="147" t="s">
        <v>185</v>
      </c>
      <c r="L285" s="33"/>
      <c r="M285" s="152" t="s">
        <v>1</v>
      </c>
      <c r="N285" s="153" t="s">
        <v>40</v>
      </c>
      <c r="O285" s="58"/>
      <c r="P285" s="154">
        <f>O285*H285</f>
        <v>0</v>
      </c>
      <c r="Q285" s="154">
        <v>1.48E-3</v>
      </c>
      <c r="R285" s="154">
        <f>Q285*H285</f>
        <v>2.96E-3</v>
      </c>
      <c r="S285" s="154">
        <v>0</v>
      </c>
      <c r="T285" s="155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6" t="s">
        <v>289</v>
      </c>
      <c r="AT285" s="156" t="s">
        <v>181</v>
      </c>
      <c r="AU285" s="156" t="s">
        <v>85</v>
      </c>
      <c r="AY285" s="17" t="s">
        <v>179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7" t="s">
        <v>83</v>
      </c>
      <c r="BK285" s="157">
        <f>ROUND(I285*H285,2)</f>
        <v>0</v>
      </c>
      <c r="BL285" s="17" t="s">
        <v>289</v>
      </c>
      <c r="BM285" s="156" t="s">
        <v>1467</v>
      </c>
    </row>
    <row r="286" spans="1:65" s="2" customFormat="1" ht="19.2">
      <c r="A286" s="32"/>
      <c r="B286" s="33"/>
      <c r="C286" s="32"/>
      <c r="D286" s="158" t="s">
        <v>188</v>
      </c>
      <c r="E286" s="32"/>
      <c r="F286" s="159" t="s">
        <v>1466</v>
      </c>
      <c r="G286" s="32"/>
      <c r="H286" s="32"/>
      <c r="I286" s="160"/>
      <c r="J286" s="32"/>
      <c r="K286" s="32"/>
      <c r="L286" s="33"/>
      <c r="M286" s="161"/>
      <c r="N286" s="162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188</v>
      </c>
      <c r="AU286" s="17" t="s">
        <v>85</v>
      </c>
    </row>
    <row r="287" spans="1:65" s="2" customFormat="1" ht="10.199999999999999">
      <c r="A287" s="32"/>
      <c r="B287" s="33"/>
      <c r="C287" s="32"/>
      <c r="D287" s="163" t="s">
        <v>190</v>
      </c>
      <c r="E287" s="32"/>
      <c r="F287" s="164" t="s">
        <v>1468</v>
      </c>
      <c r="G287" s="32"/>
      <c r="H287" s="32"/>
      <c r="I287" s="160"/>
      <c r="J287" s="32"/>
      <c r="K287" s="32"/>
      <c r="L287" s="33"/>
      <c r="M287" s="161"/>
      <c r="N287" s="162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190</v>
      </c>
      <c r="AU287" s="17" t="s">
        <v>85</v>
      </c>
    </row>
    <row r="288" spans="1:65" s="2" customFormat="1" ht="22.2" customHeight="1">
      <c r="A288" s="32"/>
      <c r="B288" s="144"/>
      <c r="C288" s="145" t="s">
        <v>543</v>
      </c>
      <c r="D288" s="145" t="s">
        <v>181</v>
      </c>
      <c r="E288" s="146" t="s">
        <v>1469</v>
      </c>
      <c r="F288" s="147" t="s">
        <v>1470</v>
      </c>
      <c r="G288" s="148" t="s">
        <v>259</v>
      </c>
      <c r="H288" s="149">
        <v>2</v>
      </c>
      <c r="I288" s="150"/>
      <c r="J288" s="151">
        <f>ROUND(I288*H288,2)</f>
        <v>0</v>
      </c>
      <c r="K288" s="147" t="s">
        <v>185</v>
      </c>
      <c r="L288" s="33"/>
      <c r="M288" s="152" t="s">
        <v>1</v>
      </c>
      <c r="N288" s="153" t="s">
        <v>40</v>
      </c>
      <c r="O288" s="58"/>
      <c r="P288" s="154">
        <f>O288*H288</f>
        <v>0</v>
      </c>
      <c r="Q288" s="154">
        <v>2.2000000000000001E-4</v>
      </c>
      <c r="R288" s="154">
        <f>Q288*H288</f>
        <v>4.4000000000000002E-4</v>
      </c>
      <c r="S288" s="154">
        <v>0</v>
      </c>
      <c r="T288" s="155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6" t="s">
        <v>289</v>
      </c>
      <c r="AT288" s="156" t="s">
        <v>181</v>
      </c>
      <c r="AU288" s="156" t="s">
        <v>85</v>
      </c>
      <c r="AY288" s="17" t="s">
        <v>179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7" t="s">
        <v>83</v>
      </c>
      <c r="BK288" s="157">
        <f>ROUND(I288*H288,2)</f>
        <v>0</v>
      </c>
      <c r="BL288" s="17" t="s">
        <v>289</v>
      </c>
      <c r="BM288" s="156" t="s">
        <v>1471</v>
      </c>
    </row>
    <row r="289" spans="1:65" s="2" customFormat="1" ht="10.199999999999999">
      <c r="A289" s="32"/>
      <c r="B289" s="33"/>
      <c r="C289" s="32"/>
      <c r="D289" s="158" t="s">
        <v>188</v>
      </c>
      <c r="E289" s="32"/>
      <c r="F289" s="159" t="s">
        <v>1470</v>
      </c>
      <c r="G289" s="32"/>
      <c r="H289" s="32"/>
      <c r="I289" s="160"/>
      <c r="J289" s="32"/>
      <c r="K289" s="32"/>
      <c r="L289" s="33"/>
      <c r="M289" s="161"/>
      <c r="N289" s="162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188</v>
      </c>
      <c r="AU289" s="17" t="s">
        <v>85</v>
      </c>
    </row>
    <row r="290" spans="1:65" s="2" customFormat="1" ht="10.199999999999999">
      <c r="A290" s="32"/>
      <c r="B290" s="33"/>
      <c r="C290" s="32"/>
      <c r="D290" s="163" t="s">
        <v>190</v>
      </c>
      <c r="E290" s="32"/>
      <c r="F290" s="164" t="s">
        <v>1472</v>
      </c>
      <c r="G290" s="32"/>
      <c r="H290" s="32"/>
      <c r="I290" s="160"/>
      <c r="J290" s="32"/>
      <c r="K290" s="32"/>
      <c r="L290" s="33"/>
      <c r="M290" s="161"/>
      <c r="N290" s="162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190</v>
      </c>
      <c r="AU290" s="17" t="s">
        <v>85</v>
      </c>
    </row>
    <row r="291" spans="1:65" s="2" customFormat="1" ht="19.8" customHeight="1">
      <c r="A291" s="32"/>
      <c r="B291" s="144"/>
      <c r="C291" s="145" t="s">
        <v>549</v>
      </c>
      <c r="D291" s="145" t="s">
        <v>181</v>
      </c>
      <c r="E291" s="146" t="s">
        <v>1473</v>
      </c>
      <c r="F291" s="147" t="s">
        <v>1474</v>
      </c>
      <c r="G291" s="148" t="s">
        <v>337</v>
      </c>
      <c r="H291" s="149">
        <v>83</v>
      </c>
      <c r="I291" s="150"/>
      <c r="J291" s="151">
        <f>ROUND(I291*H291,2)</f>
        <v>0</v>
      </c>
      <c r="K291" s="147" t="s">
        <v>185</v>
      </c>
      <c r="L291" s="33"/>
      <c r="M291" s="152" t="s">
        <v>1</v>
      </c>
      <c r="N291" s="153" t="s">
        <v>40</v>
      </c>
      <c r="O291" s="58"/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6" t="s">
        <v>289</v>
      </c>
      <c r="AT291" s="156" t="s">
        <v>181</v>
      </c>
      <c r="AU291" s="156" t="s">
        <v>85</v>
      </c>
      <c r="AY291" s="17" t="s">
        <v>179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7" t="s">
        <v>83</v>
      </c>
      <c r="BK291" s="157">
        <f>ROUND(I291*H291,2)</f>
        <v>0</v>
      </c>
      <c r="BL291" s="17" t="s">
        <v>289</v>
      </c>
      <c r="BM291" s="156" t="s">
        <v>1475</v>
      </c>
    </row>
    <row r="292" spans="1:65" s="2" customFormat="1" ht="10.199999999999999">
      <c r="A292" s="32"/>
      <c r="B292" s="33"/>
      <c r="C292" s="32"/>
      <c r="D292" s="158" t="s">
        <v>188</v>
      </c>
      <c r="E292" s="32"/>
      <c r="F292" s="159" t="s">
        <v>1474</v>
      </c>
      <c r="G292" s="32"/>
      <c r="H292" s="32"/>
      <c r="I292" s="160"/>
      <c r="J292" s="32"/>
      <c r="K292" s="32"/>
      <c r="L292" s="33"/>
      <c r="M292" s="161"/>
      <c r="N292" s="162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188</v>
      </c>
      <c r="AU292" s="17" t="s">
        <v>85</v>
      </c>
    </row>
    <row r="293" spans="1:65" s="2" customFormat="1" ht="10.199999999999999">
      <c r="A293" s="32"/>
      <c r="B293" s="33"/>
      <c r="C293" s="32"/>
      <c r="D293" s="163" t="s">
        <v>190</v>
      </c>
      <c r="E293" s="32"/>
      <c r="F293" s="164" t="s">
        <v>1476</v>
      </c>
      <c r="G293" s="32"/>
      <c r="H293" s="32"/>
      <c r="I293" s="160"/>
      <c r="J293" s="32"/>
      <c r="K293" s="32"/>
      <c r="L293" s="33"/>
      <c r="M293" s="161"/>
      <c r="N293" s="162"/>
      <c r="O293" s="58"/>
      <c r="P293" s="58"/>
      <c r="Q293" s="58"/>
      <c r="R293" s="58"/>
      <c r="S293" s="58"/>
      <c r="T293" s="5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190</v>
      </c>
      <c r="AU293" s="17" t="s">
        <v>85</v>
      </c>
    </row>
    <row r="294" spans="1:65" s="2" customFormat="1" ht="22.2" customHeight="1">
      <c r="A294" s="32"/>
      <c r="B294" s="144"/>
      <c r="C294" s="145" t="s">
        <v>554</v>
      </c>
      <c r="D294" s="145" t="s">
        <v>181</v>
      </c>
      <c r="E294" s="146" t="s">
        <v>1477</v>
      </c>
      <c r="F294" s="147" t="s">
        <v>1478</v>
      </c>
      <c r="G294" s="148" t="s">
        <v>337</v>
      </c>
      <c r="H294" s="149">
        <v>63</v>
      </c>
      <c r="I294" s="150"/>
      <c r="J294" s="151">
        <f>ROUND(I294*H294,2)</f>
        <v>0</v>
      </c>
      <c r="K294" s="147" t="s">
        <v>185</v>
      </c>
      <c r="L294" s="33"/>
      <c r="M294" s="152" t="s">
        <v>1</v>
      </c>
      <c r="N294" s="153" t="s">
        <v>40</v>
      </c>
      <c r="O294" s="58"/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6" t="s">
        <v>289</v>
      </c>
      <c r="AT294" s="156" t="s">
        <v>181</v>
      </c>
      <c r="AU294" s="156" t="s">
        <v>85</v>
      </c>
      <c r="AY294" s="17" t="s">
        <v>179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7" t="s">
        <v>83</v>
      </c>
      <c r="BK294" s="157">
        <f>ROUND(I294*H294,2)</f>
        <v>0</v>
      </c>
      <c r="BL294" s="17" t="s">
        <v>289</v>
      </c>
      <c r="BM294" s="156" t="s">
        <v>1479</v>
      </c>
    </row>
    <row r="295" spans="1:65" s="2" customFormat="1" ht="10.199999999999999">
      <c r="A295" s="32"/>
      <c r="B295" s="33"/>
      <c r="C295" s="32"/>
      <c r="D295" s="158" t="s">
        <v>188</v>
      </c>
      <c r="E295" s="32"/>
      <c r="F295" s="159" t="s">
        <v>1478</v>
      </c>
      <c r="G295" s="32"/>
      <c r="H295" s="32"/>
      <c r="I295" s="160"/>
      <c r="J295" s="32"/>
      <c r="K295" s="32"/>
      <c r="L295" s="33"/>
      <c r="M295" s="161"/>
      <c r="N295" s="162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188</v>
      </c>
      <c r="AU295" s="17" t="s">
        <v>85</v>
      </c>
    </row>
    <row r="296" spans="1:65" s="2" customFormat="1" ht="10.199999999999999">
      <c r="A296" s="32"/>
      <c r="B296" s="33"/>
      <c r="C296" s="32"/>
      <c r="D296" s="163" t="s">
        <v>190</v>
      </c>
      <c r="E296" s="32"/>
      <c r="F296" s="164" t="s">
        <v>1480</v>
      </c>
      <c r="G296" s="32"/>
      <c r="H296" s="32"/>
      <c r="I296" s="160"/>
      <c r="J296" s="32"/>
      <c r="K296" s="32"/>
      <c r="L296" s="33"/>
      <c r="M296" s="161"/>
      <c r="N296" s="162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190</v>
      </c>
      <c r="AU296" s="17" t="s">
        <v>85</v>
      </c>
    </row>
    <row r="297" spans="1:65" s="2" customFormat="1" ht="22.2" customHeight="1">
      <c r="A297" s="32"/>
      <c r="B297" s="144"/>
      <c r="C297" s="145" t="s">
        <v>561</v>
      </c>
      <c r="D297" s="145" t="s">
        <v>181</v>
      </c>
      <c r="E297" s="146" t="s">
        <v>1481</v>
      </c>
      <c r="F297" s="147" t="s">
        <v>1482</v>
      </c>
      <c r="G297" s="148" t="s">
        <v>221</v>
      </c>
      <c r="H297" s="149">
        <v>1.2869999999999999</v>
      </c>
      <c r="I297" s="150"/>
      <c r="J297" s="151">
        <f>ROUND(I297*H297,2)</f>
        <v>0</v>
      </c>
      <c r="K297" s="147" t="s">
        <v>185</v>
      </c>
      <c r="L297" s="33"/>
      <c r="M297" s="152" t="s">
        <v>1</v>
      </c>
      <c r="N297" s="153" t="s">
        <v>40</v>
      </c>
      <c r="O297" s="58"/>
      <c r="P297" s="154">
        <f>O297*H297</f>
        <v>0</v>
      </c>
      <c r="Q297" s="154">
        <v>0</v>
      </c>
      <c r="R297" s="154">
        <f>Q297*H297</f>
        <v>0</v>
      </c>
      <c r="S297" s="154">
        <v>0</v>
      </c>
      <c r="T297" s="155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6" t="s">
        <v>289</v>
      </c>
      <c r="AT297" s="156" t="s">
        <v>181</v>
      </c>
      <c r="AU297" s="156" t="s">
        <v>85</v>
      </c>
      <c r="AY297" s="17" t="s">
        <v>179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7" t="s">
        <v>83</v>
      </c>
      <c r="BK297" s="157">
        <f>ROUND(I297*H297,2)</f>
        <v>0</v>
      </c>
      <c r="BL297" s="17" t="s">
        <v>289</v>
      </c>
      <c r="BM297" s="156" t="s">
        <v>1483</v>
      </c>
    </row>
    <row r="298" spans="1:65" s="2" customFormat="1" ht="10.199999999999999">
      <c r="A298" s="32"/>
      <c r="B298" s="33"/>
      <c r="C298" s="32"/>
      <c r="D298" s="158" t="s">
        <v>188</v>
      </c>
      <c r="E298" s="32"/>
      <c r="F298" s="159" t="s">
        <v>1482</v>
      </c>
      <c r="G298" s="32"/>
      <c r="H298" s="32"/>
      <c r="I298" s="160"/>
      <c r="J298" s="32"/>
      <c r="K298" s="32"/>
      <c r="L298" s="33"/>
      <c r="M298" s="161"/>
      <c r="N298" s="162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188</v>
      </c>
      <c r="AU298" s="17" t="s">
        <v>85</v>
      </c>
    </row>
    <row r="299" spans="1:65" s="2" customFormat="1" ht="10.199999999999999">
      <c r="A299" s="32"/>
      <c r="B299" s="33"/>
      <c r="C299" s="32"/>
      <c r="D299" s="163" t="s">
        <v>190</v>
      </c>
      <c r="E299" s="32"/>
      <c r="F299" s="164" t="s">
        <v>1484</v>
      </c>
      <c r="G299" s="32"/>
      <c r="H299" s="32"/>
      <c r="I299" s="160"/>
      <c r="J299" s="32"/>
      <c r="K299" s="32"/>
      <c r="L299" s="33"/>
      <c r="M299" s="161"/>
      <c r="N299" s="162"/>
      <c r="O299" s="58"/>
      <c r="P299" s="58"/>
      <c r="Q299" s="58"/>
      <c r="R299" s="58"/>
      <c r="S299" s="58"/>
      <c r="T299" s="59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190</v>
      </c>
      <c r="AU299" s="17" t="s">
        <v>85</v>
      </c>
    </row>
    <row r="300" spans="1:65" s="12" customFormat="1" ht="22.8" customHeight="1">
      <c r="B300" s="131"/>
      <c r="D300" s="132" t="s">
        <v>74</v>
      </c>
      <c r="E300" s="142" t="s">
        <v>1485</v>
      </c>
      <c r="F300" s="142" t="s">
        <v>1486</v>
      </c>
      <c r="I300" s="134"/>
      <c r="J300" s="143">
        <f>BK300</f>
        <v>0</v>
      </c>
      <c r="L300" s="131"/>
      <c r="M300" s="136"/>
      <c r="N300" s="137"/>
      <c r="O300" s="137"/>
      <c r="P300" s="138">
        <f>SUM(P301:P336)</f>
        <v>0</v>
      </c>
      <c r="Q300" s="137"/>
      <c r="R300" s="138">
        <f>SUM(R301:R336)</f>
        <v>5.2400000000000007E-3</v>
      </c>
      <c r="S300" s="137"/>
      <c r="T300" s="139">
        <f>SUM(T301:T336)</f>
        <v>7.329999999999999E-2</v>
      </c>
      <c r="AR300" s="132" t="s">
        <v>85</v>
      </c>
      <c r="AT300" s="140" t="s">
        <v>74</v>
      </c>
      <c r="AU300" s="140" t="s">
        <v>83</v>
      </c>
      <c r="AY300" s="132" t="s">
        <v>179</v>
      </c>
      <c r="BK300" s="141">
        <f>SUM(BK301:BK336)</f>
        <v>0</v>
      </c>
    </row>
    <row r="301" spans="1:65" s="2" customFormat="1" ht="14.4" customHeight="1">
      <c r="A301" s="32"/>
      <c r="B301" s="144"/>
      <c r="C301" s="145" t="s">
        <v>569</v>
      </c>
      <c r="D301" s="145" t="s">
        <v>181</v>
      </c>
      <c r="E301" s="146" t="s">
        <v>1487</v>
      </c>
      <c r="F301" s="147" t="s">
        <v>1488</v>
      </c>
      <c r="G301" s="148" t="s">
        <v>259</v>
      </c>
      <c r="H301" s="149">
        <v>2</v>
      </c>
      <c r="I301" s="150"/>
      <c r="J301" s="151">
        <f>ROUND(I301*H301,2)</f>
        <v>0</v>
      </c>
      <c r="K301" s="147" t="s">
        <v>185</v>
      </c>
      <c r="L301" s="33"/>
      <c r="M301" s="152" t="s">
        <v>1</v>
      </c>
      <c r="N301" s="153" t="s">
        <v>40</v>
      </c>
      <c r="O301" s="58"/>
      <c r="P301" s="154">
        <f>O301*H301</f>
        <v>0</v>
      </c>
      <c r="Q301" s="154">
        <v>5.0000000000000002E-5</v>
      </c>
      <c r="R301" s="154">
        <f>Q301*H301</f>
        <v>1E-4</v>
      </c>
      <c r="S301" s="154">
        <v>5.0000000000000002E-5</v>
      </c>
      <c r="T301" s="155">
        <f>S301*H301</f>
        <v>1E-4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6" t="s">
        <v>289</v>
      </c>
      <c r="AT301" s="156" t="s">
        <v>181</v>
      </c>
      <c r="AU301" s="156" t="s">
        <v>85</v>
      </c>
      <c r="AY301" s="17" t="s">
        <v>179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7" t="s">
        <v>83</v>
      </c>
      <c r="BK301" s="157">
        <f>ROUND(I301*H301,2)</f>
        <v>0</v>
      </c>
      <c r="BL301" s="17" t="s">
        <v>289</v>
      </c>
      <c r="BM301" s="156" t="s">
        <v>1489</v>
      </c>
    </row>
    <row r="302" spans="1:65" s="2" customFormat="1" ht="10.199999999999999">
      <c r="A302" s="32"/>
      <c r="B302" s="33"/>
      <c r="C302" s="32"/>
      <c r="D302" s="158" t="s">
        <v>188</v>
      </c>
      <c r="E302" s="32"/>
      <c r="F302" s="159" t="s">
        <v>1488</v>
      </c>
      <c r="G302" s="32"/>
      <c r="H302" s="32"/>
      <c r="I302" s="160"/>
      <c r="J302" s="32"/>
      <c r="K302" s="32"/>
      <c r="L302" s="33"/>
      <c r="M302" s="161"/>
      <c r="N302" s="162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188</v>
      </c>
      <c r="AU302" s="17" t="s">
        <v>85</v>
      </c>
    </row>
    <row r="303" spans="1:65" s="2" customFormat="1" ht="10.199999999999999">
      <c r="A303" s="32"/>
      <c r="B303" s="33"/>
      <c r="C303" s="32"/>
      <c r="D303" s="163" t="s">
        <v>190</v>
      </c>
      <c r="E303" s="32"/>
      <c r="F303" s="164" t="s">
        <v>1490</v>
      </c>
      <c r="G303" s="32"/>
      <c r="H303" s="32"/>
      <c r="I303" s="160"/>
      <c r="J303" s="32"/>
      <c r="K303" s="32"/>
      <c r="L303" s="33"/>
      <c r="M303" s="161"/>
      <c r="N303" s="162"/>
      <c r="O303" s="58"/>
      <c r="P303" s="58"/>
      <c r="Q303" s="58"/>
      <c r="R303" s="58"/>
      <c r="S303" s="58"/>
      <c r="T303" s="5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190</v>
      </c>
      <c r="AU303" s="17" t="s">
        <v>85</v>
      </c>
    </row>
    <row r="304" spans="1:65" s="2" customFormat="1" ht="14.4" customHeight="1">
      <c r="A304" s="32"/>
      <c r="B304" s="144"/>
      <c r="C304" s="145" t="s">
        <v>575</v>
      </c>
      <c r="D304" s="145" t="s">
        <v>181</v>
      </c>
      <c r="E304" s="146" t="s">
        <v>1491</v>
      </c>
      <c r="F304" s="147" t="s">
        <v>1492</v>
      </c>
      <c r="G304" s="148" t="s">
        <v>259</v>
      </c>
      <c r="H304" s="149">
        <v>2</v>
      </c>
      <c r="I304" s="150"/>
      <c r="J304" s="151">
        <f>ROUND(I304*H304,2)</f>
        <v>0</v>
      </c>
      <c r="K304" s="147" t="s">
        <v>185</v>
      </c>
      <c r="L304" s="33"/>
      <c r="M304" s="152" t="s">
        <v>1</v>
      </c>
      <c r="N304" s="153" t="s">
        <v>40</v>
      </c>
      <c r="O304" s="58"/>
      <c r="P304" s="154">
        <f>O304*H304</f>
        <v>0</v>
      </c>
      <c r="Q304" s="154">
        <v>7.2000000000000005E-4</v>
      </c>
      <c r="R304" s="154">
        <f>Q304*H304</f>
        <v>1.4400000000000001E-3</v>
      </c>
      <c r="S304" s="154">
        <v>7.2000000000000005E-4</v>
      </c>
      <c r="T304" s="155">
        <f>S304*H304</f>
        <v>1.4400000000000001E-3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6" t="s">
        <v>289</v>
      </c>
      <c r="AT304" s="156" t="s">
        <v>181</v>
      </c>
      <c r="AU304" s="156" t="s">
        <v>85</v>
      </c>
      <c r="AY304" s="17" t="s">
        <v>179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7" t="s">
        <v>83</v>
      </c>
      <c r="BK304" s="157">
        <f>ROUND(I304*H304,2)</f>
        <v>0</v>
      </c>
      <c r="BL304" s="17" t="s">
        <v>289</v>
      </c>
      <c r="BM304" s="156" t="s">
        <v>1493</v>
      </c>
    </row>
    <row r="305" spans="1:65" s="2" customFormat="1" ht="10.199999999999999">
      <c r="A305" s="32"/>
      <c r="B305" s="33"/>
      <c r="C305" s="32"/>
      <c r="D305" s="158" t="s">
        <v>188</v>
      </c>
      <c r="E305" s="32"/>
      <c r="F305" s="159" t="s">
        <v>1492</v>
      </c>
      <c r="G305" s="32"/>
      <c r="H305" s="32"/>
      <c r="I305" s="160"/>
      <c r="J305" s="32"/>
      <c r="K305" s="32"/>
      <c r="L305" s="33"/>
      <c r="M305" s="161"/>
      <c r="N305" s="162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188</v>
      </c>
      <c r="AU305" s="17" t="s">
        <v>85</v>
      </c>
    </row>
    <row r="306" spans="1:65" s="2" customFormat="1" ht="10.199999999999999">
      <c r="A306" s="32"/>
      <c r="B306" s="33"/>
      <c r="C306" s="32"/>
      <c r="D306" s="163" t="s">
        <v>190</v>
      </c>
      <c r="E306" s="32"/>
      <c r="F306" s="164" t="s">
        <v>1494</v>
      </c>
      <c r="G306" s="32"/>
      <c r="H306" s="32"/>
      <c r="I306" s="160"/>
      <c r="J306" s="32"/>
      <c r="K306" s="32"/>
      <c r="L306" s="33"/>
      <c r="M306" s="161"/>
      <c r="N306" s="162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190</v>
      </c>
      <c r="AU306" s="17" t="s">
        <v>85</v>
      </c>
    </row>
    <row r="307" spans="1:65" s="2" customFormat="1" ht="22.2" customHeight="1">
      <c r="A307" s="32"/>
      <c r="B307" s="144"/>
      <c r="C307" s="145" t="s">
        <v>581</v>
      </c>
      <c r="D307" s="145" t="s">
        <v>181</v>
      </c>
      <c r="E307" s="146" t="s">
        <v>1495</v>
      </c>
      <c r="F307" s="147" t="s">
        <v>1496</v>
      </c>
      <c r="G307" s="148" t="s">
        <v>259</v>
      </c>
      <c r="H307" s="149">
        <v>5</v>
      </c>
      <c r="I307" s="150"/>
      <c r="J307" s="151">
        <f>ROUND(I307*H307,2)</f>
        <v>0</v>
      </c>
      <c r="K307" s="147" t="s">
        <v>185</v>
      </c>
      <c r="L307" s="33"/>
      <c r="M307" s="152" t="s">
        <v>1</v>
      </c>
      <c r="N307" s="153" t="s">
        <v>40</v>
      </c>
      <c r="O307" s="58"/>
      <c r="P307" s="154">
        <f>O307*H307</f>
        <v>0</v>
      </c>
      <c r="Q307" s="154">
        <v>3.4000000000000002E-4</v>
      </c>
      <c r="R307" s="154">
        <f>Q307*H307</f>
        <v>1.7000000000000001E-3</v>
      </c>
      <c r="S307" s="154">
        <v>0</v>
      </c>
      <c r="T307" s="155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6" t="s">
        <v>289</v>
      </c>
      <c r="AT307" s="156" t="s">
        <v>181</v>
      </c>
      <c r="AU307" s="156" t="s">
        <v>85</v>
      </c>
      <c r="AY307" s="17" t="s">
        <v>179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7" t="s">
        <v>83</v>
      </c>
      <c r="BK307" s="157">
        <f>ROUND(I307*H307,2)</f>
        <v>0</v>
      </c>
      <c r="BL307" s="17" t="s">
        <v>289</v>
      </c>
      <c r="BM307" s="156" t="s">
        <v>1497</v>
      </c>
    </row>
    <row r="308" spans="1:65" s="2" customFormat="1" ht="19.2">
      <c r="A308" s="32"/>
      <c r="B308" s="33"/>
      <c r="C308" s="32"/>
      <c r="D308" s="158" t="s">
        <v>188</v>
      </c>
      <c r="E308" s="32"/>
      <c r="F308" s="159" t="s">
        <v>1496</v>
      </c>
      <c r="G308" s="32"/>
      <c r="H308" s="32"/>
      <c r="I308" s="160"/>
      <c r="J308" s="32"/>
      <c r="K308" s="32"/>
      <c r="L308" s="33"/>
      <c r="M308" s="161"/>
      <c r="N308" s="162"/>
      <c r="O308" s="58"/>
      <c r="P308" s="58"/>
      <c r="Q308" s="58"/>
      <c r="R308" s="58"/>
      <c r="S308" s="58"/>
      <c r="T308" s="59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188</v>
      </c>
      <c r="AU308" s="17" t="s">
        <v>85</v>
      </c>
    </row>
    <row r="309" spans="1:65" s="2" customFormat="1" ht="10.199999999999999">
      <c r="A309" s="32"/>
      <c r="B309" s="33"/>
      <c r="C309" s="32"/>
      <c r="D309" s="163" t="s">
        <v>190</v>
      </c>
      <c r="E309" s="32"/>
      <c r="F309" s="164" t="s">
        <v>1498</v>
      </c>
      <c r="G309" s="32"/>
      <c r="H309" s="32"/>
      <c r="I309" s="160"/>
      <c r="J309" s="32"/>
      <c r="K309" s="32"/>
      <c r="L309" s="33"/>
      <c r="M309" s="161"/>
      <c r="N309" s="162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190</v>
      </c>
      <c r="AU309" s="17" t="s">
        <v>85</v>
      </c>
    </row>
    <row r="310" spans="1:65" s="2" customFormat="1" ht="14.4" customHeight="1">
      <c r="A310" s="32"/>
      <c r="B310" s="144"/>
      <c r="C310" s="145" t="s">
        <v>584</v>
      </c>
      <c r="D310" s="145" t="s">
        <v>181</v>
      </c>
      <c r="E310" s="146" t="s">
        <v>1499</v>
      </c>
      <c r="F310" s="147" t="s">
        <v>1500</v>
      </c>
      <c r="G310" s="148" t="s">
        <v>259</v>
      </c>
      <c r="H310" s="149">
        <v>1</v>
      </c>
      <c r="I310" s="150"/>
      <c r="J310" s="151">
        <f>ROUND(I310*H310,2)</f>
        <v>0</v>
      </c>
      <c r="K310" s="147" t="s">
        <v>185</v>
      </c>
      <c r="L310" s="33"/>
      <c r="M310" s="152" t="s">
        <v>1</v>
      </c>
      <c r="N310" s="153" t="s">
        <v>40</v>
      </c>
      <c r="O310" s="58"/>
      <c r="P310" s="154">
        <f>O310*H310</f>
        <v>0</v>
      </c>
      <c r="Q310" s="154">
        <v>0</v>
      </c>
      <c r="R310" s="154">
        <f>Q310*H310</f>
        <v>0</v>
      </c>
      <c r="S310" s="154">
        <v>0</v>
      </c>
      <c r="T310" s="155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6" t="s">
        <v>289</v>
      </c>
      <c r="AT310" s="156" t="s">
        <v>181</v>
      </c>
      <c r="AU310" s="156" t="s">
        <v>85</v>
      </c>
      <c r="AY310" s="17" t="s">
        <v>179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7" t="s">
        <v>83</v>
      </c>
      <c r="BK310" s="157">
        <f>ROUND(I310*H310,2)</f>
        <v>0</v>
      </c>
      <c r="BL310" s="17" t="s">
        <v>289</v>
      </c>
      <c r="BM310" s="156" t="s">
        <v>1501</v>
      </c>
    </row>
    <row r="311" spans="1:65" s="2" customFormat="1" ht="10.199999999999999">
      <c r="A311" s="32"/>
      <c r="B311" s="33"/>
      <c r="C311" s="32"/>
      <c r="D311" s="158" t="s">
        <v>188</v>
      </c>
      <c r="E311" s="32"/>
      <c r="F311" s="159" t="s">
        <v>1500</v>
      </c>
      <c r="G311" s="32"/>
      <c r="H311" s="32"/>
      <c r="I311" s="160"/>
      <c r="J311" s="32"/>
      <c r="K311" s="32"/>
      <c r="L311" s="33"/>
      <c r="M311" s="161"/>
      <c r="N311" s="162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188</v>
      </c>
      <c r="AU311" s="17" t="s">
        <v>85</v>
      </c>
    </row>
    <row r="312" spans="1:65" s="2" customFormat="1" ht="10.199999999999999">
      <c r="A312" s="32"/>
      <c r="B312" s="33"/>
      <c r="C312" s="32"/>
      <c r="D312" s="163" t="s">
        <v>190</v>
      </c>
      <c r="E312" s="32"/>
      <c r="F312" s="164" t="s">
        <v>1502</v>
      </c>
      <c r="G312" s="32"/>
      <c r="H312" s="32"/>
      <c r="I312" s="160"/>
      <c r="J312" s="32"/>
      <c r="K312" s="32"/>
      <c r="L312" s="33"/>
      <c r="M312" s="161"/>
      <c r="N312" s="162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190</v>
      </c>
      <c r="AU312" s="17" t="s">
        <v>85</v>
      </c>
    </row>
    <row r="313" spans="1:65" s="2" customFormat="1" ht="19.8" customHeight="1">
      <c r="A313" s="32"/>
      <c r="B313" s="144"/>
      <c r="C313" s="145" t="s">
        <v>588</v>
      </c>
      <c r="D313" s="145" t="s">
        <v>181</v>
      </c>
      <c r="E313" s="146" t="s">
        <v>1503</v>
      </c>
      <c r="F313" s="147" t="s">
        <v>1504</v>
      </c>
      <c r="G313" s="148" t="s">
        <v>259</v>
      </c>
      <c r="H313" s="149">
        <v>1</v>
      </c>
      <c r="I313" s="150"/>
      <c r="J313" s="151">
        <f>ROUND(I313*H313,2)</f>
        <v>0</v>
      </c>
      <c r="K313" s="147" t="s">
        <v>185</v>
      </c>
      <c r="L313" s="33"/>
      <c r="M313" s="152" t="s">
        <v>1</v>
      </c>
      <c r="N313" s="153" t="s">
        <v>40</v>
      </c>
      <c r="O313" s="58"/>
      <c r="P313" s="154">
        <f>O313*H313</f>
        <v>0</v>
      </c>
      <c r="Q313" s="154">
        <v>3.6000000000000002E-4</v>
      </c>
      <c r="R313" s="154">
        <f>Q313*H313</f>
        <v>3.6000000000000002E-4</v>
      </c>
      <c r="S313" s="154">
        <v>0</v>
      </c>
      <c r="T313" s="155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6" t="s">
        <v>289</v>
      </c>
      <c r="AT313" s="156" t="s">
        <v>181</v>
      </c>
      <c r="AU313" s="156" t="s">
        <v>85</v>
      </c>
      <c r="AY313" s="17" t="s">
        <v>179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7" t="s">
        <v>83</v>
      </c>
      <c r="BK313" s="157">
        <f>ROUND(I313*H313,2)</f>
        <v>0</v>
      </c>
      <c r="BL313" s="17" t="s">
        <v>289</v>
      </c>
      <c r="BM313" s="156" t="s">
        <v>1505</v>
      </c>
    </row>
    <row r="314" spans="1:65" s="2" customFormat="1" ht="10.199999999999999">
      <c r="A314" s="32"/>
      <c r="B314" s="33"/>
      <c r="C314" s="32"/>
      <c r="D314" s="158" t="s">
        <v>188</v>
      </c>
      <c r="E314" s="32"/>
      <c r="F314" s="159" t="s">
        <v>1504</v>
      </c>
      <c r="G314" s="32"/>
      <c r="H314" s="32"/>
      <c r="I314" s="160"/>
      <c r="J314" s="32"/>
      <c r="K314" s="32"/>
      <c r="L314" s="33"/>
      <c r="M314" s="161"/>
      <c r="N314" s="162"/>
      <c r="O314" s="58"/>
      <c r="P314" s="58"/>
      <c r="Q314" s="58"/>
      <c r="R314" s="58"/>
      <c r="S314" s="58"/>
      <c r="T314" s="59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188</v>
      </c>
      <c r="AU314" s="17" t="s">
        <v>85</v>
      </c>
    </row>
    <row r="315" spans="1:65" s="2" customFormat="1" ht="10.199999999999999">
      <c r="A315" s="32"/>
      <c r="B315" s="33"/>
      <c r="C315" s="32"/>
      <c r="D315" s="163" t="s">
        <v>190</v>
      </c>
      <c r="E315" s="32"/>
      <c r="F315" s="164" t="s">
        <v>1506</v>
      </c>
      <c r="G315" s="32"/>
      <c r="H315" s="32"/>
      <c r="I315" s="160"/>
      <c r="J315" s="32"/>
      <c r="K315" s="32"/>
      <c r="L315" s="33"/>
      <c r="M315" s="161"/>
      <c r="N315" s="162"/>
      <c r="O315" s="58"/>
      <c r="P315" s="58"/>
      <c r="Q315" s="58"/>
      <c r="R315" s="58"/>
      <c r="S315" s="58"/>
      <c r="T315" s="5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190</v>
      </c>
      <c r="AU315" s="17" t="s">
        <v>85</v>
      </c>
    </row>
    <row r="316" spans="1:65" s="2" customFormat="1" ht="14.4" customHeight="1">
      <c r="A316" s="32"/>
      <c r="B316" s="144"/>
      <c r="C316" s="145" t="s">
        <v>594</v>
      </c>
      <c r="D316" s="145" t="s">
        <v>181</v>
      </c>
      <c r="E316" s="146" t="s">
        <v>1507</v>
      </c>
      <c r="F316" s="147" t="s">
        <v>1508</v>
      </c>
      <c r="G316" s="148" t="s">
        <v>259</v>
      </c>
      <c r="H316" s="149">
        <v>1</v>
      </c>
      <c r="I316" s="150"/>
      <c r="J316" s="151">
        <f>ROUND(I316*H316,2)</f>
        <v>0</v>
      </c>
      <c r="K316" s="147" t="s">
        <v>185</v>
      </c>
      <c r="L316" s="33"/>
      <c r="M316" s="152" t="s">
        <v>1</v>
      </c>
      <c r="N316" s="153" t="s">
        <v>40</v>
      </c>
      <c r="O316" s="58"/>
      <c r="P316" s="154">
        <f>O316*H316</f>
        <v>0</v>
      </c>
      <c r="Q316" s="154">
        <v>6.4999999999999997E-4</v>
      </c>
      <c r="R316" s="154">
        <f>Q316*H316</f>
        <v>6.4999999999999997E-4</v>
      </c>
      <c r="S316" s="154">
        <v>2.5999999999999998E-4</v>
      </c>
      <c r="T316" s="155">
        <f>S316*H316</f>
        <v>2.5999999999999998E-4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6" t="s">
        <v>289</v>
      </c>
      <c r="AT316" s="156" t="s">
        <v>181</v>
      </c>
      <c r="AU316" s="156" t="s">
        <v>85</v>
      </c>
      <c r="AY316" s="17" t="s">
        <v>179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17" t="s">
        <v>83</v>
      </c>
      <c r="BK316" s="157">
        <f>ROUND(I316*H316,2)</f>
        <v>0</v>
      </c>
      <c r="BL316" s="17" t="s">
        <v>289</v>
      </c>
      <c r="BM316" s="156" t="s">
        <v>1509</v>
      </c>
    </row>
    <row r="317" spans="1:65" s="2" customFormat="1" ht="10.199999999999999">
      <c r="A317" s="32"/>
      <c r="B317" s="33"/>
      <c r="C317" s="32"/>
      <c r="D317" s="158" t="s">
        <v>188</v>
      </c>
      <c r="E317" s="32"/>
      <c r="F317" s="159" t="s">
        <v>1508</v>
      </c>
      <c r="G317" s="32"/>
      <c r="H317" s="32"/>
      <c r="I317" s="160"/>
      <c r="J317" s="32"/>
      <c r="K317" s="32"/>
      <c r="L317" s="33"/>
      <c r="M317" s="161"/>
      <c r="N317" s="162"/>
      <c r="O317" s="58"/>
      <c r="P317" s="58"/>
      <c r="Q317" s="58"/>
      <c r="R317" s="58"/>
      <c r="S317" s="58"/>
      <c r="T317" s="5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188</v>
      </c>
      <c r="AU317" s="17" t="s">
        <v>85</v>
      </c>
    </row>
    <row r="318" spans="1:65" s="2" customFormat="1" ht="10.199999999999999">
      <c r="A318" s="32"/>
      <c r="B318" s="33"/>
      <c r="C318" s="32"/>
      <c r="D318" s="163" t="s">
        <v>190</v>
      </c>
      <c r="E318" s="32"/>
      <c r="F318" s="164" t="s">
        <v>1510</v>
      </c>
      <c r="G318" s="32"/>
      <c r="H318" s="32"/>
      <c r="I318" s="160"/>
      <c r="J318" s="32"/>
      <c r="K318" s="32"/>
      <c r="L318" s="33"/>
      <c r="M318" s="161"/>
      <c r="N318" s="162"/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190</v>
      </c>
      <c r="AU318" s="17" t="s">
        <v>85</v>
      </c>
    </row>
    <row r="319" spans="1:65" s="2" customFormat="1" ht="14.4" customHeight="1">
      <c r="A319" s="32"/>
      <c r="B319" s="144"/>
      <c r="C319" s="145" t="s">
        <v>602</v>
      </c>
      <c r="D319" s="145" t="s">
        <v>181</v>
      </c>
      <c r="E319" s="146" t="s">
        <v>1511</v>
      </c>
      <c r="F319" s="147" t="s">
        <v>1512</v>
      </c>
      <c r="G319" s="148" t="s">
        <v>259</v>
      </c>
      <c r="H319" s="149">
        <v>1</v>
      </c>
      <c r="I319" s="150"/>
      <c r="J319" s="151">
        <f>ROUND(I319*H319,2)</f>
        <v>0</v>
      </c>
      <c r="K319" s="147" t="s">
        <v>185</v>
      </c>
      <c r="L319" s="33"/>
      <c r="M319" s="152" t="s">
        <v>1</v>
      </c>
      <c r="N319" s="153" t="s">
        <v>40</v>
      </c>
      <c r="O319" s="58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6" t="s">
        <v>289</v>
      </c>
      <c r="AT319" s="156" t="s">
        <v>181</v>
      </c>
      <c r="AU319" s="156" t="s">
        <v>85</v>
      </c>
      <c r="AY319" s="17" t="s">
        <v>179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7" t="s">
        <v>83</v>
      </c>
      <c r="BK319" s="157">
        <f>ROUND(I319*H319,2)</f>
        <v>0</v>
      </c>
      <c r="BL319" s="17" t="s">
        <v>289</v>
      </c>
      <c r="BM319" s="156" t="s">
        <v>1513</v>
      </c>
    </row>
    <row r="320" spans="1:65" s="2" customFormat="1" ht="10.199999999999999">
      <c r="A320" s="32"/>
      <c r="B320" s="33"/>
      <c r="C320" s="32"/>
      <c r="D320" s="158" t="s">
        <v>188</v>
      </c>
      <c r="E320" s="32"/>
      <c r="F320" s="159" t="s">
        <v>1512</v>
      </c>
      <c r="G320" s="32"/>
      <c r="H320" s="32"/>
      <c r="I320" s="160"/>
      <c r="J320" s="32"/>
      <c r="K320" s="32"/>
      <c r="L320" s="33"/>
      <c r="M320" s="161"/>
      <c r="N320" s="162"/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188</v>
      </c>
      <c r="AU320" s="17" t="s">
        <v>85</v>
      </c>
    </row>
    <row r="321" spans="1:65" s="2" customFormat="1" ht="10.199999999999999">
      <c r="A321" s="32"/>
      <c r="B321" s="33"/>
      <c r="C321" s="32"/>
      <c r="D321" s="163" t="s">
        <v>190</v>
      </c>
      <c r="E321" s="32"/>
      <c r="F321" s="164" t="s">
        <v>1514</v>
      </c>
      <c r="G321" s="32"/>
      <c r="H321" s="32"/>
      <c r="I321" s="160"/>
      <c r="J321" s="32"/>
      <c r="K321" s="32"/>
      <c r="L321" s="33"/>
      <c r="M321" s="161"/>
      <c r="N321" s="162"/>
      <c r="O321" s="58"/>
      <c r="P321" s="58"/>
      <c r="Q321" s="58"/>
      <c r="R321" s="58"/>
      <c r="S321" s="58"/>
      <c r="T321" s="5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190</v>
      </c>
      <c r="AU321" s="17" t="s">
        <v>85</v>
      </c>
    </row>
    <row r="322" spans="1:65" s="2" customFormat="1" ht="22.2" customHeight="1">
      <c r="A322" s="32"/>
      <c r="B322" s="144"/>
      <c r="C322" s="145" t="s">
        <v>609</v>
      </c>
      <c r="D322" s="145" t="s">
        <v>181</v>
      </c>
      <c r="E322" s="146" t="s">
        <v>1515</v>
      </c>
      <c r="F322" s="147" t="s">
        <v>1516</v>
      </c>
      <c r="G322" s="148" t="s">
        <v>1517</v>
      </c>
      <c r="H322" s="149">
        <v>1</v>
      </c>
      <c r="I322" s="150"/>
      <c r="J322" s="151">
        <f>ROUND(I322*H322,2)</f>
        <v>0</v>
      </c>
      <c r="K322" s="147" t="s">
        <v>185</v>
      </c>
      <c r="L322" s="33"/>
      <c r="M322" s="152" t="s">
        <v>1</v>
      </c>
      <c r="N322" s="153" t="s">
        <v>40</v>
      </c>
      <c r="O322" s="58"/>
      <c r="P322" s="154">
        <f>O322*H322</f>
        <v>0</v>
      </c>
      <c r="Q322" s="154">
        <v>0</v>
      </c>
      <c r="R322" s="154">
        <f>Q322*H322</f>
        <v>0</v>
      </c>
      <c r="S322" s="154">
        <v>7.1499999999999994E-2</v>
      </c>
      <c r="T322" s="155">
        <f>S322*H322</f>
        <v>7.1499999999999994E-2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6" t="s">
        <v>289</v>
      </c>
      <c r="AT322" s="156" t="s">
        <v>181</v>
      </c>
      <c r="AU322" s="156" t="s">
        <v>85</v>
      </c>
      <c r="AY322" s="17" t="s">
        <v>179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7" t="s">
        <v>83</v>
      </c>
      <c r="BK322" s="157">
        <f>ROUND(I322*H322,2)</f>
        <v>0</v>
      </c>
      <c r="BL322" s="17" t="s">
        <v>289</v>
      </c>
      <c r="BM322" s="156" t="s">
        <v>1518</v>
      </c>
    </row>
    <row r="323" spans="1:65" s="2" customFormat="1" ht="10.199999999999999">
      <c r="A323" s="32"/>
      <c r="B323" s="33"/>
      <c r="C323" s="32"/>
      <c r="D323" s="158" t="s">
        <v>188</v>
      </c>
      <c r="E323" s="32"/>
      <c r="F323" s="159" t="s">
        <v>1516</v>
      </c>
      <c r="G323" s="32"/>
      <c r="H323" s="32"/>
      <c r="I323" s="160"/>
      <c r="J323" s="32"/>
      <c r="K323" s="32"/>
      <c r="L323" s="33"/>
      <c r="M323" s="161"/>
      <c r="N323" s="162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188</v>
      </c>
      <c r="AU323" s="17" t="s">
        <v>85</v>
      </c>
    </row>
    <row r="324" spans="1:65" s="2" customFormat="1" ht="10.199999999999999">
      <c r="A324" s="32"/>
      <c r="B324" s="33"/>
      <c r="C324" s="32"/>
      <c r="D324" s="163" t="s">
        <v>190</v>
      </c>
      <c r="E324" s="32"/>
      <c r="F324" s="164" t="s">
        <v>1519</v>
      </c>
      <c r="G324" s="32"/>
      <c r="H324" s="32"/>
      <c r="I324" s="160"/>
      <c r="J324" s="32"/>
      <c r="K324" s="32"/>
      <c r="L324" s="33"/>
      <c r="M324" s="161"/>
      <c r="N324" s="162"/>
      <c r="O324" s="58"/>
      <c r="P324" s="58"/>
      <c r="Q324" s="58"/>
      <c r="R324" s="58"/>
      <c r="S324" s="58"/>
      <c r="T324" s="59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190</v>
      </c>
      <c r="AU324" s="17" t="s">
        <v>85</v>
      </c>
    </row>
    <row r="325" spans="1:65" s="2" customFormat="1" ht="14.4" customHeight="1">
      <c r="A325" s="32"/>
      <c r="B325" s="144"/>
      <c r="C325" s="145" t="s">
        <v>615</v>
      </c>
      <c r="D325" s="145" t="s">
        <v>181</v>
      </c>
      <c r="E325" s="146" t="s">
        <v>1520</v>
      </c>
      <c r="F325" s="147" t="s">
        <v>1521</v>
      </c>
      <c r="G325" s="148" t="s">
        <v>259</v>
      </c>
      <c r="H325" s="149">
        <v>1</v>
      </c>
      <c r="I325" s="150"/>
      <c r="J325" s="151">
        <f>ROUND(I325*H325,2)</f>
        <v>0</v>
      </c>
      <c r="K325" s="147" t="s">
        <v>185</v>
      </c>
      <c r="L325" s="33"/>
      <c r="M325" s="152" t="s">
        <v>1</v>
      </c>
      <c r="N325" s="153" t="s">
        <v>40</v>
      </c>
      <c r="O325" s="58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6" t="s">
        <v>289</v>
      </c>
      <c r="AT325" s="156" t="s">
        <v>181</v>
      </c>
      <c r="AU325" s="156" t="s">
        <v>85</v>
      </c>
      <c r="AY325" s="17" t="s">
        <v>179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7" t="s">
        <v>83</v>
      </c>
      <c r="BK325" s="157">
        <f>ROUND(I325*H325,2)</f>
        <v>0</v>
      </c>
      <c r="BL325" s="17" t="s">
        <v>289</v>
      </c>
      <c r="BM325" s="156" t="s">
        <v>1522</v>
      </c>
    </row>
    <row r="326" spans="1:65" s="2" customFormat="1" ht="10.199999999999999">
      <c r="A326" s="32"/>
      <c r="B326" s="33"/>
      <c r="C326" s="32"/>
      <c r="D326" s="158" t="s">
        <v>188</v>
      </c>
      <c r="E326" s="32"/>
      <c r="F326" s="159" t="s">
        <v>1521</v>
      </c>
      <c r="G326" s="32"/>
      <c r="H326" s="32"/>
      <c r="I326" s="160"/>
      <c r="J326" s="32"/>
      <c r="K326" s="32"/>
      <c r="L326" s="33"/>
      <c r="M326" s="161"/>
      <c r="N326" s="162"/>
      <c r="O326" s="58"/>
      <c r="P326" s="58"/>
      <c r="Q326" s="58"/>
      <c r="R326" s="58"/>
      <c r="S326" s="58"/>
      <c r="T326" s="59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188</v>
      </c>
      <c r="AU326" s="17" t="s">
        <v>85</v>
      </c>
    </row>
    <row r="327" spans="1:65" s="2" customFormat="1" ht="10.199999999999999">
      <c r="A327" s="32"/>
      <c r="B327" s="33"/>
      <c r="C327" s="32"/>
      <c r="D327" s="163" t="s">
        <v>190</v>
      </c>
      <c r="E327" s="32"/>
      <c r="F327" s="164" t="s">
        <v>1523</v>
      </c>
      <c r="G327" s="32"/>
      <c r="H327" s="32"/>
      <c r="I327" s="160"/>
      <c r="J327" s="32"/>
      <c r="K327" s="32"/>
      <c r="L327" s="33"/>
      <c r="M327" s="161"/>
      <c r="N327" s="162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190</v>
      </c>
      <c r="AU327" s="17" t="s">
        <v>85</v>
      </c>
    </row>
    <row r="328" spans="1:65" s="2" customFormat="1" ht="19.8" customHeight="1">
      <c r="A328" s="32"/>
      <c r="B328" s="144"/>
      <c r="C328" s="145" t="s">
        <v>620</v>
      </c>
      <c r="D328" s="145" t="s">
        <v>181</v>
      </c>
      <c r="E328" s="146" t="s">
        <v>1524</v>
      </c>
      <c r="F328" s="147" t="s">
        <v>1525</v>
      </c>
      <c r="G328" s="148" t="s">
        <v>259</v>
      </c>
      <c r="H328" s="149">
        <v>1</v>
      </c>
      <c r="I328" s="150"/>
      <c r="J328" s="151">
        <f>ROUND(I328*H328,2)</f>
        <v>0</v>
      </c>
      <c r="K328" s="147" t="s">
        <v>185</v>
      </c>
      <c r="L328" s="33"/>
      <c r="M328" s="152" t="s">
        <v>1</v>
      </c>
      <c r="N328" s="153" t="s">
        <v>40</v>
      </c>
      <c r="O328" s="58"/>
      <c r="P328" s="154">
        <f>O328*H328</f>
        <v>0</v>
      </c>
      <c r="Q328" s="154">
        <v>4.0999999999999999E-4</v>
      </c>
      <c r="R328" s="154">
        <f>Q328*H328</f>
        <v>4.0999999999999999E-4</v>
      </c>
      <c r="S328" s="154">
        <v>0</v>
      </c>
      <c r="T328" s="155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6" t="s">
        <v>289</v>
      </c>
      <c r="AT328" s="156" t="s">
        <v>181</v>
      </c>
      <c r="AU328" s="156" t="s">
        <v>85</v>
      </c>
      <c r="AY328" s="17" t="s">
        <v>179</v>
      </c>
      <c r="BE328" s="157">
        <f>IF(N328="základní",J328,0)</f>
        <v>0</v>
      </c>
      <c r="BF328" s="157">
        <f>IF(N328="snížená",J328,0)</f>
        <v>0</v>
      </c>
      <c r="BG328" s="157">
        <f>IF(N328="zákl. přenesená",J328,0)</f>
        <v>0</v>
      </c>
      <c r="BH328" s="157">
        <f>IF(N328="sníž. přenesená",J328,0)</f>
        <v>0</v>
      </c>
      <c r="BI328" s="157">
        <f>IF(N328="nulová",J328,0)</f>
        <v>0</v>
      </c>
      <c r="BJ328" s="17" t="s">
        <v>83</v>
      </c>
      <c r="BK328" s="157">
        <f>ROUND(I328*H328,2)</f>
        <v>0</v>
      </c>
      <c r="BL328" s="17" t="s">
        <v>289</v>
      </c>
      <c r="BM328" s="156" t="s">
        <v>1526</v>
      </c>
    </row>
    <row r="329" spans="1:65" s="2" customFormat="1" ht="10.199999999999999">
      <c r="A329" s="32"/>
      <c r="B329" s="33"/>
      <c r="C329" s="32"/>
      <c r="D329" s="158" t="s">
        <v>188</v>
      </c>
      <c r="E329" s="32"/>
      <c r="F329" s="159" t="s">
        <v>1525</v>
      </c>
      <c r="G329" s="32"/>
      <c r="H329" s="32"/>
      <c r="I329" s="160"/>
      <c r="J329" s="32"/>
      <c r="K329" s="32"/>
      <c r="L329" s="33"/>
      <c r="M329" s="161"/>
      <c r="N329" s="162"/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188</v>
      </c>
      <c r="AU329" s="17" t="s">
        <v>85</v>
      </c>
    </row>
    <row r="330" spans="1:65" s="2" customFormat="1" ht="10.199999999999999">
      <c r="A330" s="32"/>
      <c r="B330" s="33"/>
      <c r="C330" s="32"/>
      <c r="D330" s="163" t="s">
        <v>190</v>
      </c>
      <c r="E330" s="32"/>
      <c r="F330" s="164" t="s">
        <v>1527</v>
      </c>
      <c r="G330" s="32"/>
      <c r="H330" s="32"/>
      <c r="I330" s="160"/>
      <c r="J330" s="32"/>
      <c r="K330" s="32"/>
      <c r="L330" s="33"/>
      <c r="M330" s="161"/>
      <c r="N330" s="162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190</v>
      </c>
      <c r="AU330" s="17" t="s">
        <v>85</v>
      </c>
    </row>
    <row r="331" spans="1:65" s="2" customFormat="1" ht="14.4" customHeight="1">
      <c r="A331" s="32"/>
      <c r="B331" s="144"/>
      <c r="C331" s="145" t="s">
        <v>626</v>
      </c>
      <c r="D331" s="145" t="s">
        <v>181</v>
      </c>
      <c r="E331" s="146" t="s">
        <v>1528</v>
      </c>
      <c r="F331" s="147" t="s">
        <v>1529</v>
      </c>
      <c r="G331" s="148" t="s">
        <v>259</v>
      </c>
      <c r="H331" s="149">
        <v>3</v>
      </c>
      <c r="I331" s="150"/>
      <c r="J331" s="151">
        <f>ROUND(I331*H331,2)</f>
        <v>0</v>
      </c>
      <c r="K331" s="147" t="s">
        <v>185</v>
      </c>
      <c r="L331" s="33"/>
      <c r="M331" s="152" t="s">
        <v>1</v>
      </c>
      <c r="N331" s="153" t="s">
        <v>40</v>
      </c>
      <c r="O331" s="58"/>
      <c r="P331" s="154">
        <f>O331*H331</f>
        <v>0</v>
      </c>
      <c r="Q331" s="154">
        <v>9.0000000000000006E-5</v>
      </c>
      <c r="R331" s="154">
        <f>Q331*H331</f>
        <v>2.7E-4</v>
      </c>
      <c r="S331" s="154">
        <v>0</v>
      </c>
      <c r="T331" s="155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6" t="s">
        <v>289</v>
      </c>
      <c r="AT331" s="156" t="s">
        <v>181</v>
      </c>
      <c r="AU331" s="156" t="s">
        <v>85</v>
      </c>
      <c r="AY331" s="17" t="s">
        <v>179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7" t="s">
        <v>83</v>
      </c>
      <c r="BK331" s="157">
        <f>ROUND(I331*H331,2)</f>
        <v>0</v>
      </c>
      <c r="BL331" s="17" t="s">
        <v>289</v>
      </c>
      <c r="BM331" s="156" t="s">
        <v>1530</v>
      </c>
    </row>
    <row r="332" spans="1:65" s="2" customFormat="1" ht="10.199999999999999">
      <c r="A332" s="32"/>
      <c r="B332" s="33"/>
      <c r="C332" s="32"/>
      <c r="D332" s="158" t="s">
        <v>188</v>
      </c>
      <c r="E332" s="32"/>
      <c r="F332" s="159" t="s">
        <v>1529</v>
      </c>
      <c r="G332" s="32"/>
      <c r="H332" s="32"/>
      <c r="I332" s="160"/>
      <c r="J332" s="32"/>
      <c r="K332" s="32"/>
      <c r="L332" s="33"/>
      <c r="M332" s="161"/>
      <c r="N332" s="162"/>
      <c r="O332" s="58"/>
      <c r="P332" s="58"/>
      <c r="Q332" s="58"/>
      <c r="R332" s="58"/>
      <c r="S332" s="58"/>
      <c r="T332" s="59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7" t="s">
        <v>188</v>
      </c>
      <c r="AU332" s="17" t="s">
        <v>85</v>
      </c>
    </row>
    <row r="333" spans="1:65" s="2" customFormat="1" ht="10.199999999999999">
      <c r="A333" s="32"/>
      <c r="B333" s="33"/>
      <c r="C333" s="32"/>
      <c r="D333" s="163" t="s">
        <v>190</v>
      </c>
      <c r="E333" s="32"/>
      <c r="F333" s="164" t="s">
        <v>1531</v>
      </c>
      <c r="G333" s="32"/>
      <c r="H333" s="32"/>
      <c r="I333" s="160"/>
      <c r="J333" s="32"/>
      <c r="K333" s="32"/>
      <c r="L333" s="33"/>
      <c r="M333" s="161"/>
      <c r="N333" s="162"/>
      <c r="O333" s="58"/>
      <c r="P333" s="58"/>
      <c r="Q333" s="58"/>
      <c r="R333" s="58"/>
      <c r="S333" s="58"/>
      <c r="T333" s="59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7" t="s">
        <v>190</v>
      </c>
      <c r="AU333" s="17" t="s">
        <v>85</v>
      </c>
    </row>
    <row r="334" spans="1:65" s="2" customFormat="1" ht="14.4" customHeight="1">
      <c r="A334" s="32"/>
      <c r="B334" s="144"/>
      <c r="C334" s="145" t="s">
        <v>631</v>
      </c>
      <c r="D334" s="145" t="s">
        <v>181</v>
      </c>
      <c r="E334" s="146" t="s">
        <v>1532</v>
      </c>
      <c r="F334" s="147" t="s">
        <v>1533</v>
      </c>
      <c r="G334" s="148" t="s">
        <v>259</v>
      </c>
      <c r="H334" s="149">
        <v>1</v>
      </c>
      <c r="I334" s="150"/>
      <c r="J334" s="151">
        <f>ROUND(I334*H334,2)</f>
        <v>0</v>
      </c>
      <c r="K334" s="147" t="s">
        <v>185</v>
      </c>
      <c r="L334" s="33"/>
      <c r="M334" s="152" t="s">
        <v>1</v>
      </c>
      <c r="N334" s="153" t="s">
        <v>40</v>
      </c>
      <c r="O334" s="58"/>
      <c r="P334" s="154">
        <f>O334*H334</f>
        <v>0</v>
      </c>
      <c r="Q334" s="154">
        <v>3.1E-4</v>
      </c>
      <c r="R334" s="154">
        <f>Q334*H334</f>
        <v>3.1E-4</v>
      </c>
      <c r="S334" s="154">
        <v>0</v>
      </c>
      <c r="T334" s="155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6" t="s">
        <v>289</v>
      </c>
      <c r="AT334" s="156" t="s">
        <v>181</v>
      </c>
      <c r="AU334" s="156" t="s">
        <v>85</v>
      </c>
      <c r="AY334" s="17" t="s">
        <v>179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7" t="s">
        <v>83</v>
      </c>
      <c r="BK334" s="157">
        <f>ROUND(I334*H334,2)</f>
        <v>0</v>
      </c>
      <c r="BL334" s="17" t="s">
        <v>289</v>
      </c>
      <c r="BM334" s="156" t="s">
        <v>1534</v>
      </c>
    </row>
    <row r="335" spans="1:65" s="2" customFormat="1" ht="10.199999999999999">
      <c r="A335" s="32"/>
      <c r="B335" s="33"/>
      <c r="C335" s="32"/>
      <c r="D335" s="158" t="s">
        <v>188</v>
      </c>
      <c r="E335" s="32"/>
      <c r="F335" s="159" t="s">
        <v>1533</v>
      </c>
      <c r="G335" s="32"/>
      <c r="H335" s="32"/>
      <c r="I335" s="160"/>
      <c r="J335" s="32"/>
      <c r="K335" s="32"/>
      <c r="L335" s="33"/>
      <c r="M335" s="161"/>
      <c r="N335" s="162"/>
      <c r="O335" s="58"/>
      <c r="P335" s="58"/>
      <c r="Q335" s="58"/>
      <c r="R335" s="58"/>
      <c r="S335" s="58"/>
      <c r="T335" s="59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7" t="s">
        <v>188</v>
      </c>
      <c r="AU335" s="17" t="s">
        <v>85</v>
      </c>
    </row>
    <row r="336" spans="1:65" s="2" customFormat="1" ht="10.199999999999999">
      <c r="A336" s="32"/>
      <c r="B336" s="33"/>
      <c r="C336" s="32"/>
      <c r="D336" s="163" t="s">
        <v>190</v>
      </c>
      <c r="E336" s="32"/>
      <c r="F336" s="164" t="s">
        <v>1535</v>
      </c>
      <c r="G336" s="32"/>
      <c r="H336" s="32"/>
      <c r="I336" s="160"/>
      <c r="J336" s="32"/>
      <c r="K336" s="32"/>
      <c r="L336" s="33"/>
      <c r="M336" s="195"/>
      <c r="N336" s="196"/>
      <c r="O336" s="197"/>
      <c r="P336" s="197"/>
      <c r="Q336" s="197"/>
      <c r="R336" s="197"/>
      <c r="S336" s="197"/>
      <c r="T336" s="198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190</v>
      </c>
      <c r="AU336" s="17" t="s">
        <v>85</v>
      </c>
    </row>
    <row r="337" spans="1:31" s="2" customFormat="1" ht="6.9" customHeight="1">
      <c r="A337" s="32"/>
      <c r="B337" s="47"/>
      <c r="C337" s="48"/>
      <c r="D337" s="48"/>
      <c r="E337" s="48"/>
      <c r="F337" s="48"/>
      <c r="G337" s="48"/>
      <c r="H337" s="48"/>
      <c r="I337" s="48"/>
      <c r="J337" s="48"/>
      <c r="K337" s="48"/>
      <c r="L337" s="33"/>
      <c r="M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</row>
  </sheetData>
  <autoFilter ref="C123:K33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/>
    <hyperlink ref="F132" r:id="rId2"/>
    <hyperlink ref="F135" r:id="rId3"/>
    <hyperlink ref="F138" r:id="rId4"/>
    <hyperlink ref="F141" r:id="rId5"/>
    <hyperlink ref="F144" r:id="rId6"/>
    <hyperlink ref="F147" r:id="rId7"/>
    <hyperlink ref="F150" r:id="rId8"/>
    <hyperlink ref="F153" r:id="rId9"/>
    <hyperlink ref="F156" r:id="rId10"/>
    <hyperlink ref="F159" r:id="rId11"/>
    <hyperlink ref="F162" r:id="rId12"/>
    <hyperlink ref="F165" r:id="rId13"/>
    <hyperlink ref="F171" r:id="rId14"/>
    <hyperlink ref="F174" r:id="rId15"/>
    <hyperlink ref="F178" r:id="rId16"/>
    <hyperlink ref="F181" r:id="rId17"/>
    <hyperlink ref="F184" r:id="rId18"/>
    <hyperlink ref="F188" r:id="rId19"/>
    <hyperlink ref="F191" r:id="rId20"/>
    <hyperlink ref="F194" r:id="rId21"/>
    <hyperlink ref="F199" r:id="rId22"/>
    <hyperlink ref="F202" r:id="rId23"/>
    <hyperlink ref="F205" r:id="rId24"/>
    <hyperlink ref="F208" r:id="rId25"/>
    <hyperlink ref="F211" r:id="rId26"/>
    <hyperlink ref="F214" r:id="rId27"/>
    <hyperlink ref="F217" r:id="rId28"/>
    <hyperlink ref="F220" r:id="rId29"/>
    <hyperlink ref="F223" r:id="rId30"/>
    <hyperlink ref="F226" r:id="rId31"/>
    <hyperlink ref="F229" r:id="rId32"/>
    <hyperlink ref="F232" r:id="rId33"/>
    <hyperlink ref="F235" r:id="rId34"/>
    <hyperlink ref="F238" r:id="rId35"/>
    <hyperlink ref="F241" r:id="rId36"/>
    <hyperlink ref="F244" r:id="rId37"/>
    <hyperlink ref="F249" r:id="rId38"/>
    <hyperlink ref="F252" r:id="rId39"/>
    <hyperlink ref="F255" r:id="rId40"/>
    <hyperlink ref="F258" r:id="rId41"/>
    <hyperlink ref="F261" r:id="rId42"/>
    <hyperlink ref="F264" r:id="rId43"/>
    <hyperlink ref="F269" r:id="rId44"/>
    <hyperlink ref="F272" r:id="rId45"/>
    <hyperlink ref="F275" r:id="rId46"/>
    <hyperlink ref="F278" r:id="rId47"/>
    <hyperlink ref="F281" r:id="rId48"/>
    <hyperlink ref="F284" r:id="rId49"/>
    <hyperlink ref="F287" r:id="rId50"/>
    <hyperlink ref="F290" r:id="rId51"/>
    <hyperlink ref="F293" r:id="rId52"/>
    <hyperlink ref="F296" r:id="rId53"/>
    <hyperlink ref="F299" r:id="rId54"/>
    <hyperlink ref="F303" r:id="rId55"/>
    <hyperlink ref="F306" r:id="rId56"/>
    <hyperlink ref="F309" r:id="rId57"/>
    <hyperlink ref="F312" r:id="rId58"/>
    <hyperlink ref="F315" r:id="rId59"/>
    <hyperlink ref="F318" r:id="rId60"/>
    <hyperlink ref="F321" r:id="rId61"/>
    <hyperlink ref="F324" r:id="rId62"/>
    <hyperlink ref="F327" r:id="rId63"/>
    <hyperlink ref="F330" r:id="rId64"/>
    <hyperlink ref="F333" r:id="rId65"/>
    <hyperlink ref="F336" r:id="rId6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56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97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111</v>
      </c>
      <c r="L4" s="20"/>
      <c r="M4" s="94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7" customHeight="1">
      <c r="B7" s="20"/>
      <c r="E7" s="257" t="str">
        <f>'Rekapitulace stavby'!K6</f>
        <v>SOŠ veterinární - Oprava sítí 1PP (vnitřní a vnější kanalizace, SLP, elektro)</v>
      </c>
      <c r="F7" s="258"/>
      <c r="G7" s="258"/>
      <c r="H7" s="258"/>
      <c r="L7" s="20"/>
    </row>
    <row r="8" spans="1:46" s="2" customFormat="1" ht="12" customHeight="1">
      <c r="A8" s="32"/>
      <c r="B8" s="33"/>
      <c r="C8" s="32"/>
      <c r="D8" s="27" t="s">
        <v>120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3"/>
      <c r="C9" s="32"/>
      <c r="D9" s="32"/>
      <c r="E9" s="218" t="s">
        <v>1536</v>
      </c>
      <c r="F9" s="259"/>
      <c r="G9" s="259"/>
      <c r="H9" s="25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26</v>
      </c>
      <c r="G12" s="32"/>
      <c r="H12" s="32"/>
      <c r="I12" s="27" t="s">
        <v>22</v>
      </c>
      <c r="J12" s="55" t="str">
        <f>'Rekapitulace stavby'!AN8</f>
        <v>15. 2. 2024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5"/>
      <c r="B27" s="96"/>
      <c r="C27" s="95"/>
      <c r="D27" s="95"/>
      <c r="E27" s="245" t="s">
        <v>1</v>
      </c>
      <c r="F27" s="245"/>
      <c r="G27" s="245"/>
      <c r="H27" s="245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9" t="s">
        <v>39</v>
      </c>
      <c r="E33" s="27" t="s">
        <v>40</v>
      </c>
      <c r="F33" s="100">
        <f>ROUND((SUM(BE122:BE262)),  2)</f>
        <v>0</v>
      </c>
      <c r="G33" s="32"/>
      <c r="H33" s="32"/>
      <c r="I33" s="101">
        <v>0.21</v>
      </c>
      <c r="J33" s="100">
        <f>ROUND(((SUM(BE122:BE262))*I33),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41</v>
      </c>
      <c r="F34" s="100">
        <f>ROUND((SUM(BF122:BF262)),  2)</f>
        <v>0</v>
      </c>
      <c r="G34" s="32"/>
      <c r="H34" s="32"/>
      <c r="I34" s="101">
        <v>0.12</v>
      </c>
      <c r="J34" s="100">
        <f>ROUND(((SUM(BF122:BF262))*I34),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42</v>
      </c>
      <c r="F35" s="100">
        <f>ROUND((SUM(BG122:BG262)),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43</v>
      </c>
      <c r="F36" s="100">
        <f>ROUND((SUM(BH122:BH262)),  2)</f>
        <v>0</v>
      </c>
      <c r="G36" s="32"/>
      <c r="H36" s="32"/>
      <c r="I36" s="101">
        <v>0.12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44</v>
      </c>
      <c r="F37" s="100">
        <f>ROUND((SUM(BI122:BI262)),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141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7" customHeight="1">
      <c r="A85" s="32"/>
      <c r="B85" s="33"/>
      <c r="C85" s="32"/>
      <c r="D85" s="32"/>
      <c r="E85" s="257" t="str">
        <f>E7</f>
        <v>SOŠ veterinární - Oprava sítí 1PP (vnitřní a vnější kanalizace, SLP, elektro)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8" t="str">
        <f>E9</f>
        <v>plyn - Doplnění havarijního ventilu plynu pro kotelnu</v>
      </c>
      <c r="F87" s="259"/>
      <c r="G87" s="259"/>
      <c r="H87" s="25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15. 2. 2024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142</v>
      </c>
      <c r="D94" s="102"/>
      <c r="E94" s="102"/>
      <c r="F94" s="102"/>
      <c r="G94" s="102"/>
      <c r="H94" s="102"/>
      <c r="I94" s="102"/>
      <c r="J94" s="111" t="s">
        <v>143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2" t="s">
        <v>144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145</v>
      </c>
    </row>
    <row r="97" spans="1:31" s="9" customFormat="1" ht="24.9" customHeight="1">
      <c r="B97" s="113"/>
      <c r="D97" s="114" t="s">
        <v>1537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1538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95" customHeight="1">
      <c r="B99" s="117"/>
      <c r="D99" s="118" t="s">
        <v>1539</v>
      </c>
      <c r="E99" s="119"/>
      <c r="F99" s="119"/>
      <c r="G99" s="119"/>
      <c r="H99" s="119"/>
      <c r="I99" s="119"/>
      <c r="J99" s="120">
        <f>J186</f>
        <v>0</v>
      </c>
      <c r="L99" s="117"/>
    </row>
    <row r="100" spans="1:31" s="10" customFormat="1" ht="19.95" customHeight="1">
      <c r="B100" s="117"/>
      <c r="D100" s="118" t="s">
        <v>1540</v>
      </c>
      <c r="E100" s="119"/>
      <c r="F100" s="119"/>
      <c r="G100" s="119"/>
      <c r="H100" s="119"/>
      <c r="I100" s="119"/>
      <c r="J100" s="120">
        <f>J195</f>
        <v>0</v>
      </c>
      <c r="L100" s="117"/>
    </row>
    <row r="101" spans="1:31" s="10" customFormat="1" ht="19.95" customHeight="1">
      <c r="B101" s="117"/>
      <c r="D101" s="118" t="s">
        <v>163</v>
      </c>
      <c r="E101" s="119"/>
      <c r="F101" s="119"/>
      <c r="G101" s="119"/>
      <c r="H101" s="119"/>
      <c r="I101" s="119"/>
      <c r="J101" s="120">
        <f>J207</f>
        <v>0</v>
      </c>
      <c r="L101" s="117"/>
    </row>
    <row r="102" spans="1:31" s="10" customFormat="1" ht="19.95" customHeight="1">
      <c r="B102" s="117"/>
      <c r="D102" s="118" t="s">
        <v>1541</v>
      </c>
      <c r="E102" s="119"/>
      <c r="F102" s="119"/>
      <c r="G102" s="119"/>
      <c r="H102" s="119"/>
      <c r="I102" s="119"/>
      <c r="J102" s="120">
        <f>J238</f>
        <v>0</v>
      </c>
      <c r="L102" s="117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>
      <c r="A109" s="32"/>
      <c r="B109" s="33"/>
      <c r="C109" s="21" t="s">
        <v>164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7" customHeight="1">
      <c r="A112" s="32"/>
      <c r="B112" s="33"/>
      <c r="C112" s="32"/>
      <c r="D112" s="32"/>
      <c r="E112" s="257" t="str">
        <f>E7</f>
        <v>SOŠ veterinární - Oprava sítí 1PP (vnitřní a vnější kanalizace, SLP, elektro)</v>
      </c>
      <c r="F112" s="258"/>
      <c r="G112" s="258"/>
      <c r="H112" s="258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120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6" customHeight="1">
      <c r="A114" s="32"/>
      <c r="B114" s="33"/>
      <c r="C114" s="32"/>
      <c r="D114" s="32"/>
      <c r="E114" s="218" t="str">
        <f>E9</f>
        <v>plyn - Doplnění havarijního ventilu plynu pro kotelnu</v>
      </c>
      <c r="F114" s="259"/>
      <c r="G114" s="259"/>
      <c r="H114" s="259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15. 2. 2024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6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30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32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1"/>
      <c r="B121" s="122"/>
      <c r="C121" s="123" t="s">
        <v>165</v>
      </c>
      <c r="D121" s="124" t="s">
        <v>60</v>
      </c>
      <c r="E121" s="124" t="s">
        <v>56</v>
      </c>
      <c r="F121" s="124" t="s">
        <v>57</v>
      </c>
      <c r="G121" s="124" t="s">
        <v>166</v>
      </c>
      <c r="H121" s="124" t="s">
        <v>167</v>
      </c>
      <c r="I121" s="124" t="s">
        <v>168</v>
      </c>
      <c r="J121" s="124" t="s">
        <v>143</v>
      </c>
      <c r="K121" s="125" t="s">
        <v>169</v>
      </c>
      <c r="L121" s="126"/>
      <c r="M121" s="62" t="s">
        <v>1</v>
      </c>
      <c r="N121" s="63" t="s">
        <v>39</v>
      </c>
      <c r="O121" s="63" t="s">
        <v>170</v>
      </c>
      <c r="P121" s="63" t="s">
        <v>171</v>
      </c>
      <c r="Q121" s="63" t="s">
        <v>172</v>
      </c>
      <c r="R121" s="63" t="s">
        <v>173</v>
      </c>
      <c r="S121" s="63" t="s">
        <v>174</v>
      </c>
      <c r="T121" s="64" t="s">
        <v>175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8" customHeight="1">
      <c r="A122" s="32"/>
      <c r="B122" s="33"/>
      <c r="C122" s="69" t="s">
        <v>176</v>
      </c>
      <c r="D122" s="32"/>
      <c r="E122" s="32"/>
      <c r="F122" s="32"/>
      <c r="G122" s="32"/>
      <c r="H122" s="32"/>
      <c r="I122" s="32"/>
      <c r="J122" s="127">
        <f>BK122</f>
        <v>0</v>
      </c>
      <c r="K122" s="32"/>
      <c r="L122" s="33"/>
      <c r="M122" s="65"/>
      <c r="N122" s="56"/>
      <c r="O122" s="66"/>
      <c r="P122" s="128">
        <f>P123</f>
        <v>0</v>
      </c>
      <c r="Q122" s="66"/>
      <c r="R122" s="128">
        <f>R123</f>
        <v>0</v>
      </c>
      <c r="S122" s="66"/>
      <c r="T122" s="129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145</v>
      </c>
      <c r="BK122" s="130">
        <f>BK123</f>
        <v>0</v>
      </c>
    </row>
    <row r="123" spans="1:65" s="12" customFormat="1" ht="25.95" customHeight="1">
      <c r="B123" s="131"/>
      <c r="D123" s="132" t="s">
        <v>74</v>
      </c>
      <c r="E123" s="133" t="s">
        <v>520</v>
      </c>
      <c r="F123" s="133" t="s">
        <v>520</v>
      </c>
      <c r="I123" s="134"/>
      <c r="J123" s="135">
        <f>BK123</f>
        <v>0</v>
      </c>
      <c r="L123" s="131"/>
      <c r="M123" s="136"/>
      <c r="N123" s="137"/>
      <c r="O123" s="137"/>
      <c r="P123" s="138">
        <f>P124+P186+P195+P207+P238</f>
        <v>0</v>
      </c>
      <c r="Q123" s="137"/>
      <c r="R123" s="138">
        <f>R124+R186+R195+R207+R238</f>
        <v>0</v>
      </c>
      <c r="S123" s="137"/>
      <c r="T123" s="139">
        <f>T124+T186+T195+T207+T238</f>
        <v>0</v>
      </c>
      <c r="AR123" s="132" t="s">
        <v>85</v>
      </c>
      <c r="AT123" s="140" t="s">
        <v>74</v>
      </c>
      <c r="AU123" s="140" t="s">
        <v>75</v>
      </c>
      <c r="AY123" s="132" t="s">
        <v>179</v>
      </c>
      <c r="BK123" s="141">
        <f>BK124+BK186+BK195+BK207+BK238</f>
        <v>0</v>
      </c>
    </row>
    <row r="124" spans="1:65" s="12" customFormat="1" ht="22.8" customHeight="1">
      <c r="B124" s="131"/>
      <c r="D124" s="132" t="s">
        <v>74</v>
      </c>
      <c r="E124" s="142" t="s">
        <v>1542</v>
      </c>
      <c r="F124" s="142" t="s">
        <v>1543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SUM(P125:P185)</f>
        <v>0</v>
      </c>
      <c r="Q124" s="137"/>
      <c r="R124" s="138">
        <f>SUM(R125:R185)</f>
        <v>0</v>
      </c>
      <c r="S124" s="137"/>
      <c r="T124" s="139">
        <f>SUM(T125:T185)</f>
        <v>0</v>
      </c>
      <c r="AR124" s="132" t="s">
        <v>85</v>
      </c>
      <c r="AT124" s="140" t="s">
        <v>74</v>
      </c>
      <c r="AU124" s="140" t="s">
        <v>83</v>
      </c>
      <c r="AY124" s="132" t="s">
        <v>179</v>
      </c>
      <c r="BK124" s="141">
        <f>SUM(BK125:BK185)</f>
        <v>0</v>
      </c>
    </row>
    <row r="125" spans="1:65" s="2" customFormat="1" ht="22.2" customHeight="1">
      <c r="A125" s="32"/>
      <c r="B125" s="144"/>
      <c r="C125" s="145" t="s">
        <v>83</v>
      </c>
      <c r="D125" s="145" t="s">
        <v>181</v>
      </c>
      <c r="E125" s="146" t="s">
        <v>1544</v>
      </c>
      <c r="F125" s="147" t="s">
        <v>1545</v>
      </c>
      <c r="G125" s="148" t="s">
        <v>337</v>
      </c>
      <c r="H125" s="149">
        <v>1</v>
      </c>
      <c r="I125" s="150"/>
      <c r="J125" s="151">
        <f>ROUND(I125*H125,2)</f>
        <v>0</v>
      </c>
      <c r="K125" s="147" t="s">
        <v>185</v>
      </c>
      <c r="L125" s="33"/>
      <c r="M125" s="152" t="s">
        <v>1</v>
      </c>
      <c r="N125" s="153" t="s">
        <v>40</v>
      </c>
      <c r="O125" s="58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6" t="s">
        <v>289</v>
      </c>
      <c r="AT125" s="156" t="s">
        <v>181</v>
      </c>
      <c r="AU125" s="156" t="s">
        <v>85</v>
      </c>
      <c r="AY125" s="17" t="s">
        <v>179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7" t="s">
        <v>83</v>
      </c>
      <c r="BK125" s="157">
        <f>ROUND(I125*H125,2)</f>
        <v>0</v>
      </c>
      <c r="BL125" s="17" t="s">
        <v>289</v>
      </c>
      <c r="BM125" s="156" t="s">
        <v>85</v>
      </c>
    </row>
    <row r="126" spans="1:65" s="2" customFormat="1" ht="10.199999999999999">
      <c r="A126" s="32"/>
      <c r="B126" s="33"/>
      <c r="C126" s="32"/>
      <c r="D126" s="158" t="s">
        <v>188</v>
      </c>
      <c r="E126" s="32"/>
      <c r="F126" s="159" t="s">
        <v>1545</v>
      </c>
      <c r="G126" s="32"/>
      <c r="H126" s="32"/>
      <c r="I126" s="160"/>
      <c r="J126" s="32"/>
      <c r="K126" s="32"/>
      <c r="L126" s="33"/>
      <c r="M126" s="161"/>
      <c r="N126" s="162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188</v>
      </c>
      <c r="AU126" s="17" t="s">
        <v>85</v>
      </c>
    </row>
    <row r="127" spans="1:65" s="2" customFormat="1" ht="10.199999999999999">
      <c r="A127" s="32"/>
      <c r="B127" s="33"/>
      <c r="C127" s="32"/>
      <c r="D127" s="163" t="s">
        <v>190</v>
      </c>
      <c r="E127" s="32"/>
      <c r="F127" s="164" t="s">
        <v>1546</v>
      </c>
      <c r="G127" s="32"/>
      <c r="H127" s="32"/>
      <c r="I127" s="160"/>
      <c r="J127" s="32"/>
      <c r="K127" s="32"/>
      <c r="L127" s="33"/>
      <c r="M127" s="161"/>
      <c r="N127" s="162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190</v>
      </c>
      <c r="AU127" s="17" t="s">
        <v>85</v>
      </c>
    </row>
    <row r="128" spans="1:65" s="13" customFormat="1" ht="10.199999999999999">
      <c r="B128" s="165"/>
      <c r="D128" s="158" t="s">
        <v>192</v>
      </c>
      <c r="E128" s="166" t="s">
        <v>1</v>
      </c>
      <c r="F128" s="167" t="s">
        <v>1547</v>
      </c>
      <c r="H128" s="168">
        <v>1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192</v>
      </c>
      <c r="AU128" s="166" t="s">
        <v>85</v>
      </c>
      <c r="AV128" s="13" t="s">
        <v>85</v>
      </c>
      <c r="AW128" s="13" t="s">
        <v>31</v>
      </c>
      <c r="AX128" s="13" t="s">
        <v>75</v>
      </c>
      <c r="AY128" s="166" t="s">
        <v>179</v>
      </c>
    </row>
    <row r="129" spans="1:65" s="14" customFormat="1" ht="10.199999999999999">
      <c r="B129" s="184"/>
      <c r="D129" s="158" t="s">
        <v>192</v>
      </c>
      <c r="E129" s="185" t="s">
        <v>1</v>
      </c>
      <c r="F129" s="186" t="s">
        <v>405</v>
      </c>
      <c r="H129" s="187">
        <v>1</v>
      </c>
      <c r="I129" s="188"/>
      <c r="L129" s="184"/>
      <c r="M129" s="189"/>
      <c r="N129" s="190"/>
      <c r="O129" s="190"/>
      <c r="P129" s="190"/>
      <c r="Q129" s="190"/>
      <c r="R129" s="190"/>
      <c r="S129" s="190"/>
      <c r="T129" s="191"/>
      <c r="AT129" s="185" t="s">
        <v>192</v>
      </c>
      <c r="AU129" s="185" t="s">
        <v>85</v>
      </c>
      <c r="AV129" s="14" t="s">
        <v>186</v>
      </c>
      <c r="AW129" s="14" t="s">
        <v>31</v>
      </c>
      <c r="AX129" s="14" t="s">
        <v>83</v>
      </c>
      <c r="AY129" s="185" t="s">
        <v>179</v>
      </c>
    </row>
    <row r="130" spans="1:65" s="2" customFormat="1" ht="22.2" customHeight="1">
      <c r="A130" s="32"/>
      <c r="B130" s="144"/>
      <c r="C130" s="145" t="s">
        <v>85</v>
      </c>
      <c r="D130" s="145" t="s">
        <v>181</v>
      </c>
      <c r="E130" s="146" t="s">
        <v>1548</v>
      </c>
      <c r="F130" s="147" t="s">
        <v>1549</v>
      </c>
      <c r="G130" s="148" t="s">
        <v>337</v>
      </c>
      <c r="H130" s="149">
        <v>15</v>
      </c>
      <c r="I130" s="150"/>
      <c r="J130" s="151">
        <f>ROUND(I130*H130,2)</f>
        <v>0</v>
      </c>
      <c r="K130" s="147" t="s">
        <v>185</v>
      </c>
      <c r="L130" s="33"/>
      <c r="M130" s="152" t="s">
        <v>1</v>
      </c>
      <c r="N130" s="153" t="s">
        <v>40</v>
      </c>
      <c r="O130" s="58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6" t="s">
        <v>289</v>
      </c>
      <c r="AT130" s="156" t="s">
        <v>181</v>
      </c>
      <c r="AU130" s="156" t="s">
        <v>85</v>
      </c>
      <c r="AY130" s="17" t="s">
        <v>179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7" t="s">
        <v>83</v>
      </c>
      <c r="BK130" s="157">
        <f>ROUND(I130*H130,2)</f>
        <v>0</v>
      </c>
      <c r="BL130" s="17" t="s">
        <v>289</v>
      </c>
      <c r="BM130" s="156" t="s">
        <v>186</v>
      </c>
    </row>
    <row r="131" spans="1:65" s="2" customFormat="1" ht="10.199999999999999">
      <c r="A131" s="32"/>
      <c r="B131" s="33"/>
      <c r="C131" s="32"/>
      <c r="D131" s="158" t="s">
        <v>188</v>
      </c>
      <c r="E131" s="32"/>
      <c r="F131" s="159" t="s">
        <v>1549</v>
      </c>
      <c r="G131" s="32"/>
      <c r="H131" s="32"/>
      <c r="I131" s="160"/>
      <c r="J131" s="32"/>
      <c r="K131" s="32"/>
      <c r="L131" s="33"/>
      <c r="M131" s="161"/>
      <c r="N131" s="162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188</v>
      </c>
      <c r="AU131" s="17" t="s">
        <v>85</v>
      </c>
    </row>
    <row r="132" spans="1:65" s="2" customFormat="1" ht="10.199999999999999">
      <c r="A132" s="32"/>
      <c r="B132" s="33"/>
      <c r="C132" s="32"/>
      <c r="D132" s="163" t="s">
        <v>190</v>
      </c>
      <c r="E132" s="32"/>
      <c r="F132" s="164" t="s">
        <v>1550</v>
      </c>
      <c r="G132" s="32"/>
      <c r="H132" s="32"/>
      <c r="I132" s="160"/>
      <c r="J132" s="32"/>
      <c r="K132" s="32"/>
      <c r="L132" s="33"/>
      <c r="M132" s="161"/>
      <c r="N132" s="162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190</v>
      </c>
      <c r="AU132" s="17" t="s">
        <v>85</v>
      </c>
    </row>
    <row r="133" spans="1:65" s="13" customFormat="1" ht="10.199999999999999">
      <c r="B133" s="165"/>
      <c r="D133" s="158" t="s">
        <v>192</v>
      </c>
      <c r="E133" s="166" t="s">
        <v>1</v>
      </c>
      <c r="F133" s="167" t="s">
        <v>283</v>
      </c>
      <c r="H133" s="168">
        <v>15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6" t="s">
        <v>192</v>
      </c>
      <c r="AU133" s="166" t="s">
        <v>85</v>
      </c>
      <c r="AV133" s="13" t="s">
        <v>85</v>
      </c>
      <c r="AW133" s="13" t="s">
        <v>31</v>
      </c>
      <c r="AX133" s="13" t="s">
        <v>75</v>
      </c>
      <c r="AY133" s="166" t="s">
        <v>179</v>
      </c>
    </row>
    <row r="134" spans="1:65" s="14" customFormat="1" ht="10.199999999999999">
      <c r="B134" s="184"/>
      <c r="D134" s="158" t="s">
        <v>192</v>
      </c>
      <c r="E134" s="185" t="s">
        <v>1</v>
      </c>
      <c r="F134" s="186" t="s">
        <v>405</v>
      </c>
      <c r="H134" s="187">
        <v>15</v>
      </c>
      <c r="I134" s="188"/>
      <c r="L134" s="184"/>
      <c r="M134" s="189"/>
      <c r="N134" s="190"/>
      <c r="O134" s="190"/>
      <c r="P134" s="190"/>
      <c r="Q134" s="190"/>
      <c r="R134" s="190"/>
      <c r="S134" s="190"/>
      <c r="T134" s="191"/>
      <c r="AT134" s="185" t="s">
        <v>192</v>
      </c>
      <c r="AU134" s="185" t="s">
        <v>85</v>
      </c>
      <c r="AV134" s="14" t="s">
        <v>186</v>
      </c>
      <c r="AW134" s="14" t="s">
        <v>31</v>
      </c>
      <c r="AX134" s="14" t="s">
        <v>83</v>
      </c>
      <c r="AY134" s="185" t="s">
        <v>179</v>
      </c>
    </row>
    <row r="135" spans="1:65" s="2" customFormat="1" ht="30" customHeight="1">
      <c r="A135" s="32"/>
      <c r="B135" s="144"/>
      <c r="C135" s="145" t="s">
        <v>199</v>
      </c>
      <c r="D135" s="145" t="s">
        <v>181</v>
      </c>
      <c r="E135" s="146" t="s">
        <v>1551</v>
      </c>
      <c r="F135" s="147" t="s">
        <v>1552</v>
      </c>
      <c r="G135" s="148" t="s">
        <v>337</v>
      </c>
      <c r="H135" s="149">
        <v>4</v>
      </c>
      <c r="I135" s="150"/>
      <c r="J135" s="151">
        <f>ROUND(I135*H135,2)</f>
        <v>0</v>
      </c>
      <c r="K135" s="147" t="s">
        <v>185</v>
      </c>
      <c r="L135" s="33"/>
      <c r="M135" s="152" t="s">
        <v>1</v>
      </c>
      <c r="N135" s="153" t="s">
        <v>40</v>
      </c>
      <c r="O135" s="58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6" t="s">
        <v>289</v>
      </c>
      <c r="AT135" s="156" t="s">
        <v>181</v>
      </c>
      <c r="AU135" s="156" t="s">
        <v>85</v>
      </c>
      <c r="AY135" s="17" t="s">
        <v>179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7" t="s">
        <v>83</v>
      </c>
      <c r="BK135" s="157">
        <f>ROUND(I135*H135,2)</f>
        <v>0</v>
      </c>
      <c r="BL135" s="17" t="s">
        <v>289</v>
      </c>
      <c r="BM135" s="156" t="s">
        <v>218</v>
      </c>
    </row>
    <row r="136" spans="1:65" s="2" customFormat="1" ht="19.2">
      <c r="A136" s="32"/>
      <c r="B136" s="33"/>
      <c r="C136" s="32"/>
      <c r="D136" s="158" t="s">
        <v>188</v>
      </c>
      <c r="E136" s="32"/>
      <c r="F136" s="159" t="s">
        <v>1552</v>
      </c>
      <c r="G136" s="32"/>
      <c r="H136" s="32"/>
      <c r="I136" s="160"/>
      <c r="J136" s="32"/>
      <c r="K136" s="32"/>
      <c r="L136" s="33"/>
      <c r="M136" s="161"/>
      <c r="N136" s="162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188</v>
      </c>
      <c r="AU136" s="17" t="s">
        <v>85</v>
      </c>
    </row>
    <row r="137" spans="1:65" s="2" customFormat="1" ht="10.199999999999999">
      <c r="A137" s="32"/>
      <c r="B137" s="33"/>
      <c r="C137" s="32"/>
      <c r="D137" s="163" t="s">
        <v>190</v>
      </c>
      <c r="E137" s="32"/>
      <c r="F137" s="164" t="s">
        <v>1553</v>
      </c>
      <c r="G137" s="32"/>
      <c r="H137" s="32"/>
      <c r="I137" s="160"/>
      <c r="J137" s="32"/>
      <c r="K137" s="32"/>
      <c r="L137" s="33"/>
      <c r="M137" s="161"/>
      <c r="N137" s="162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190</v>
      </c>
      <c r="AU137" s="17" t="s">
        <v>85</v>
      </c>
    </row>
    <row r="138" spans="1:65" s="13" customFormat="1" ht="10.199999999999999">
      <c r="B138" s="165"/>
      <c r="D138" s="158" t="s">
        <v>192</v>
      </c>
      <c r="E138" s="166" t="s">
        <v>1</v>
      </c>
      <c r="F138" s="167" t="s">
        <v>186</v>
      </c>
      <c r="H138" s="168">
        <v>4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6" t="s">
        <v>192</v>
      </c>
      <c r="AU138" s="166" t="s">
        <v>85</v>
      </c>
      <c r="AV138" s="13" t="s">
        <v>85</v>
      </c>
      <c r="AW138" s="13" t="s">
        <v>31</v>
      </c>
      <c r="AX138" s="13" t="s">
        <v>75</v>
      </c>
      <c r="AY138" s="166" t="s">
        <v>179</v>
      </c>
    </row>
    <row r="139" spans="1:65" s="14" customFormat="1" ht="10.199999999999999">
      <c r="B139" s="184"/>
      <c r="D139" s="158" t="s">
        <v>192</v>
      </c>
      <c r="E139" s="185" t="s">
        <v>1</v>
      </c>
      <c r="F139" s="186" t="s">
        <v>405</v>
      </c>
      <c r="H139" s="187">
        <v>4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192</v>
      </c>
      <c r="AU139" s="185" t="s">
        <v>85</v>
      </c>
      <c r="AV139" s="14" t="s">
        <v>186</v>
      </c>
      <c r="AW139" s="14" t="s">
        <v>31</v>
      </c>
      <c r="AX139" s="14" t="s">
        <v>83</v>
      </c>
      <c r="AY139" s="185" t="s">
        <v>179</v>
      </c>
    </row>
    <row r="140" spans="1:65" s="2" customFormat="1" ht="14.4" customHeight="1">
      <c r="A140" s="32"/>
      <c r="B140" s="144"/>
      <c r="C140" s="145" t="s">
        <v>186</v>
      </c>
      <c r="D140" s="145" t="s">
        <v>181</v>
      </c>
      <c r="E140" s="146" t="s">
        <v>1554</v>
      </c>
      <c r="F140" s="147" t="s">
        <v>1555</v>
      </c>
      <c r="G140" s="148" t="s">
        <v>337</v>
      </c>
      <c r="H140" s="149">
        <v>2</v>
      </c>
      <c r="I140" s="150"/>
      <c r="J140" s="151">
        <f>ROUND(I140*H140,2)</f>
        <v>0</v>
      </c>
      <c r="K140" s="147" t="s">
        <v>185</v>
      </c>
      <c r="L140" s="33"/>
      <c r="M140" s="152" t="s">
        <v>1</v>
      </c>
      <c r="N140" s="153" t="s">
        <v>40</v>
      </c>
      <c r="O140" s="58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6" t="s">
        <v>289</v>
      </c>
      <c r="AT140" s="156" t="s">
        <v>181</v>
      </c>
      <c r="AU140" s="156" t="s">
        <v>85</v>
      </c>
      <c r="AY140" s="17" t="s">
        <v>179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7" t="s">
        <v>83</v>
      </c>
      <c r="BK140" s="157">
        <f>ROUND(I140*H140,2)</f>
        <v>0</v>
      </c>
      <c r="BL140" s="17" t="s">
        <v>289</v>
      </c>
      <c r="BM140" s="156" t="s">
        <v>233</v>
      </c>
    </row>
    <row r="141" spans="1:65" s="2" customFormat="1" ht="10.199999999999999">
      <c r="A141" s="32"/>
      <c r="B141" s="33"/>
      <c r="C141" s="32"/>
      <c r="D141" s="158" t="s">
        <v>188</v>
      </c>
      <c r="E141" s="32"/>
      <c r="F141" s="159" t="s">
        <v>1555</v>
      </c>
      <c r="G141" s="32"/>
      <c r="H141" s="32"/>
      <c r="I141" s="160"/>
      <c r="J141" s="32"/>
      <c r="K141" s="32"/>
      <c r="L141" s="33"/>
      <c r="M141" s="161"/>
      <c r="N141" s="162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188</v>
      </c>
      <c r="AU141" s="17" t="s">
        <v>85</v>
      </c>
    </row>
    <row r="142" spans="1:65" s="2" customFormat="1" ht="10.199999999999999">
      <c r="A142" s="32"/>
      <c r="B142" s="33"/>
      <c r="C142" s="32"/>
      <c r="D142" s="163" t="s">
        <v>190</v>
      </c>
      <c r="E142" s="32"/>
      <c r="F142" s="164" t="s">
        <v>1556</v>
      </c>
      <c r="G142" s="32"/>
      <c r="H142" s="32"/>
      <c r="I142" s="160"/>
      <c r="J142" s="32"/>
      <c r="K142" s="32"/>
      <c r="L142" s="33"/>
      <c r="M142" s="161"/>
      <c r="N142" s="162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190</v>
      </c>
      <c r="AU142" s="17" t="s">
        <v>85</v>
      </c>
    </row>
    <row r="143" spans="1:65" s="13" customFormat="1" ht="10.199999999999999">
      <c r="B143" s="165"/>
      <c r="D143" s="158" t="s">
        <v>192</v>
      </c>
      <c r="E143" s="166" t="s">
        <v>1</v>
      </c>
      <c r="F143" s="167" t="s">
        <v>85</v>
      </c>
      <c r="H143" s="168">
        <v>2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192</v>
      </c>
      <c r="AU143" s="166" t="s">
        <v>85</v>
      </c>
      <c r="AV143" s="13" t="s">
        <v>85</v>
      </c>
      <c r="AW143" s="13" t="s">
        <v>31</v>
      </c>
      <c r="AX143" s="13" t="s">
        <v>75</v>
      </c>
      <c r="AY143" s="166" t="s">
        <v>179</v>
      </c>
    </row>
    <row r="144" spans="1:65" s="14" customFormat="1" ht="10.199999999999999">
      <c r="B144" s="184"/>
      <c r="D144" s="158" t="s">
        <v>192</v>
      </c>
      <c r="E144" s="185" t="s">
        <v>1</v>
      </c>
      <c r="F144" s="186" t="s">
        <v>405</v>
      </c>
      <c r="H144" s="187">
        <v>2</v>
      </c>
      <c r="I144" s="188"/>
      <c r="L144" s="184"/>
      <c r="M144" s="189"/>
      <c r="N144" s="190"/>
      <c r="O144" s="190"/>
      <c r="P144" s="190"/>
      <c r="Q144" s="190"/>
      <c r="R144" s="190"/>
      <c r="S144" s="190"/>
      <c r="T144" s="191"/>
      <c r="AT144" s="185" t="s">
        <v>192</v>
      </c>
      <c r="AU144" s="185" t="s">
        <v>85</v>
      </c>
      <c r="AV144" s="14" t="s">
        <v>186</v>
      </c>
      <c r="AW144" s="14" t="s">
        <v>31</v>
      </c>
      <c r="AX144" s="14" t="s">
        <v>83</v>
      </c>
      <c r="AY144" s="185" t="s">
        <v>179</v>
      </c>
    </row>
    <row r="145" spans="1:65" s="2" customFormat="1" ht="22.2" customHeight="1">
      <c r="A145" s="32"/>
      <c r="B145" s="144"/>
      <c r="C145" s="145" t="s">
        <v>211</v>
      </c>
      <c r="D145" s="145" t="s">
        <v>181</v>
      </c>
      <c r="E145" s="146" t="s">
        <v>1557</v>
      </c>
      <c r="F145" s="147" t="s">
        <v>1558</v>
      </c>
      <c r="G145" s="148" t="s">
        <v>259</v>
      </c>
      <c r="H145" s="149">
        <v>2</v>
      </c>
      <c r="I145" s="150"/>
      <c r="J145" s="151">
        <f>ROUND(I145*H145,2)</f>
        <v>0</v>
      </c>
      <c r="K145" s="147" t="s">
        <v>185</v>
      </c>
      <c r="L145" s="33"/>
      <c r="M145" s="152" t="s">
        <v>1</v>
      </c>
      <c r="N145" s="153" t="s">
        <v>40</v>
      </c>
      <c r="O145" s="58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6" t="s">
        <v>289</v>
      </c>
      <c r="AT145" s="156" t="s">
        <v>181</v>
      </c>
      <c r="AU145" s="156" t="s">
        <v>85</v>
      </c>
      <c r="AY145" s="17" t="s">
        <v>179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7" t="s">
        <v>83</v>
      </c>
      <c r="BK145" s="157">
        <f>ROUND(I145*H145,2)</f>
        <v>0</v>
      </c>
      <c r="BL145" s="17" t="s">
        <v>289</v>
      </c>
      <c r="BM145" s="156" t="s">
        <v>249</v>
      </c>
    </row>
    <row r="146" spans="1:65" s="2" customFormat="1" ht="10.199999999999999">
      <c r="A146" s="32"/>
      <c r="B146" s="33"/>
      <c r="C146" s="32"/>
      <c r="D146" s="158" t="s">
        <v>188</v>
      </c>
      <c r="E146" s="32"/>
      <c r="F146" s="159" t="s">
        <v>1558</v>
      </c>
      <c r="G146" s="32"/>
      <c r="H146" s="32"/>
      <c r="I146" s="160"/>
      <c r="J146" s="32"/>
      <c r="K146" s="32"/>
      <c r="L146" s="33"/>
      <c r="M146" s="161"/>
      <c r="N146" s="162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188</v>
      </c>
      <c r="AU146" s="17" t="s">
        <v>85</v>
      </c>
    </row>
    <row r="147" spans="1:65" s="2" customFormat="1" ht="10.199999999999999">
      <c r="A147" s="32"/>
      <c r="B147" s="33"/>
      <c r="C147" s="32"/>
      <c r="D147" s="163" t="s">
        <v>190</v>
      </c>
      <c r="E147" s="32"/>
      <c r="F147" s="164" t="s">
        <v>1559</v>
      </c>
      <c r="G147" s="32"/>
      <c r="H147" s="32"/>
      <c r="I147" s="160"/>
      <c r="J147" s="32"/>
      <c r="K147" s="32"/>
      <c r="L147" s="33"/>
      <c r="M147" s="161"/>
      <c r="N147" s="162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190</v>
      </c>
      <c r="AU147" s="17" t="s">
        <v>85</v>
      </c>
    </row>
    <row r="148" spans="1:65" s="13" customFormat="1" ht="10.199999999999999">
      <c r="B148" s="165"/>
      <c r="D148" s="158" t="s">
        <v>192</v>
      </c>
      <c r="E148" s="166" t="s">
        <v>1</v>
      </c>
      <c r="F148" s="167" t="s">
        <v>85</v>
      </c>
      <c r="H148" s="168">
        <v>2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6" t="s">
        <v>192</v>
      </c>
      <c r="AU148" s="166" t="s">
        <v>85</v>
      </c>
      <c r="AV148" s="13" t="s">
        <v>85</v>
      </c>
      <c r="AW148" s="13" t="s">
        <v>31</v>
      </c>
      <c r="AX148" s="13" t="s">
        <v>75</v>
      </c>
      <c r="AY148" s="166" t="s">
        <v>179</v>
      </c>
    </row>
    <row r="149" spans="1:65" s="14" customFormat="1" ht="10.199999999999999">
      <c r="B149" s="184"/>
      <c r="D149" s="158" t="s">
        <v>192</v>
      </c>
      <c r="E149" s="185" t="s">
        <v>1</v>
      </c>
      <c r="F149" s="186" t="s">
        <v>405</v>
      </c>
      <c r="H149" s="187">
        <v>2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192</v>
      </c>
      <c r="AU149" s="185" t="s">
        <v>85</v>
      </c>
      <c r="AV149" s="14" t="s">
        <v>186</v>
      </c>
      <c r="AW149" s="14" t="s">
        <v>31</v>
      </c>
      <c r="AX149" s="14" t="s">
        <v>83</v>
      </c>
      <c r="AY149" s="185" t="s">
        <v>179</v>
      </c>
    </row>
    <row r="150" spans="1:65" s="2" customFormat="1" ht="14.4" customHeight="1">
      <c r="A150" s="32"/>
      <c r="B150" s="144"/>
      <c r="C150" s="145" t="s">
        <v>218</v>
      </c>
      <c r="D150" s="145" t="s">
        <v>181</v>
      </c>
      <c r="E150" s="146" t="s">
        <v>1560</v>
      </c>
      <c r="F150" s="147" t="s">
        <v>1561</v>
      </c>
      <c r="G150" s="148" t="s">
        <v>337</v>
      </c>
      <c r="H150" s="149">
        <v>50</v>
      </c>
      <c r="I150" s="150"/>
      <c r="J150" s="151">
        <f>ROUND(I150*H150,2)</f>
        <v>0</v>
      </c>
      <c r="K150" s="147" t="s">
        <v>185</v>
      </c>
      <c r="L150" s="33"/>
      <c r="M150" s="152" t="s">
        <v>1</v>
      </c>
      <c r="N150" s="153" t="s">
        <v>40</v>
      </c>
      <c r="O150" s="58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6" t="s">
        <v>289</v>
      </c>
      <c r="AT150" s="156" t="s">
        <v>181</v>
      </c>
      <c r="AU150" s="156" t="s">
        <v>85</v>
      </c>
      <c r="AY150" s="17" t="s">
        <v>179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7" t="s">
        <v>83</v>
      </c>
      <c r="BK150" s="157">
        <f>ROUND(I150*H150,2)</f>
        <v>0</v>
      </c>
      <c r="BL150" s="17" t="s">
        <v>289</v>
      </c>
      <c r="BM150" s="156" t="s">
        <v>8</v>
      </c>
    </row>
    <row r="151" spans="1:65" s="2" customFormat="1" ht="10.199999999999999">
      <c r="A151" s="32"/>
      <c r="B151" s="33"/>
      <c r="C151" s="32"/>
      <c r="D151" s="158" t="s">
        <v>188</v>
      </c>
      <c r="E151" s="32"/>
      <c r="F151" s="159" t="s">
        <v>1561</v>
      </c>
      <c r="G151" s="32"/>
      <c r="H151" s="32"/>
      <c r="I151" s="160"/>
      <c r="J151" s="32"/>
      <c r="K151" s="32"/>
      <c r="L151" s="33"/>
      <c r="M151" s="161"/>
      <c r="N151" s="162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188</v>
      </c>
      <c r="AU151" s="17" t="s">
        <v>85</v>
      </c>
    </row>
    <row r="152" spans="1:65" s="2" customFormat="1" ht="10.199999999999999">
      <c r="A152" s="32"/>
      <c r="B152" s="33"/>
      <c r="C152" s="32"/>
      <c r="D152" s="163" t="s">
        <v>190</v>
      </c>
      <c r="E152" s="32"/>
      <c r="F152" s="164" t="s">
        <v>1562</v>
      </c>
      <c r="G152" s="32"/>
      <c r="H152" s="32"/>
      <c r="I152" s="160"/>
      <c r="J152" s="32"/>
      <c r="K152" s="32"/>
      <c r="L152" s="33"/>
      <c r="M152" s="161"/>
      <c r="N152" s="162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190</v>
      </c>
      <c r="AU152" s="17" t="s">
        <v>85</v>
      </c>
    </row>
    <row r="153" spans="1:65" s="13" customFormat="1" ht="10.199999999999999">
      <c r="B153" s="165"/>
      <c r="D153" s="158" t="s">
        <v>192</v>
      </c>
      <c r="E153" s="166" t="s">
        <v>1</v>
      </c>
      <c r="F153" s="167" t="s">
        <v>514</v>
      </c>
      <c r="H153" s="168">
        <v>50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192</v>
      </c>
      <c r="AU153" s="166" t="s">
        <v>85</v>
      </c>
      <c r="AV153" s="13" t="s">
        <v>85</v>
      </c>
      <c r="AW153" s="13" t="s">
        <v>31</v>
      </c>
      <c r="AX153" s="13" t="s">
        <v>75</v>
      </c>
      <c r="AY153" s="166" t="s">
        <v>179</v>
      </c>
    </row>
    <row r="154" spans="1:65" s="14" customFormat="1" ht="10.199999999999999">
      <c r="B154" s="184"/>
      <c r="D154" s="158" t="s">
        <v>192</v>
      </c>
      <c r="E154" s="185" t="s">
        <v>1</v>
      </c>
      <c r="F154" s="186" t="s">
        <v>405</v>
      </c>
      <c r="H154" s="187">
        <v>50</v>
      </c>
      <c r="I154" s="188"/>
      <c r="L154" s="184"/>
      <c r="M154" s="189"/>
      <c r="N154" s="190"/>
      <c r="O154" s="190"/>
      <c r="P154" s="190"/>
      <c r="Q154" s="190"/>
      <c r="R154" s="190"/>
      <c r="S154" s="190"/>
      <c r="T154" s="191"/>
      <c r="AT154" s="185" t="s">
        <v>192</v>
      </c>
      <c r="AU154" s="185" t="s">
        <v>85</v>
      </c>
      <c r="AV154" s="14" t="s">
        <v>186</v>
      </c>
      <c r="AW154" s="14" t="s">
        <v>31</v>
      </c>
      <c r="AX154" s="14" t="s">
        <v>83</v>
      </c>
      <c r="AY154" s="185" t="s">
        <v>179</v>
      </c>
    </row>
    <row r="155" spans="1:65" s="2" customFormat="1" ht="14.4" customHeight="1">
      <c r="A155" s="32"/>
      <c r="B155" s="144"/>
      <c r="C155" s="145" t="s">
        <v>226</v>
      </c>
      <c r="D155" s="145" t="s">
        <v>181</v>
      </c>
      <c r="E155" s="146" t="s">
        <v>1563</v>
      </c>
      <c r="F155" s="147" t="s">
        <v>1564</v>
      </c>
      <c r="G155" s="148" t="s">
        <v>259</v>
      </c>
      <c r="H155" s="149">
        <v>1</v>
      </c>
      <c r="I155" s="150"/>
      <c r="J155" s="151">
        <f>ROUND(I155*H155,2)</f>
        <v>0</v>
      </c>
      <c r="K155" s="147" t="s">
        <v>185</v>
      </c>
      <c r="L155" s="33"/>
      <c r="M155" s="152" t="s">
        <v>1</v>
      </c>
      <c r="N155" s="153" t="s">
        <v>40</v>
      </c>
      <c r="O155" s="58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6" t="s">
        <v>289</v>
      </c>
      <c r="AT155" s="156" t="s">
        <v>181</v>
      </c>
      <c r="AU155" s="156" t="s">
        <v>85</v>
      </c>
      <c r="AY155" s="17" t="s">
        <v>179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7" t="s">
        <v>83</v>
      </c>
      <c r="BK155" s="157">
        <f>ROUND(I155*H155,2)</f>
        <v>0</v>
      </c>
      <c r="BL155" s="17" t="s">
        <v>289</v>
      </c>
      <c r="BM155" s="156" t="s">
        <v>134</v>
      </c>
    </row>
    <row r="156" spans="1:65" s="2" customFormat="1" ht="10.199999999999999">
      <c r="A156" s="32"/>
      <c r="B156" s="33"/>
      <c r="C156" s="32"/>
      <c r="D156" s="158" t="s">
        <v>188</v>
      </c>
      <c r="E156" s="32"/>
      <c r="F156" s="159" t="s">
        <v>1564</v>
      </c>
      <c r="G156" s="32"/>
      <c r="H156" s="32"/>
      <c r="I156" s="160"/>
      <c r="J156" s="32"/>
      <c r="K156" s="32"/>
      <c r="L156" s="33"/>
      <c r="M156" s="161"/>
      <c r="N156" s="162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188</v>
      </c>
      <c r="AU156" s="17" t="s">
        <v>85</v>
      </c>
    </row>
    <row r="157" spans="1:65" s="2" customFormat="1" ht="10.199999999999999">
      <c r="A157" s="32"/>
      <c r="B157" s="33"/>
      <c r="C157" s="32"/>
      <c r="D157" s="163" t="s">
        <v>190</v>
      </c>
      <c r="E157" s="32"/>
      <c r="F157" s="164" t="s">
        <v>1565</v>
      </c>
      <c r="G157" s="32"/>
      <c r="H157" s="32"/>
      <c r="I157" s="160"/>
      <c r="J157" s="32"/>
      <c r="K157" s="32"/>
      <c r="L157" s="33"/>
      <c r="M157" s="161"/>
      <c r="N157" s="162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190</v>
      </c>
      <c r="AU157" s="17" t="s">
        <v>85</v>
      </c>
    </row>
    <row r="158" spans="1:65" s="13" customFormat="1" ht="10.199999999999999">
      <c r="B158" s="165"/>
      <c r="D158" s="158" t="s">
        <v>192</v>
      </c>
      <c r="E158" s="166" t="s">
        <v>1</v>
      </c>
      <c r="F158" s="167" t="s">
        <v>83</v>
      </c>
      <c r="H158" s="168">
        <v>1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6" t="s">
        <v>192</v>
      </c>
      <c r="AU158" s="166" t="s">
        <v>85</v>
      </c>
      <c r="AV158" s="13" t="s">
        <v>85</v>
      </c>
      <c r="AW158" s="13" t="s">
        <v>31</v>
      </c>
      <c r="AX158" s="13" t="s">
        <v>75</v>
      </c>
      <c r="AY158" s="166" t="s">
        <v>179</v>
      </c>
    </row>
    <row r="159" spans="1:65" s="14" customFormat="1" ht="10.199999999999999">
      <c r="B159" s="184"/>
      <c r="D159" s="158" t="s">
        <v>192</v>
      </c>
      <c r="E159" s="185" t="s">
        <v>1</v>
      </c>
      <c r="F159" s="186" t="s">
        <v>405</v>
      </c>
      <c r="H159" s="187">
        <v>1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192</v>
      </c>
      <c r="AU159" s="185" t="s">
        <v>85</v>
      </c>
      <c r="AV159" s="14" t="s">
        <v>186</v>
      </c>
      <c r="AW159" s="14" t="s">
        <v>31</v>
      </c>
      <c r="AX159" s="14" t="s">
        <v>83</v>
      </c>
      <c r="AY159" s="185" t="s">
        <v>179</v>
      </c>
    </row>
    <row r="160" spans="1:65" s="2" customFormat="1" ht="14.4" customHeight="1">
      <c r="A160" s="32"/>
      <c r="B160" s="144"/>
      <c r="C160" s="145" t="s">
        <v>233</v>
      </c>
      <c r="D160" s="145" t="s">
        <v>181</v>
      </c>
      <c r="E160" s="146" t="s">
        <v>1566</v>
      </c>
      <c r="F160" s="147" t="s">
        <v>1567</v>
      </c>
      <c r="G160" s="148" t="s">
        <v>259</v>
      </c>
      <c r="H160" s="149">
        <v>2</v>
      </c>
      <c r="I160" s="150"/>
      <c r="J160" s="151">
        <f>ROUND(I160*H160,2)</f>
        <v>0</v>
      </c>
      <c r="K160" s="147" t="s">
        <v>185</v>
      </c>
      <c r="L160" s="33"/>
      <c r="M160" s="152" t="s">
        <v>1</v>
      </c>
      <c r="N160" s="153" t="s">
        <v>40</v>
      </c>
      <c r="O160" s="58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6" t="s">
        <v>289</v>
      </c>
      <c r="AT160" s="156" t="s">
        <v>181</v>
      </c>
      <c r="AU160" s="156" t="s">
        <v>85</v>
      </c>
      <c r="AY160" s="17" t="s">
        <v>179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7" t="s">
        <v>83</v>
      </c>
      <c r="BK160" s="157">
        <f>ROUND(I160*H160,2)</f>
        <v>0</v>
      </c>
      <c r="BL160" s="17" t="s">
        <v>289</v>
      </c>
      <c r="BM160" s="156" t="s">
        <v>289</v>
      </c>
    </row>
    <row r="161" spans="1:65" s="2" customFormat="1" ht="10.199999999999999">
      <c r="A161" s="32"/>
      <c r="B161" s="33"/>
      <c r="C161" s="32"/>
      <c r="D161" s="158" t="s">
        <v>188</v>
      </c>
      <c r="E161" s="32"/>
      <c r="F161" s="159" t="s">
        <v>1567</v>
      </c>
      <c r="G161" s="32"/>
      <c r="H161" s="32"/>
      <c r="I161" s="160"/>
      <c r="J161" s="32"/>
      <c r="K161" s="32"/>
      <c r="L161" s="33"/>
      <c r="M161" s="161"/>
      <c r="N161" s="162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188</v>
      </c>
      <c r="AU161" s="17" t="s">
        <v>85</v>
      </c>
    </row>
    <row r="162" spans="1:65" s="2" customFormat="1" ht="10.199999999999999">
      <c r="A162" s="32"/>
      <c r="B162" s="33"/>
      <c r="C162" s="32"/>
      <c r="D162" s="163" t="s">
        <v>190</v>
      </c>
      <c r="E162" s="32"/>
      <c r="F162" s="164" t="s">
        <v>1568</v>
      </c>
      <c r="G162" s="32"/>
      <c r="H162" s="32"/>
      <c r="I162" s="160"/>
      <c r="J162" s="32"/>
      <c r="K162" s="32"/>
      <c r="L162" s="33"/>
      <c r="M162" s="161"/>
      <c r="N162" s="162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190</v>
      </c>
      <c r="AU162" s="17" t="s">
        <v>85</v>
      </c>
    </row>
    <row r="163" spans="1:65" s="13" customFormat="1" ht="10.199999999999999">
      <c r="B163" s="165"/>
      <c r="D163" s="158" t="s">
        <v>192</v>
      </c>
      <c r="E163" s="166" t="s">
        <v>1</v>
      </c>
      <c r="F163" s="167" t="s">
        <v>85</v>
      </c>
      <c r="H163" s="168">
        <v>2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6" t="s">
        <v>192</v>
      </c>
      <c r="AU163" s="166" t="s">
        <v>85</v>
      </c>
      <c r="AV163" s="13" t="s">
        <v>85</v>
      </c>
      <c r="AW163" s="13" t="s">
        <v>31</v>
      </c>
      <c r="AX163" s="13" t="s">
        <v>75</v>
      </c>
      <c r="AY163" s="166" t="s">
        <v>179</v>
      </c>
    </row>
    <row r="164" spans="1:65" s="14" customFormat="1" ht="10.199999999999999">
      <c r="B164" s="184"/>
      <c r="D164" s="158" t="s">
        <v>192</v>
      </c>
      <c r="E164" s="185" t="s">
        <v>1</v>
      </c>
      <c r="F164" s="186" t="s">
        <v>405</v>
      </c>
      <c r="H164" s="187">
        <v>2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192</v>
      </c>
      <c r="AU164" s="185" t="s">
        <v>85</v>
      </c>
      <c r="AV164" s="14" t="s">
        <v>186</v>
      </c>
      <c r="AW164" s="14" t="s">
        <v>31</v>
      </c>
      <c r="AX164" s="14" t="s">
        <v>83</v>
      </c>
      <c r="AY164" s="185" t="s">
        <v>179</v>
      </c>
    </row>
    <row r="165" spans="1:65" s="2" customFormat="1" ht="22.2" customHeight="1">
      <c r="A165" s="32"/>
      <c r="B165" s="144"/>
      <c r="C165" s="145" t="s">
        <v>239</v>
      </c>
      <c r="D165" s="145" t="s">
        <v>181</v>
      </c>
      <c r="E165" s="146" t="s">
        <v>1569</v>
      </c>
      <c r="F165" s="147" t="s">
        <v>1570</v>
      </c>
      <c r="G165" s="148" t="s">
        <v>259</v>
      </c>
      <c r="H165" s="149">
        <v>2</v>
      </c>
      <c r="I165" s="150"/>
      <c r="J165" s="151">
        <f>ROUND(I165*H165,2)</f>
        <v>0</v>
      </c>
      <c r="K165" s="147" t="s">
        <v>1</v>
      </c>
      <c r="L165" s="33"/>
      <c r="M165" s="152" t="s">
        <v>1</v>
      </c>
      <c r="N165" s="153" t="s">
        <v>40</v>
      </c>
      <c r="O165" s="58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6" t="s">
        <v>289</v>
      </c>
      <c r="AT165" s="156" t="s">
        <v>181</v>
      </c>
      <c r="AU165" s="156" t="s">
        <v>85</v>
      </c>
      <c r="AY165" s="17" t="s">
        <v>179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7" t="s">
        <v>83</v>
      </c>
      <c r="BK165" s="157">
        <f>ROUND(I165*H165,2)</f>
        <v>0</v>
      </c>
      <c r="BL165" s="17" t="s">
        <v>289</v>
      </c>
      <c r="BM165" s="156" t="s">
        <v>302</v>
      </c>
    </row>
    <row r="166" spans="1:65" s="2" customFormat="1" ht="10.199999999999999">
      <c r="A166" s="32"/>
      <c r="B166" s="33"/>
      <c r="C166" s="32"/>
      <c r="D166" s="158" t="s">
        <v>188</v>
      </c>
      <c r="E166" s="32"/>
      <c r="F166" s="159" t="s">
        <v>1570</v>
      </c>
      <c r="G166" s="32"/>
      <c r="H166" s="32"/>
      <c r="I166" s="160"/>
      <c r="J166" s="32"/>
      <c r="K166" s="32"/>
      <c r="L166" s="33"/>
      <c r="M166" s="161"/>
      <c r="N166" s="162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188</v>
      </c>
      <c r="AU166" s="17" t="s">
        <v>85</v>
      </c>
    </row>
    <row r="167" spans="1:65" s="13" customFormat="1" ht="10.199999999999999">
      <c r="B167" s="165"/>
      <c r="D167" s="158" t="s">
        <v>192</v>
      </c>
      <c r="E167" s="166" t="s">
        <v>1</v>
      </c>
      <c r="F167" s="167" t="s">
        <v>85</v>
      </c>
      <c r="H167" s="168">
        <v>2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6" t="s">
        <v>192</v>
      </c>
      <c r="AU167" s="166" t="s">
        <v>85</v>
      </c>
      <c r="AV167" s="13" t="s">
        <v>85</v>
      </c>
      <c r="AW167" s="13" t="s">
        <v>31</v>
      </c>
      <c r="AX167" s="13" t="s">
        <v>75</v>
      </c>
      <c r="AY167" s="166" t="s">
        <v>179</v>
      </c>
    </row>
    <row r="168" spans="1:65" s="14" customFormat="1" ht="10.199999999999999">
      <c r="B168" s="184"/>
      <c r="D168" s="158" t="s">
        <v>192</v>
      </c>
      <c r="E168" s="185" t="s">
        <v>1</v>
      </c>
      <c r="F168" s="186" t="s">
        <v>405</v>
      </c>
      <c r="H168" s="187">
        <v>2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192</v>
      </c>
      <c r="AU168" s="185" t="s">
        <v>85</v>
      </c>
      <c r="AV168" s="14" t="s">
        <v>186</v>
      </c>
      <c r="AW168" s="14" t="s">
        <v>31</v>
      </c>
      <c r="AX168" s="14" t="s">
        <v>83</v>
      </c>
      <c r="AY168" s="185" t="s">
        <v>179</v>
      </c>
    </row>
    <row r="169" spans="1:65" s="2" customFormat="1" ht="22.2" customHeight="1">
      <c r="A169" s="32"/>
      <c r="B169" s="144"/>
      <c r="C169" s="145" t="s">
        <v>249</v>
      </c>
      <c r="D169" s="145" t="s">
        <v>181</v>
      </c>
      <c r="E169" s="146" t="s">
        <v>1571</v>
      </c>
      <c r="F169" s="147" t="s">
        <v>1572</v>
      </c>
      <c r="G169" s="148" t="s">
        <v>1517</v>
      </c>
      <c r="H169" s="149">
        <v>1</v>
      </c>
      <c r="I169" s="150"/>
      <c r="J169" s="151">
        <f>ROUND(I169*H169,2)</f>
        <v>0</v>
      </c>
      <c r="K169" s="147" t="s">
        <v>185</v>
      </c>
      <c r="L169" s="33"/>
      <c r="M169" s="152" t="s">
        <v>1</v>
      </c>
      <c r="N169" s="153" t="s">
        <v>40</v>
      </c>
      <c r="O169" s="58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6" t="s">
        <v>289</v>
      </c>
      <c r="AT169" s="156" t="s">
        <v>181</v>
      </c>
      <c r="AU169" s="156" t="s">
        <v>85</v>
      </c>
      <c r="AY169" s="17" t="s">
        <v>179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7" t="s">
        <v>83</v>
      </c>
      <c r="BK169" s="157">
        <f>ROUND(I169*H169,2)</f>
        <v>0</v>
      </c>
      <c r="BL169" s="17" t="s">
        <v>289</v>
      </c>
      <c r="BM169" s="156" t="s">
        <v>315</v>
      </c>
    </row>
    <row r="170" spans="1:65" s="2" customFormat="1" ht="10.199999999999999">
      <c r="A170" s="32"/>
      <c r="B170" s="33"/>
      <c r="C170" s="32"/>
      <c r="D170" s="158" t="s">
        <v>188</v>
      </c>
      <c r="E170" s="32"/>
      <c r="F170" s="159" t="s">
        <v>1572</v>
      </c>
      <c r="G170" s="32"/>
      <c r="H170" s="32"/>
      <c r="I170" s="160"/>
      <c r="J170" s="32"/>
      <c r="K170" s="32"/>
      <c r="L170" s="33"/>
      <c r="M170" s="161"/>
      <c r="N170" s="162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188</v>
      </c>
      <c r="AU170" s="17" t="s">
        <v>85</v>
      </c>
    </row>
    <row r="171" spans="1:65" s="2" customFormat="1" ht="10.199999999999999">
      <c r="A171" s="32"/>
      <c r="B171" s="33"/>
      <c r="C171" s="32"/>
      <c r="D171" s="163" t="s">
        <v>190</v>
      </c>
      <c r="E171" s="32"/>
      <c r="F171" s="164" t="s">
        <v>1573</v>
      </c>
      <c r="G171" s="32"/>
      <c r="H171" s="32"/>
      <c r="I171" s="160"/>
      <c r="J171" s="32"/>
      <c r="K171" s="32"/>
      <c r="L171" s="33"/>
      <c r="M171" s="161"/>
      <c r="N171" s="162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190</v>
      </c>
      <c r="AU171" s="17" t="s">
        <v>85</v>
      </c>
    </row>
    <row r="172" spans="1:65" s="13" customFormat="1" ht="10.199999999999999">
      <c r="B172" s="165"/>
      <c r="D172" s="158" t="s">
        <v>192</v>
      </c>
      <c r="E172" s="166" t="s">
        <v>1</v>
      </c>
      <c r="F172" s="167" t="s">
        <v>83</v>
      </c>
      <c r="H172" s="168">
        <v>1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6" t="s">
        <v>192</v>
      </c>
      <c r="AU172" s="166" t="s">
        <v>85</v>
      </c>
      <c r="AV172" s="13" t="s">
        <v>85</v>
      </c>
      <c r="AW172" s="13" t="s">
        <v>31</v>
      </c>
      <c r="AX172" s="13" t="s">
        <v>75</v>
      </c>
      <c r="AY172" s="166" t="s">
        <v>179</v>
      </c>
    </row>
    <row r="173" spans="1:65" s="14" customFormat="1" ht="10.199999999999999">
      <c r="B173" s="184"/>
      <c r="D173" s="158" t="s">
        <v>192</v>
      </c>
      <c r="E173" s="185" t="s">
        <v>1</v>
      </c>
      <c r="F173" s="186" t="s">
        <v>405</v>
      </c>
      <c r="H173" s="187">
        <v>1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192</v>
      </c>
      <c r="AU173" s="185" t="s">
        <v>85</v>
      </c>
      <c r="AV173" s="14" t="s">
        <v>186</v>
      </c>
      <c r="AW173" s="14" t="s">
        <v>31</v>
      </c>
      <c r="AX173" s="14" t="s">
        <v>83</v>
      </c>
      <c r="AY173" s="185" t="s">
        <v>179</v>
      </c>
    </row>
    <row r="174" spans="1:65" s="2" customFormat="1" ht="22.2" customHeight="1">
      <c r="A174" s="32"/>
      <c r="B174" s="144"/>
      <c r="C174" s="145" t="s">
        <v>256</v>
      </c>
      <c r="D174" s="145" t="s">
        <v>181</v>
      </c>
      <c r="E174" s="146" t="s">
        <v>1574</v>
      </c>
      <c r="F174" s="147" t="s">
        <v>1575</v>
      </c>
      <c r="G174" s="148" t="s">
        <v>259</v>
      </c>
      <c r="H174" s="149">
        <v>1</v>
      </c>
      <c r="I174" s="150"/>
      <c r="J174" s="151">
        <f>ROUND(I174*H174,2)</f>
        <v>0</v>
      </c>
      <c r="K174" s="147" t="s">
        <v>185</v>
      </c>
      <c r="L174" s="33"/>
      <c r="M174" s="152" t="s">
        <v>1</v>
      </c>
      <c r="N174" s="153" t="s">
        <v>40</v>
      </c>
      <c r="O174" s="58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6" t="s">
        <v>289</v>
      </c>
      <c r="AT174" s="156" t="s">
        <v>181</v>
      </c>
      <c r="AU174" s="156" t="s">
        <v>85</v>
      </c>
      <c r="AY174" s="17" t="s">
        <v>179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7" t="s">
        <v>83</v>
      </c>
      <c r="BK174" s="157">
        <f>ROUND(I174*H174,2)</f>
        <v>0</v>
      </c>
      <c r="BL174" s="17" t="s">
        <v>289</v>
      </c>
      <c r="BM174" s="156" t="s">
        <v>327</v>
      </c>
    </row>
    <row r="175" spans="1:65" s="2" customFormat="1" ht="19.2">
      <c r="A175" s="32"/>
      <c r="B175" s="33"/>
      <c r="C175" s="32"/>
      <c r="D175" s="158" t="s">
        <v>188</v>
      </c>
      <c r="E175" s="32"/>
      <c r="F175" s="159" t="s">
        <v>1575</v>
      </c>
      <c r="G175" s="32"/>
      <c r="H175" s="32"/>
      <c r="I175" s="160"/>
      <c r="J175" s="32"/>
      <c r="K175" s="32"/>
      <c r="L175" s="33"/>
      <c r="M175" s="161"/>
      <c r="N175" s="162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188</v>
      </c>
      <c r="AU175" s="17" t="s">
        <v>85</v>
      </c>
    </row>
    <row r="176" spans="1:65" s="2" customFormat="1" ht="10.199999999999999">
      <c r="A176" s="32"/>
      <c r="B176" s="33"/>
      <c r="C176" s="32"/>
      <c r="D176" s="163" t="s">
        <v>190</v>
      </c>
      <c r="E176" s="32"/>
      <c r="F176" s="164" t="s">
        <v>1576</v>
      </c>
      <c r="G176" s="32"/>
      <c r="H176" s="32"/>
      <c r="I176" s="160"/>
      <c r="J176" s="32"/>
      <c r="K176" s="32"/>
      <c r="L176" s="33"/>
      <c r="M176" s="161"/>
      <c r="N176" s="162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190</v>
      </c>
      <c r="AU176" s="17" t="s">
        <v>85</v>
      </c>
    </row>
    <row r="177" spans="1:65" s="13" customFormat="1" ht="10.199999999999999">
      <c r="B177" s="165"/>
      <c r="D177" s="158" t="s">
        <v>192</v>
      </c>
      <c r="E177" s="166" t="s">
        <v>1</v>
      </c>
      <c r="F177" s="167" t="s">
        <v>83</v>
      </c>
      <c r="H177" s="168">
        <v>1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6" t="s">
        <v>192</v>
      </c>
      <c r="AU177" s="166" t="s">
        <v>85</v>
      </c>
      <c r="AV177" s="13" t="s">
        <v>85</v>
      </c>
      <c r="AW177" s="13" t="s">
        <v>31</v>
      </c>
      <c r="AX177" s="13" t="s">
        <v>75</v>
      </c>
      <c r="AY177" s="166" t="s">
        <v>179</v>
      </c>
    </row>
    <row r="178" spans="1:65" s="14" customFormat="1" ht="10.199999999999999">
      <c r="B178" s="184"/>
      <c r="D178" s="158" t="s">
        <v>192</v>
      </c>
      <c r="E178" s="185" t="s">
        <v>1</v>
      </c>
      <c r="F178" s="186" t="s">
        <v>405</v>
      </c>
      <c r="H178" s="187">
        <v>1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192</v>
      </c>
      <c r="AU178" s="185" t="s">
        <v>85</v>
      </c>
      <c r="AV178" s="14" t="s">
        <v>186</v>
      </c>
      <c r="AW178" s="14" t="s">
        <v>31</v>
      </c>
      <c r="AX178" s="14" t="s">
        <v>83</v>
      </c>
      <c r="AY178" s="185" t="s">
        <v>179</v>
      </c>
    </row>
    <row r="179" spans="1:65" s="2" customFormat="1" ht="22.2" customHeight="1">
      <c r="A179" s="32"/>
      <c r="B179" s="144"/>
      <c r="C179" s="145" t="s">
        <v>8</v>
      </c>
      <c r="D179" s="145" t="s">
        <v>181</v>
      </c>
      <c r="E179" s="146" t="s">
        <v>1577</v>
      </c>
      <c r="F179" s="147" t="s">
        <v>1578</v>
      </c>
      <c r="G179" s="148" t="s">
        <v>1517</v>
      </c>
      <c r="H179" s="149">
        <v>1</v>
      </c>
      <c r="I179" s="150"/>
      <c r="J179" s="151">
        <f>ROUND(I179*H179,2)</f>
        <v>0</v>
      </c>
      <c r="K179" s="147" t="s">
        <v>1</v>
      </c>
      <c r="L179" s="33"/>
      <c r="M179" s="152" t="s">
        <v>1</v>
      </c>
      <c r="N179" s="153" t="s">
        <v>40</v>
      </c>
      <c r="O179" s="58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6" t="s">
        <v>289</v>
      </c>
      <c r="AT179" s="156" t="s">
        <v>181</v>
      </c>
      <c r="AU179" s="156" t="s">
        <v>85</v>
      </c>
      <c r="AY179" s="17" t="s">
        <v>179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7" t="s">
        <v>83</v>
      </c>
      <c r="BK179" s="157">
        <f>ROUND(I179*H179,2)</f>
        <v>0</v>
      </c>
      <c r="BL179" s="17" t="s">
        <v>289</v>
      </c>
      <c r="BM179" s="156" t="s">
        <v>341</v>
      </c>
    </row>
    <row r="180" spans="1:65" s="2" customFormat="1" ht="10.199999999999999">
      <c r="A180" s="32"/>
      <c r="B180" s="33"/>
      <c r="C180" s="32"/>
      <c r="D180" s="158" t="s">
        <v>188</v>
      </c>
      <c r="E180" s="32"/>
      <c r="F180" s="159" t="s">
        <v>1578</v>
      </c>
      <c r="G180" s="32"/>
      <c r="H180" s="32"/>
      <c r="I180" s="160"/>
      <c r="J180" s="32"/>
      <c r="K180" s="32"/>
      <c r="L180" s="33"/>
      <c r="M180" s="161"/>
      <c r="N180" s="162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188</v>
      </c>
      <c r="AU180" s="17" t="s">
        <v>85</v>
      </c>
    </row>
    <row r="181" spans="1:65" s="13" customFormat="1" ht="10.199999999999999">
      <c r="B181" s="165"/>
      <c r="D181" s="158" t="s">
        <v>192</v>
      </c>
      <c r="E181" s="166" t="s">
        <v>1</v>
      </c>
      <c r="F181" s="167" t="s">
        <v>83</v>
      </c>
      <c r="H181" s="168">
        <v>1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6" t="s">
        <v>192</v>
      </c>
      <c r="AU181" s="166" t="s">
        <v>85</v>
      </c>
      <c r="AV181" s="13" t="s">
        <v>85</v>
      </c>
      <c r="AW181" s="13" t="s">
        <v>31</v>
      </c>
      <c r="AX181" s="13" t="s">
        <v>75</v>
      </c>
      <c r="AY181" s="166" t="s">
        <v>179</v>
      </c>
    </row>
    <row r="182" spans="1:65" s="14" customFormat="1" ht="10.199999999999999">
      <c r="B182" s="184"/>
      <c r="D182" s="158" t="s">
        <v>192</v>
      </c>
      <c r="E182" s="185" t="s">
        <v>1</v>
      </c>
      <c r="F182" s="186" t="s">
        <v>405</v>
      </c>
      <c r="H182" s="187">
        <v>1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192</v>
      </c>
      <c r="AU182" s="185" t="s">
        <v>85</v>
      </c>
      <c r="AV182" s="14" t="s">
        <v>186</v>
      </c>
      <c r="AW182" s="14" t="s">
        <v>31</v>
      </c>
      <c r="AX182" s="14" t="s">
        <v>83</v>
      </c>
      <c r="AY182" s="185" t="s">
        <v>179</v>
      </c>
    </row>
    <row r="183" spans="1:65" s="2" customFormat="1" ht="22.2" customHeight="1">
      <c r="A183" s="32"/>
      <c r="B183" s="144"/>
      <c r="C183" s="145" t="s">
        <v>271</v>
      </c>
      <c r="D183" s="145" t="s">
        <v>181</v>
      </c>
      <c r="E183" s="146" t="s">
        <v>1579</v>
      </c>
      <c r="F183" s="147" t="s">
        <v>1580</v>
      </c>
      <c r="G183" s="148" t="s">
        <v>1581</v>
      </c>
      <c r="H183" s="199"/>
      <c r="I183" s="150"/>
      <c r="J183" s="151">
        <f>ROUND(I183*H183,2)</f>
        <v>0</v>
      </c>
      <c r="K183" s="147" t="s">
        <v>185</v>
      </c>
      <c r="L183" s="33"/>
      <c r="M183" s="152" t="s">
        <v>1</v>
      </c>
      <c r="N183" s="153" t="s">
        <v>40</v>
      </c>
      <c r="O183" s="58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6" t="s">
        <v>289</v>
      </c>
      <c r="AT183" s="156" t="s">
        <v>181</v>
      </c>
      <c r="AU183" s="156" t="s">
        <v>85</v>
      </c>
      <c r="AY183" s="17" t="s">
        <v>179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7" t="s">
        <v>83</v>
      </c>
      <c r="BK183" s="157">
        <f>ROUND(I183*H183,2)</f>
        <v>0</v>
      </c>
      <c r="BL183" s="17" t="s">
        <v>289</v>
      </c>
      <c r="BM183" s="156" t="s">
        <v>351</v>
      </c>
    </row>
    <row r="184" spans="1:65" s="2" customFormat="1" ht="10.199999999999999">
      <c r="A184" s="32"/>
      <c r="B184" s="33"/>
      <c r="C184" s="32"/>
      <c r="D184" s="158" t="s">
        <v>188</v>
      </c>
      <c r="E184" s="32"/>
      <c r="F184" s="159" t="s">
        <v>1580</v>
      </c>
      <c r="G184" s="32"/>
      <c r="H184" s="32"/>
      <c r="I184" s="160"/>
      <c r="J184" s="32"/>
      <c r="K184" s="32"/>
      <c r="L184" s="33"/>
      <c r="M184" s="161"/>
      <c r="N184" s="162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188</v>
      </c>
      <c r="AU184" s="17" t="s">
        <v>85</v>
      </c>
    </row>
    <row r="185" spans="1:65" s="2" customFormat="1" ht="10.199999999999999">
      <c r="A185" s="32"/>
      <c r="B185" s="33"/>
      <c r="C185" s="32"/>
      <c r="D185" s="163" t="s">
        <v>190</v>
      </c>
      <c r="E185" s="32"/>
      <c r="F185" s="164" t="s">
        <v>1582</v>
      </c>
      <c r="G185" s="32"/>
      <c r="H185" s="32"/>
      <c r="I185" s="160"/>
      <c r="J185" s="32"/>
      <c r="K185" s="32"/>
      <c r="L185" s="33"/>
      <c r="M185" s="161"/>
      <c r="N185" s="162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190</v>
      </c>
      <c r="AU185" s="17" t="s">
        <v>85</v>
      </c>
    </row>
    <row r="186" spans="1:65" s="12" customFormat="1" ht="22.8" customHeight="1">
      <c r="B186" s="131"/>
      <c r="D186" s="132" t="s">
        <v>74</v>
      </c>
      <c r="E186" s="142" t="s">
        <v>1583</v>
      </c>
      <c r="F186" s="142" t="s">
        <v>1584</v>
      </c>
      <c r="I186" s="134"/>
      <c r="J186" s="143">
        <f>BK186</f>
        <v>0</v>
      </c>
      <c r="L186" s="131"/>
      <c r="M186" s="136"/>
      <c r="N186" s="137"/>
      <c r="O186" s="137"/>
      <c r="P186" s="138">
        <f>SUM(P187:P194)</f>
        <v>0</v>
      </c>
      <c r="Q186" s="137"/>
      <c r="R186" s="138">
        <f>SUM(R187:R194)</f>
        <v>0</v>
      </c>
      <c r="S186" s="137"/>
      <c r="T186" s="139">
        <f>SUM(T187:T194)</f>
        <v>0</v>
      </c>
      <c r="AR186" s="132" t="s">
        <v>85</v>
      </c>
      <c r="AT186" s="140" t="s">
        <v>74</v>
      </c>
      <c r="AU186" s="140" t="s">
        <v>83</v>
      </c>
      <c r="AY186" s="132" t="s">
        <v>179</v>
      </c>
      <c r="BK186" s="141">
        <f>SUM(BK187:BK194)</f>
        <v>0</v>
      </c>
    </row>
    <row r="187" spans="1:65" s="2" customFormat="1" ht="34.799999999999997" customHeight="1">
      <c r="A187" s="32"/>
      <c r="B187" s="144"/>
      <c r="C187" s="145" t="s">
        <v>134</v>
      </c>
      <c r="D187" s="145" t="s">
        <v>181</v>
      </c>
      <c r="E187" s="146" t="s">
        <v>1585</v>
      </c>
      <c r="F187" s="147" t="s">
        <v>1586</v>
      </c>
      <c r="G187" s="148" t="s">
        <v>259</v>
      </c>
      <c r="H187" s="149">
        <v>1</v>
      </c>
      <c r="I187" s="150"/>
      <c r="J187" s="151">
        <f>ROUND(I187*H187,2)</f>
        <v>0</v>
      </c>
      <c r="K187" s="147" t="s">
        <v>185</v>
      </c>
      <c r="L187" s="33"/>
      <c r="M187" s="152" t="s">
        <v>1</v>
      </c>
      <c r="N187" s="153" t="s">
        <v>40</v>
      </c>
      <c r="O187" s="58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6" t="s">
        <v>289</v>
      </c>
      <c r="AT187" s="156" t="s">
        <v>181</v>
      </c>
      <c r="AU187" s="156" t="s">
        <v>85</v>
      </c>
      <c r="AY187" s="17" t="s">
        <v>179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7" t="s">
        <v>83</v>
      </c>
      <c r="BK187" s="157">
        <f>ROUND(I187*H187,2)</f>
        <v>0</v>
      </c>
      <c r="BL187" s="17" t="s">
        <v>289</v>
      </c>
      <c r="BM187" s="156" t="s">
        <v>364</v>
      </c>
    </row>
    <row r="188" spans="1:65" s="2" customFormat="1" ht="19.2">
      <c r="A188" s="32"/>
      <c r="B188" s="33"/>
      <c r="C188" s="32"/>
      <c r="D188" s="158" t="s">
        <v>188</v>
      </c>
      <c r="E188" s="32"/>
      <c r="F188" s="159" t="s">
        <v>1586</v>
      </c>
      <c r="G188" s="32"/>
      <c r="H188" s="32"/>
      <c r="I188" s="160"/>
      <c r="J188" s="32"/>
      <c r="K188" s="32"/>
      <c r="L188" s="33"/>
      <c r="M188" s="161"/>
      <c r="N188" s="162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188</v>
      </c>
      <c r="AU188" s="17" t="s">
        <v>85</v>
      </c>
    </row>
    <row r="189" spans="1:65" s="2" customFormat="1" ht="10.199999999999999">
      <c r="A189" s="32"/>
      <c r="B189" s="33"/>
      <c r="C189" s="32"/>
      <c r="D189" s="163" t="s">
        <v>190</v>
      </c>
      <c r="E189" s="32"/>
      <c r="F189" s="164" t="s">
        <v>1587</v>
      </c>
      <c r="G189" s="32"/>
      <c r="H189" s="32"/>
      <c r="I189" s="160"/>
      <c r="J189" s="32"/>
      <c r="K189" s="32"/>
      <c r="L189" s="33"/>
      <c r="M189" s="161"/>
      <c r="N189" s="162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190</v>
      </c>
      <c r="AU189" s="17" t="s">
        <v>85</v>
      </c>
    </row>
    <row r="190" spans="1:65" s="13" customFormat="1" ht="10.199999999999999">
      <c r="B190" s="165"/>
      <c r="D190" s="158" t="s">
        <v>192</v>
      </c>
      <c r="E190" s="166" t="s">
        <v>1</v>
      </c>
      <c r="F190" s="167" t="s">
        <v>83</v>
      </c>
      <c r="H190" s="168">
        <v>1</v>
      </c>
      <c r="I190" s="169"/>
      <c r="L190" s="165"/>
      <c r="M190" s="170"/>
      <c r="N190" s="171"/>
      <c r="O190" s="171"/>
      <c r="P190" s="171"/>
      <c r="Q190" s="171"/>
      <c r="R190" s="171"/>
      <c r="S190" s="171"/>
      <c r="T190" s="172"/>
      <c r="AT190" s="166" t="s">
        <v>192</v>
      </c>
      <c r="AU190" s="166" t="s">
        <v>85</v>
      </c>
      <c r="AV190" s="13" t="s">
        <v>85</v>
      </c>
      <c r="AW190" s="13" t="s">
        <v>31</v>
      </c>
      <c r="AX190" s="13" t="s">
        <v>75</v>
      </c>
      <c r="AY190" s="166" t="s">
        <v>179</v>
      </c>
    </row>
    <row r="191" spans="1:65" s="14" customFormat="1" ht="10.199999999999999">
      <c r="B191" s="184"/>
      <c r="D191" s="158" t="s">
        <v>192</v>
      </c>
      <c r="E191" s="185" t="s">
        <v>1</v>
      </c>
      <c r="F191" s="186" t="s">
        <v>405</v>
      </c>
      <c r="H191" s="187">
        <v>1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192</v>
      </c>
      <c r="AU191" s="185" t="s">
        <v>85</v>
      </c>
      <c r="AV191" s="14" t="s">
        <v>186</v>
      </c>
      <c r="AW191" s="14" t="s">
        <v>31</v>
      </c>
      <c r="AX191" s="14" t="s">
        <v>83</v>
      </c>
      <c r="AY191" s="185" t="s">
        <v>179</v>
      </c>
    </row>
    <row r="192" spans="1:65" s="2" customFormat="1" ht="40.200000000000003" customHeight="1">
      <c r="A192" s="32"/>
      <c r="B192" s="144"/>
      <c r="C192" s="145" t="s">
        <v>283</v>
      </c>
      <c r="D192" s="145" t="s">
        <v>181</v>
      </c>
      <c r="E192" s="146" t="s">
        <v>1588</v>
      </c>
      <c r="F192" s="147" t="s">
        <v>1589</v>
      </c>
      <c r="G192" s="148" t="s">
        <v>1581</v>
      </c>
      <c r="H192" s="199"/>
      <c r="I192" s="150"/>
      <c r="J192" s="151">
        <f>ROUND(I192*H192,2)</f>
        <v>0</v>
      </c>
      <c r="K192" s="147" t="s">
        <v>185</v>
      </c>
      <c r="L192" s="33"/>
      <c r="M192" s="152" t="s">
        <v>1</v>
      </c>
      <c r="N192" s="153" t="s">
        <v>40</v>
      </c>
      <c r="O192" s="58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6" t="s">
        <v>289</v>
      </c>
      <c r="AT192" s="156" t="s">
        <v>181</v>
      </c>
      <c r="AU192" s="156" t="s">
        <v>85</v>
      </c>
      <c r="AY192" s="17" t="s">
        <v>179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7" t="s">
        <v>83</v>
      </c>
      <c r="BK192" s="157">
        <f>ROUND(I192*H192,2)</f>
        <v>0</v>
      </c>
      <c r="BL192" s="17" t="s">
        <v>289</v>
      </c>
      <c r="BM192" s="156" t="s">
        <v>377</v>
      </c>
    </row>
    <row r="193" spans="1:65" s="2" customFormat="1" ht="28.8">
      <c r="A193" s="32"/>
      <c r="B193" s="33"/>
      <c r="C193" s="32"/>
      <c r="D193" s="158" t="s">
        <v>188</v>
      </c>
      <c r="E193" s="32"/>
      <c r="F193" s="159" t="s">
        <v>1589</v>
      </c>
      <c r="G193" s="32"/>
      <c r="H193" s="32"/>
      <c r="I193" s="160"/>
      <c r="J193" s="32"/>
      <c r="K193" s="32"/>
      <c r="L193" s="33"/>
      <c r="M193" s="161"/>
      <c r="N193" s="162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188</v>
      </c>
      <c r="AU193" s="17" t="s">
        <v>85</v>
      </c>
    </row>
    <row r="194" spans="1:65" s="2" customFormat="1" ht="10.199999999999999">
      <c r="A194" s="32"/>
      <c r="B194" s="33"/>
      <c r="C194" s="32"/>
      <c r="D194" s="163" t="s">
        <v>190</v>
      </c>
      <c r="E194" s="32"/>
      <c r="F194" s="164" t="s">
        <v>1590</v>
      </c>
      <c r="G194" s="32"/>
      <c r="H194" s="32"/>
      <c r="I194" s="160"/>
      <c r="J194" s="32"/>
      <c r="K194" s="32"/>
      <c r="L194" s="33"/>
      <c r="M194" s="161"/>
      <c r="N194" s="162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190</v>
      </c>
      <c r="AU194" s="17" t="s">
        <v>85</v>
      </c>
    </row>
    <row r="195" spans="1:65" s="12" customFormat="1" ht="22.8" customHeight="1">
      <c r="B195" s="131"/>
      <c r="D195" s="132" t="s">
        <v>74</v>
      </c>
      <c r="E195" s="142" t="s">
        <v>1591</v>
      </c>
      <c r="F195" s="142" t="s">
        <v>1592</v>
      </c>
      <c r="I195" s="134"/>
      <c r="J195" s="143">
        <f>BK195</f>
        <v>0</v>
      </c>
      <c r="L195" s="131"/>
      <c r="M195" s="136"/>
      <c r="N195" s="137"/>
      <c r="O195" s="137"/>
      <c r="P195" s="138">
        <f>SUM(P196:P206)</f>
        <v>0</v>
      </c>
      <c r="Q195" s="137"/>
      <c r="R195" s="138">
        <f>SUM(R196:R206)</f>
        <v>0</v>
      </c>
      <c r="S195" s="137"/>
      <c r="T195" s="139">
        <f>SUM(T196:T206)</f>
        <v>0</v>
      </c>
      <c r="AR195" s="132" t="s">
        <v>85</v>
      </c>
      <c r="AT195" s="140" t="s">
        <v>74</v>
      </c>
      <c r="AU195" s="140" t="s">
        <v>83</v>
      </c>
      <c r="AY195" s="132" t="s">
        <v>179</v>
      </c>
      <c r="BK195" s="141">
        <f>SUM(BK196:BK206)</f>
        <v>0</v>
      </c>
    </row>
    <row r="196" spans="1:65" s="2" customFormat="1" ht="22.2" customHeight="1">
      <c r="A196" s="32"/>
      <c r="B196" s="144"/>
      <c r="C196" s="145" t="s">
        <v>289</v>
      </c>
      <c r="D196" s="145" t="s">
        <v>181</v>
      </c>
      <c r="E196" s="146" t="s">
        <v>1593</v>
      </c>
      <c r="F196" s="147" t="s">
        <v>1594</v>
      </c>
      <c r="G196" s="148" t="s">
        <v>259</v>
      </c>
      <c r="H196" s="149">
        <v>2</v>
      </c>
      <c r="I196" s="150"/>
      <c r="J196" s="151">
        <f>ROUND(I196*H196,2)</f>
        <v>0</v>
      </c>
      <c r="K196" s="147" t="s">
        <v>1</v>
      </c>
      <c r="L196" s="33"/>
      <c r="M196" s="152" t="s">
        <v>1</v>
      </c>
      <c r="N196" s="153" t="s">
        <v>40</v>
      </c>
      <c r="O196" s="58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6" t="s">
        <v>289</v>
      </c>
      <c r="AT196" s="156" t="s">
        <v>181</v>
      </c>
      <c r="AU196" s="156" t="s">
        <v>85</v>
      </c>
      <c r="AY196" s="17" t="s">
        <v>179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7" t="s">
        <v>83</v>
      </c>
      <c r="BK196" s="157">
        <f>ROUND(I196*H196,2)</f>
        <v>0</v>
      </c>
      <c r="BL196" s="17" t="s">
        <v>289</v>
      </c>
      <c r="BM196" s="156" t="s">
        <v>388</v>
      </c>
    </row>
    <row r="197" spans="1:65" s="2" customFormat="1" ht="19.2">
      <c r="A197" s="32"/>
      <c r="B197" s="33"/>
      <c r="C197" s="32"/>
      <c r="D197" s="158" t="s">
        <v>188</v>
      </c>
      <c r="E197" s="32"/>
      <c r="F197" s="159" t="s">
        <v>1594</v>
      </c>
      <c r="G197" s="32"/>
      <c r="H197" s="32"/>
      <c r="I197" s="160"/>
      <c r="J197" s="32"/>
      <c r="K197" s="32"/>
      <c r="L197" s="33"/>
      <c r="M197" s="161"/>
      <c r="N197" s="162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188</v>
      </c>
      <c r="AU197" s="17" t="s">
        <v>85</v>
      </c>
    </row>
    <row r="198" spans="1:65" s="13" customFormat="1" ht="10.199999999999999">
      <c r="B198" s="165"/>
      <c r="D198" s="158" t="s">
        <v>192</v>
      </c>
      <c r="E198" s="166" t="s">
        <v>1</v>
      </c>
      <c r="F198" s="167" t="s">
        <v>85</v>
      </c>
      <c r="H198" s="168">
        <v>2</v>
      </c>
      <c r="I198" s="169"/>
      <c r="L198" s="165"/>
      <c r="M198" s="170"/>
      <c r="N198" s="171"/>
      <c r="O198" s="171"/>
      <c r="P198" s="171"/>
      <c r="Q198" s="171"/>
      <c r="R198" s="171"/>
      <c r="S198" s="171"/>
      <c r="T198" s="172"/>
      <c r="AT198" s="166" t="s">
        <v>192</v>
      </c>
      <c r="AU198" s="166" t="s">
        <v>85</v>
      </c>
      <c r="AV198" s="13" t="s">
        <v>85</v>
      </c>
      <c r="AW198" s="13" t="s">
        <v>31</v>
      </c>
      <c r="AX198" s="13" t="s">
        <v>75</v>
      </c>
      <c r="AY198" s="166" t="s">
        <v>179</v>
      </c>
    </row>
    <row r="199" spans="1:65" s="14" customFormat="1" ht="10.199999999999999">
      <c r="B199" s="184"/>
      <c r="D199" s="158" t="s">
        <v>192</v>
      </c>
      <c r="E199" s="185" t="s">
        <v>1</v>
      </c>
      <c r="F199" s="186" t="s">
        <v>405</v>
      </c>
      <c r="H199" s="187">
        <v>2</v>
      </c>
      <c r="I199" s="188"/>
      <c r="L199" s="184"/>
      <c r="M199" s="189"/>
      <c r="N199" s="190"/>
      <c r="O199" s="190"/>
      <c r="P199" s="190"/>
      <c r="Q199" s="190"/>
      <c r="R199" s="190"/>
      <c r="S199" s="190"/>
      <c r="T199" s="191"/>
      <c r="AT199" s="185" t="s">
        <v>192</v>
      </c>
      <c r="AU199" s="185" t="s">
        <v>85</v>
      </c>
      <c r="AV199" s="14" t="s">
        <v>186</v>
      </c>
      <c r="AW199" s="14" t="s">
        <v>31</v>
      </c>
      <c r="AX199" s="14" t="s">
        <v>83</v>
      </c>
      <c r="AY199" s="185" t="s">
        <v>179</v>
      </c>
    </row>
    <row r="200" spans="1:65" s="2" customFormat="1" ht="19.8" customHeight="1">
      <c r="A200" s="32"/>
      <c r="B200" s="144"/>
      <c r="C200" s="145" t="s">
        <v>296</v>
      </c>
      <c r="D200" s="145" t="s">
        <v>181</v>
      </c>
      <c r="E200" s="146" t="s">
        <v>1595</v>
      </c>
      <c r="F200" s="147" t="s">
        <v>1596</v>
      </c>
      <c r="G200" s="148" t="s">
        <v>259</v>
      </c>
      <c r="H200" s="149">
        <v>2</v>
      </c>
      <c r="I200" s="150"/>
      <c r="J200" s="151">
        <f>ROUND(I200*H200,2)</f>
        <v>0</v>
      </c>
      <c r="K200" s="147" t="s">
        <v>1</v>
      </c>
      <c r="L200" s="33"/>
      <c r="M200" s="152" t="s">
        <v>1</v>
      </c>
      <c r="N200" s="153" t="s">
        <v>40</v>
      </c>
      <c r="O200" s="58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6" t="s">
        <v>289</v>
      </c>
      <c r="AT200" s="156" t="s">
        <v>181</v>
      </c>
      <c r="AU200" s="156" t="s">
        <v>85</v>
      </c>
      <c r="AY200" s="17" t="s">
        <v>179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7" t="s">
        <v>83</v>
      </c>
      <c r="BK200" s="157">
        <f>ROUND(I200*H200,2)</f>
        <v>0</v>
      </c>
      <c r="BL200" s="17" t="s">
        <v>289</v>
      </c>
      <c r="BM200" s="156" t="s">
        <v>398</v>
      </c>
    </row>
    <row r="201" spans="1:65" s="2" customFormat="1" ht="10.199999999999999">
      <c r="A201" s="32"/>
      <c r="B201" s="33"/>
      <c r="C201" s="32"/>
      <c r="D201" s="158" t="s">
        <v>188</v>
      </c>
      <c r="E201" s="32"/>
      <c r="F201" s="159" t="s">
        <v>1596</v>
      </c>
      <c r="G201" s="32"/>
      <c r="H201" s="32"/>
      <c r="I201" s="160"/>
      <c r="J201" s="32"/>
      <c r="K201" s="32"/>
      <c r="L201" s="33"/>
      <c r="M201" s="161"/>
      <c r="N201" s="162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188</v>
      </c>
      <c r="AU201" s="17" t="s">
        <v>85</v>
      </c>
    </row>
    <row r="202" spans="1:65" s="13" customFormat="1" ht="10.199999999999999">
      <c r="B202" s="165"/>
      <c r="D202" s="158" t="s">
        <v>192</v>
      </c>
      <c r="E202" s="166" t="s">
        <v>1</v>
      </c>
      <c r="F202" s="167" t="s">
        <v>85</v>
      </c>
      <c r="H202" s="168">
        <v>2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6" t="s">
        <v>192</v>
      </c>
      <c r="AU202" s="166" t="s">
        <v>85</v>
      </c>
      <c r="AV202" s="13" t="s">
        <v>85</v>
      </c>
      <c r="AW202" s="13" t="s">
        <v>31</v>
      </c>
      <c r="AX202" s="13" t="s">
        <v>75</v>
      </c>
      <c r="AY202" s="166" t="s">
        <v>179</v>
      </c>
    </row>
    <row r="203" spans="1:65" s="14" customFormat="1" ht="10.199999999999999">
      <c r="B203" s="184"/>
      <c r="D203" s="158" t="s">
        <v>192</v>
      </c>
      <c r="E203" s="185" t="s">
        <v>1</v>
      </c>
      <c r="F203" s="186" t="s">
        <v>405</v>
      </c>
      <c r="H203" s="187">
        <v>2</v>
      </c>
      <c r="I203" s="188"/>
      <c r="L203" s="184"/>
      <c r="M203" s="189"/>
      <c r="N203" s="190"/>
      <c r="O203" s="190"/>
      <c r="P203" s="190"/>
      <c r="Q203" s="190"/>
      <c r="R203" s="190"/>
      <c r="S203" s="190"/>
      <c r="T203" s="191"/>
      <c r="AT203" s="185" t="s">
        <v>192</v>
      </c>
      <c r="AU203" s="185" t="s">
        <v>85</v>
      </c>
      <c r="AV203" s="14" t="s">
        <v>186</v>
      </c>
      <c r="AW203" s="14" t="s">
        <v>31</v>
      </c>
      <c r="AX203" s="14" t="s">
        <v>83</v>
      </c>
      <c r="AY203" s="185" t="s">
        <v>179</v>
      </c>
    </row>
    <row r="204" spans="1:65" s="2" customFormat="1" ht="34.799999999999997" customHeight="1">
      <c r="A204" s="32"/>
      <c r="B204" s="144"/>
      <c r="C204" s="145" t="s">
        <v>302</v>
      </c>
      <c r="D204" s="145" t="s">
        <v>181</v>
      </c>
      <c r="E204" s="146" t="s">
        <v>1597</v>
      </c>
      <c r="F204" s="147" t="s">
        <v>1598</v>
      </c>
      <c r="G204" s="148" t="s">
        <v>1581</v>
      </c>
      <c r="H204" s="199"/>
      <c r="I204" s="150"/>
      <c r="J204" s="151">
        <f>ROUND(I204*H204,2)</f>
        <v>0</v>
      </c>
      <c r="K204" s="147" t="s">
        <v>185</v>
      </c>
      <c r="L204" s="33"/>
      <c r="M204" s="152" t="s">
        <v>1</v>
      </c>
      <c r="N204" s="153" t="s">
        <v>40</v>
      </c>
      <c r="O204" s="58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6" t="s">
        <v>289</v>
      </c>
      <c r="AT204" s="156" t="s">
        <v>181</v>
      </c>
      <c r="AU204" s="156" t="s">
        <v>85</v>
      </c>
      <c r="AY204" s="17" t="s">
        <v>179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7" t="s">
        <v>83</v>
      </c>
      <c r="BK204" s="157">
        <f>ROUND(I204*H204,2)</f>
        <v>0</v>
      </c>
      <c r="BL204" s="17" t="s">
        <v>289</v>
      </c>
      <c r="BM204" s="156" t="s">
        <v>414</v>
      </c>
    </row>
    <row r="205" spans="1:65" s="2" customFormat="1" ht="19.2">
      <c r="A205" s="32"/>
      <c r="B205" s="33"/>
      <c r="C205" s="32"/>
      <c r="D205" s="158" t="s">
        <v>188</v>
      </c>
      <c r="E205" s="32"/>
      <c r="F205" s="159" t="s">
        <v>1598</v>
      </c>
      <c r="G205" s="32"/>
      <c r="H205" s="32"/>
      <c r="I205" s="160"/>
      <c r="J205" s="32"/>
      <c r="K205" s="32"/>
      <c r="L205" s="33"/>
      <c r="M205" s="161"/>
      <c r="N205" s="162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188</v>
      </c>
      <c r="AU205" s="17" t="s">
        <v>85</v>
      </c>
    </row>
    <row r="206" spans="1:65" s="2" customFormat="1" ht="10.199999999999999">
      <c r="A206" s="32"/>
      <c r="B206" s="33"/>
      <c r="C206" s="32"/>
      <c r="D206" s="163" t="s">
        <v>190</v>
      </c>
      <c r="E206" s="32"/>
      <c r="F206" s="164" t="s">
        <v>1599</v>
      </c>
      <c r="G206" s="32"/>
      <c r="H206" s="32"/>
      <c r="I206" s="160"/>
      <c r="J206" s="32"/>
      <c r="K206" s="32"/>
      <c r="L206" s="33"/>
      <c r="M206" s="161"/>
      <c r="N206" s="162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190</v>
      </c>
      <c r="AU206" s="17" t="s">
        <v>85</v>
      </c>
    </row>
    <row r="207" spans="1:65" s="12" customFormat="1" ht="22.8" customHeight="1">
      <c r="B207" s="131"/>
      <c r="D207" s="132" t="s">
        <v>74</v>
      </c>
      <c r="E207" s="142" t="s">
        <v>789</v>
      </c>
      <c r="F207" s="142" t="s">
        <v>790</v>
      </c>
      <c r="I207" s="134"/>
      <c r="J207" s="143">
        <f>BK207</f>
        <v>0</v>
      </c>
      <c r="L207" s="131"/>
      <c r="M207" s="136"/>
      <c r="N207" s="137"/>
      <c r="O207" s="137"/>
      <c r="P207" s="138">
        <f>SUM(P208:P237)</f>
        <v>0</v>
      </c>
      <c r="Q207" s="137"/>
      <c r="R207" s="138">
        <f>SUM(R208:R237)</f>
        <v>0</v>
      </c>
      <c r="S207" s="137"/>
      <c r="T207" s="139">
        <f>SUM(T208:T237)</f>
        <v>0</v>
      </c>
      <c r="AR207" s="132" t="s">
        <v>85</v>
      </c>
      <c r="AT207" s="140" t="s">
        <v>74</v>
      </c>
      <c r="AU207" s="140" t="s">
        <v>83</v>
      </c>
      <c r="AY207" s="132" t="s">
        <v>179</v>
      </c>
      <c r="BK207" s="141">
        <f>SUM(BK208:BK237)</f>
        <v>0</v>
      </c>
    </row>
    <row r="208" spans="1:65" s="2" customFormat="1" ht="22.2" customHeight="1">
      <c r="A208" s="32"/>
      <c r="B208" s="144"/>
      <c r="C208" s="145" t="s">
        <v>309</v>
      </c>
      <c r="D208" s="145" t="s">
        <v>181</v>
      </c>
      <c r="E208" s="146" t="s">
        <v>1600</v>
      </c>
      <c r="F208" s="147" t="s">
        <v>1601</v>
      </c>
      <c r="G208" s="148" t="s">
        <v>252</v>
      </c>
      <c r="H208" s="149">
        <v>0.5</v>
      </c>
      <c r="I208" s="150"/>
      <c r="J208" s="151">
        <f>ROUND(I208*H208,2)</f>
        <v>0</v>
      </c>
      <c r="K208" s="147" t="s">
        <v>185</v>
      </c>
      <c r="L208" s="33"/>
      <c r="M208" s="152" t="s">
        <v>1</v>
      </c>
      <c r="N208" s="153" t="s">
        <v>40</v>
      </c>
      <c r="O208" s="58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6" t="s">
        <v>289</v>
      </c>
      <c r="AT208" s="156" t="s">
        <v>181</v>
      </c>
      <c r="AU208" s="156" t="s">
        <v>85</v>
      </c>
      <c r="AY208" s="17" t="s">
        <v>179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7" t="s">
        <v>83</v>
      </c>
      <c r="BK208" s="157">
        <f>ROUND(I208*H208,2)</f>
        <v>0</v>
      </c>
      <c r="BL208" s="17" t="s">
        <v>289</v>
      </c>
      <c r="BM208" s="156" t="s">
        <v>428</v>
      </c>
    </row>
    <row r="209" spans="1:65" s="2" customFormat="1" ht="10.199999999999999">
      <c r="A209" s="32"/>
      <c r="B209" s="33"/>
      <c r="C209" s="32"/>
      <c r="D209" s="158" t="s">
        <v>188</v>
      </c>
      <c r="E209" s="32"/>
      <c r="F209" s="159" t="s">
        <v>1601</v>
      </c>
      <c r="G209" s="32"/>
      <c r="H209" s="32"/>
      <c r="I209" s="160"/>
      <c r="J209" s="32"/>
      <c r="K209" s="32"/>
      <c r="L209" s="33"/>
      <c r="M209" s="161"/>
      <c r="N209" s="162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188</v>
      </c>
      <c r="AU209" s="17" t="s">
        <v>85</v>
      </c>
    </row>
    <row r="210" spans="1:65" s="2" customFormat="1" ht="10.199999999999999">
      <c r="A210" s="32"/>
      <c r="B210" s="33"/>
      <c r="C210" s="32"/>
      <c r="D210" s="163" t="s">
        <v>190</v>
      </c>
      <c r="E210" s="32"/>
      <c r="F210" s="164" t="s">
        <v>1602</v>
      </c>
      <c r="G210" s="32"/>
      <c r="H210" s="32"/>
      <c r="I210" s="160"/>
      <c r="J210" s="32"/>
      <c r="K210" s="32"/>
      <c r="L210" s="33"/>
      <c r="M210" s="161"/>
      <c r="N210" s="162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190</v>
      </c>
      <c r="AU210" s="17" t="s">
        <v>85</v>
      </c>
    </row>
    <row r="211" spans="1:65" s="13" customFormat="1" ht="10.199999999999999">
      <c r="B211" s="165"/>
      <c r="D211" s="158" t="s">
        <v>192</v>
      </c>
      <c r="E211" s="166" t="s">
        <v>1</v>
      </c>
      <c r="F211" s="167" t="s">
        <v>1603</v>
      </c>
      <c r="H211" s="168">
        <v>0.5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6" t="s">
        <v>192</v>
      </c>
      <c r="AU211" s="166" t="s">
        <v>85</v>
      </c>
      <c r="AV211" s="13" t="s">
        <v>85</v>
      </c>
      <c r="AW211" s="13" t="s">
        <v>31</v>
      </c>
      <c r="AX211" s="13" t="s">
        <v>75</v>
      </c>
      <c r="AY211" s="166" t="s">
        <v>179</v>
      </c>
    </row>
    <row r="212" spans="1:65" s="14" customFormat="1" ht="10.199999999999999">
      <c r="B212" s="184"/>
      <c r="D212" s="158" t="s">
        <v>192</v>
      </c>
      <c r="E212" s="185" t="s">
        <v>1</v>
      </c>
      <c r="F212" s="186" t="s">
        <v>405</v>
      </c>
      <c r="H212" s="187">
        <v>0.5</v>
      </c>
      <c r="I212" s="188"/>
      <c r="L212" s="184"/>
      <c r="M212" s="189"/>
      <c r="N212" s="190"/>
      <c r="O212" s="190"/>
      <c r="P212" s="190"/>
      <c r="Q212" s="190"/>
      <c r="R212" s="190"/>
      <c r="S212" s="190"/>
      <c r="T212" s="191"/>
      <c r="AT212" s="185" t="s">
        <v>192</v>
      </c>
      <c r="AU212" s="185" t="s">
        <v>85</v>
      </c>
      <c r="AV212" s="14" t="s">
        <v>186</v>
      </c>
      <c r="AW212" s="14" t="s">
        <v>31</v>
      </c>
      <c r="AX212" s="14" t="s">
        <v>83</v>
      </c>
      <c r="AY212" s="185" t="s">
        <v>179</v>
      </c>
    </row>
    <row r="213" spans="1:65" s="2" customFormat="1" ht="22.2" customHeight="1">
      <c r="A213" s="32"/>
      <c r="B213" s="144"/>
      <c r="C213" s="145" t="s">
        <v>315</v>
      </c>
      <c r="D213" s="145" t="s">
        <v>181</v>
      </c>
      <c r="E213" s="146" t="s">
        <v>812</v>
      </c>
      <c r="F213" s="147" t="s">
        <v>813</v>
      </c>
      <c r="G213" s="148" t="s">
        <v>252</v>
      </c>
      <c r="H213" s="149">
        <v>0.5</v>
      </c>
      <c r="I213" s="150"/>
      <c r="J213" s="151">
        <f>ROUND(I213*H213,2)</f>
        <v>0</v>
      </c>
      <c r="K213" s="147" t="s">
        <v>185</v>
      </c>
      <c r="L213" s="33"/>
      <c r="M213" s="152" t="s">
        <v>1</v>
      </c>
      <c r="N213" s="153" t="s">
        <v>40</v>
      </c>
      <c r="O213" s="58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6" t="s">
        <v>289</v>
      </c>
      <c r="AT213" s="156" t="s">
        <v>181</v>
      </c>
      <c r="AU213" s="156" t="s">
        <v>85</v>
      </c>
      <c r="AY213" s="17" t="s">
        <v>179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7" t="s">
        <v>83</v>
      </c>
      <c r="BK213" s="157">
        <f>ROUND(I213*H213,2)</f>
        <v>0</v>
      </c>
      <c r="BL213" s="17" t="s">
        <v>289</v>
      </c>
      <c r="BM213" s="156" t="s">
        <v>442</v>
      </c>
    </row>
    <row r="214" spans="1:65" s="2" customFormat="1" ht="19.2">
      <c r="A214" s="32"/>
      <c r="B214" s="33"/>
      <c r="C214" s="32"/>
      <c r="D214" s="158" t="s">
        <v>188</v>
      </c>
      <c r="E214" s="32"/>
      <c r="F214" s="159" t="s">
        <v>813</v>
      </c>
      <c r="G214" s="32"/>
      <c r="H214" s="32"/>
      <c r="I214" s="160"/>
      <c r="J214" s="32"/>
      <c r="K214" s="32"/>
      <c r="L214" s="33"/>
      <c r="M214" s="161"/>
      <c r="N214" s="162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188</v>
      </c>
      <c r="AU214" s="17" t="s">
        <v>85</v>
      </c>
    </row>
    <row r="215" spans="1:65" s="2" customFormat="1" ht="10.199999999999999">
      <c r="A215" s="32"/>
      <c r="B215" s="33"/>
      <c r="C215" s="32"/>
      <c r="D215" s="163" t="s">
        <v>190</v>
      </c>
      <c r="E215" s="32"/>
      <c r="F215" s="164" t="s">
        <v>816</v>
      </c>
      <c r="G215" s="32"/>
      <c r="H215" s="32"/>
      <c r="I215" s="160"/>
      <c r="J215" s="32"/>
      <c r="K215" s="32"/>
      <c r="L215" s="33"/>
      <c r="M215" s="161"/>
      <c r="N215" s="162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190</v>
      </c>
      <c r="AU215" s="17" t="s">
        <v>85</v>
      </c>
    </row>
    <row r="216" spans="1:65" s="13" customFormat="1" ht="10.199999999999999">
      <c r="B216" s="165"/>
      <c r="D216" s="158" t="s">
        <v>192</v>
      </c>
      <c r="E216" s="166" t="s">
        <v>1</v>
      </c>
      <c r="F216" s="167" t="s">
        <v>1603</v>
      </c>
      <c r="H216" s="168">
        <v>0.5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6" t="s">
        <v>192</v>
      </c>
      <c r="AU216" s="166" t="s">
        <v>85</v>
      </c>
      <c r="AV216" s="13" t="s">
        <v>85</v>
      </c>
      <c r="AW216" s="13" t="s">
        <v>31</v>
      </c>
      <c r="AX216" s="13" t="s">
        <v>75</v>
      </c>
      <c r="AY216" s="166" t="s">
        <v>179</v>
      </c>
    </row>
    <row r="217" spans="1:65" s="14" customFormat="1" ht="10.199999999999999">
      <c r="B217" s="184"/>
      <c r="D217" s="158" t="s">
        <v>192</v>
      </c>
      <c r="E217" s="185" t="s">
        <v>1</v>
      </c>
      <c r="F217" s="186" t="s">
        <v>405</v>
      </c>
      <c r="H217" s="187">
        <v>0.5</v>
      </c>
      <c r="I217" s="188"/>
      <c r="L217" s="184"/>
      <c r="M217" s="189"/>
      <c r="N217" s="190"/>
      <c r="O217" s="190"/>
      <c r="P217" s="190"/>
      <c r="Q217" s="190"/>
      <c r="R217" s="190"/>
      <c r="S217" s="190"/>
      <c r="T217" s="191"/>
      <c r="AT217" s="185" t="s">
        <v>192</v>
      </c>
      <c r="AU217" s="185" t="s">
        <v>85</v>
      </c>
      <c r="AV217" s="14" t="s">
        <v>186</v>
      </c>
      <c r="AW217" s="14" t="s">
        <v>31</v>
      </c>
      <c r="AX217" s="14" t="s">
        <v>83</v>
      </c>
      <c r="AY217" s="185" t="s">
        <v>179</v>
      </c>
    </row>
    <row r="218" spans="1:65" s="2" customFormat="1" ht="22.2" customHeight="1">
      <c r="A218" s="32"/>
      <c r="B218" s="144"/>
      <c r="C218" s="145" t="s">
        <v>7</v>
      </c>
      <c r="D218" s="145" t="s">
        <v>181</v>
      </c>
      <c r="E218" s="146" t="s">
        <v>1604</v>
      </c>
      <c r="F218" s="147" t="s">
        <v>1605</v>
      </c>
      <c r="G218" s="148" t="s">
        <v>337</v>
      </c>
      <c r="H218" s="149">
        <v>16</v>
      </c>
      <c r="I218" s="150"/>
      <c r="J218" s="151">
        <f>ROUND(I218*H218,2)</f>
        <v>0</v>
      </c>
      <c r="K218" s="147" t="s">
        <v>185</v>
      </c>
      <c r="L218" s="33"/>
      <c r="M218" s="152" t="s">
        <v>1</v>
      </c>
      <c r="N218" s="153" t="s">
        <v>40</v>
      </c>
      <c r="O218" s="58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6" t="s">
        <v>289</v>
      </c>
      <c r="AT218" s="156" t="s">
        <v>181</v>
      </c>
      <c r="AU218" s="156" t="s">
        <v>85</v>
      </c>
      <c r="AY218" s="17" t="s">
        <v>179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7" t="s">
        <v>83</v>
      </c>
      <c r="BK218" s="157">
        <f>ROUND(I218*H218,2)</f>
        <v>0</v>
      </c>
      <c r="BL218" s="17" t="s">
        <v>289</v>
      </c>
      <c r="BM218" s="156" t="s">
        <v>455</v>
      </c>
    </row>
    <row r="219" spans="1:65" s="2" customFormat="1" ht="10.199999999999999">
      <c r="A219" s="32"/>
      <c r="B219" s="33"/>
      <c r="C219" s="32"/>
      <c r="D219" s="158" t="s">
        <v>188</v>
      </c>
      <c r="E219" s="32"/>
      <c r="F219" s="159" t="s">
        <v>1605</v>
      </c>
      <c r="G219" s="32"/>
      <c r="H219" s="32"/>
      <c r="I219" s="160"/>
      <c r="J219" s="32"/>
      <c r="K219" s="32"/>
      <c r="L219" s="33"/>
      <c r="M219" s="161"/>
      <c r="N219" s="162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188</v>
      </c>
      <c r="AU219" s="17" t="s">
        <v>85</v>
      </c>
    </row>
    <row r="220" spans="1:65" s="2" customFormat="1" ht="10.199999999999999">
      <c r="A220" s="32"/>
      <c r="B220" s="33"/>
      <c r="C220" s="32"/>
      <c r="D220" s="163" t="s">
        <v>190</v>
      </c>
      <c r="E220" s="32"/>
      <c r="F220" s="164" t="s">
        <v>1606</v>
      </c>
      <c r="G220" s="32"/>
      <c r="H220" s="32"/>
      <c r="I220" s="160"/>
      <c r="J220" s="32"/>
      <c r="K220" s="32"/>
      <c r="L220" s="33"/>
      <c r="M220" s="161"/>
      <c r="N220" s="162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190</v>
      </c>
      <c r="AU220" s="17" t="s">
        <v>85</v>
      </c>
    </row>
    <row r="221" spans="1:65" s="13" customFormat="1" ht="10.199999999999999">
      <c r="B221" s="165"/>
      <c r="D221" s="158" t="s">
        <v>192</v>
      </c>
      <c r="E221" s="166" t="s">
        <v>1</v>
      </c>
      <c r="F221" s="167" t="s">
        <v>1607</v>
      </c>
      <c r="H221" s="168">
        <v>16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6" t="s">
        <v>192</v>
      </c>
      <c r="AU221" s="166" t="s">
        <v>85</v>
      </c>
      <c r="AV221" s="13" t="s">
        <v>85</v>
      </c>
      <c r="AW221" s="13" t="s">
        <v>31</v>
      </c>
      <c r="AX221" s="13" t="s">
        <v>75</v>
      </c>
      <c r="AY221" s="166" t="s">
        <v>179</v>
      </c>
    </row>
    <row r="222" spans="1:65" s="14" customFormat="1" ht="10.199999999999999">
      <c r="B222" s="184"/>
      <c r="D222" s="158" t="s">
        <v>192</v>
      </c>
      <c r="E222" s="185" t="s">
        <v>1</v>
      </c>
      <c r="F222" s="186" t="s">
        <v>405</v>
      </c>
      <c r="H222" s="187">
        <v>16</v>
      </c>
      <c r="I222" s="188"/>
      <c r="L222" s="184"/>
      <c r="M222" s="189"/>
      <c r="N222" s="190"/>
      <c r="O222" s="190"/>
      <c r="P222" s="190"/>
      <c r="Q222" s="190"/>
      <c r="R222" s="190"/>
      <c r="S222" s="190"/>
      <c r="T222" s="191"/>
      <c r="AT222" s="185" t="s">
        <v>192</v>
      </c>
      <c r="AU222" s="185" t="s">
        <v>85</v>
      </c>
      <c r="AV222" s="14" t="s">
        <v>186</v>
      </c>
      <c r="AW222" s="14" t="s">
        <v>31</v>
      </c>
      <c r="AX222" s="14" t="s">
        <v>83</v>
      </c>
      <c r="AY222" s="185" t="s">
        <v>179</v>
      </c>
    </row>
    <row r="223" spans="1:65" s="2" customFormat="1" ht="22.2" customHeight="1">
      <c r="A223" s="32"/>
      <c r="B223" s="144"/>
      <c r="C223" s="145" t="s">
        <v>327</v>
      </c>
      <c r="D223" s="145" t="s">
        <v>181</v>
      </c>
      <c r="E223" s="146" t="s">
        <v>1608</v>
      </c>
      <c r="F223" s="147" t="s">
        <v>1609</v>
      </c>
      <c r="G223" s="148" t="s">
        <v>337</v>
      </c>
      <c r="H223" s="149">
        <v>4</v>
      </c>
      <c r="I223" s="150"/>
      <c r="J223" s="151">
        <f>ROUND(I223*H223,2)</f>
        <v>0</v>
      </c>
      <c r="K223" s="147" t="s">
        <v>185</v>
      </c>
      <c r="L223" s="33"/>
      <c r="M223" s="152" t="s">
        <v>1</v>
      </c>
      <c r="N223" s="153" t="s">
        <v>40</v>
      </c>
      <c r="O223" s="58"/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6" t="s">
        <v>289</v>
      </c>
      <c r="AT223" s="156" t="s">
        <v>181</v>
      </c>
      <c r="AU223" s="156" t="s">
        <v>85</v>
      </c>
      <c r="AY223" s="17" t="s">
        <v>179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7" t="s">
        <v>83</v>
      </c>
      <c r="BK223" s="157">
        <f>ROUND(I223*H223,2)</f>
        <v>0</v>
      </c>
      <c r="BL223" s="17" t="s">
        <v>289</v>
      </c>
      <c r="BM223" s="156" t="s">
        <v>470</v>
      </c>
    </row>
    <row r="224" spans="1:65" s="2" customFormat="1" ht="10.199999999999999">
      <c r="A224" s="32"/>
      <c r="B224" s="33"/>
      <c r="C224" s="32"/>
      <c r="D224" s="158" t="s">
        <v>188</v>
      </c>
      <c r="E224" s="32"/>
      <c r="F224" s="159" t="s">
        <v>1609</v>
      </c>
      <c r="G224" s="32"/>
      <c r="H224" s="32"/>
      <c r="I224" s="160"/>
      <c r="J224" s="32"/>
      <c r="K224" s="32"/>
      <c r="L224" s="33"/>
      <c r="M224" s="161"/>
      <c r="N224" s="162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188</v>
      </c>
      <c r="AU224" s="17" t="s">
        <v>85</v>
      </c>
    </row>
    <row r="225" spans="1:65" s="2" customFormat="1" ht="10.199999999999999">
      <c r="A225" s="32"/>
      <c r="B225" s="33"/>
      <c r="C225" s="32"/>
      <c r="D225" s="163" t="s">
        <v>190</v>
      </c>
      <c r="E225" s="32"/>
      <c r="F225" s="164" t="s">
        <v>1610</v>
      </c>
      <c r="G225" s="32"/>
      <c r="H225" s="32"/>
      <c r="I225" s="160"/>
      <c r="J225" s="32"/>
      <c r="K225" s="32"/>
      <c r="L225" s="33"/>
      <c r="M225" s="161"/>
      <c r="N225" s="162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190</v>
      </c>
      <c r="AU225" s="17" t="s">
        <v>85</v>
      </c>
    </row>
    <row r="226" spans="1:65" s="13" customFormat="1" ht="10.199999999999999">
      <c r="B226" s="165"/>
      <c r="D226" s="158" t="s">
        <v>192</v>
      </c>
      <c r="E226" s="166" t="s">
        <v>1</v>
      </c>
      <c r="F226" s="167" t="s">
        <v>186</v>
      </c>
      <c r="H226" s="168">
        <v>4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6" t="s">
        <v>192</v>
      </c>
      <c r="AU226" s="166" t="s">
        <v>85</v>
      </c>
      <c r="AV226" s="13" t="s">
        <v>85</v>
      </c>
      <c r="AW226" s="13" t="s">
        <v>31</v>
      </c>
      <c r="AX226" s="13" t="s">
        <v>75</v>
      </c>
      <c r="AY226" s="166" t="s">
        <v>179</v>
      </c>
    </row>
    <row r="227" spans="1:65" s="14" customFormat="1" ht="10.199999999999999">
      <c r="B227" s="184"/>
      <c r="D227" s="158" t="s">
        <v>192</v>
      </c>
      <c r="E227" s="185" t="s">
        <v>1</v>
      </c>
      <c r="F227" s="186" t="s">
        <v>405</v>
      </c>
      <c r="H227" s="187">
        <v>4</v>
      </c>
      <c r="I227" s="188"/>
      <c r="L227" s="184"/>
      <c r="M227" s="189"/>
      <c r="N227" s="190"/>
      <c r="O227" s="190"/>
      <c r="P227" s="190"/>
      <c r="Q227" s="190"/>
      <c r="R227" s="190"/>
      <c r="S227" s="190"/>
      <c r="T227" s="191"/>
      <c r="AT227" s="185" t="s">
        <v>192</v>
      </c>
      <c r="AU227" s="185" t="s">
        <v>85</v>
      </c>
      <c r="AV227" s="14" t="s">
        <v>186</v>
      </c>
      <c r="AW227" s="14" t="s">
        <v>31</v>
      </c>
      <c r="AX227" s="14" t="s">
        <v>83</v>
      </c>
      <c r="AY227" s="185" t="s">
        <v>179</v>
      </c>
    </row>
    <row r="228" spans="1:65" s="2" customFormat="1" ht="19.8" customHeight="1">
      <c r="A228" s="32"/>
      <c r="B228" s="144"/>
      <c r="C228" s="145" t="s">
        <v>334</v>
      </c>
      <c r="D228" s="145" t="s">
        <v>181</v>
      </c>
      <c r="E228" s="146" t="s">
        <v>1611</v>
      </c>
      <c r="F228" s="147" t="s">
        <v>1612</v>
      </c>
      <c r="G228" s="148" t="s">
        <v>337</v>
      </c>
      <c r="H228" s="149">
        <v>16</v>
      </c>
      <c r="I228" s="150"/>
      <c r="J228" s="151">
        <f>ROUND(I228*H228,2)</f>
        <v>0</v>
      </c>
      <c r="K228" s="147" t="s">
        <v>185</v>
      </c>
      <c r="L228" s="33"/>
      <c r="M228" s="152" t="s">
        <v>1</v>
      </c>
      <c r="N228" s="153" t="s">
        <v>40</v>
      </c>
      <c r="O228" s="58"/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6" t="s">
        <v>289</v>
      </c>
      <c r="AT228" s="156" t="s">
        <v>181</v>
      </c>
      <c r="AU228" s="156" t="s">
        <v>85</v>
      </c>
      <c r="AY228" s="17" t="s">
        <v>179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7" t="s">
        <v>83</v>
      </c>
      <c r="BK228" s="157">
        <f>ROUND(I228*H228,2)</f>
        <v>0</v>
      </c>
      <c r="BL228" s="17" t="s">
        <v>289</v>
      </c>
      <c r="BM228" s="156" t="s">
        <v>487</v>
      </c>
    </row>
    <row r="229" spans="1:65" s="2" customFormat="1" ht="10.199999999999999">
      <c r="A229" s="32"/>
      <c r="B229" s="33"/>
      <c r="C229" s="32"/>
      <c r="D229" s="158" t="s">
        <v>188</v>
      </c>
      <c r="E229" s="32"/>
      <c r="F229" s="159" t="s">
        <v>1612</v>
      </c>
      <c r="G229" s="32"/>
      <c r="H229" s="32"/>
      <c r="I229" s="160"/>
      <c r="J229" s="32"/>
      <c r="K229" s="32"/>
      <c r="L229" s="33"/>
      <c r="M229" s="161"/>
      <c r="N229" s="162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188</v>
      </c>
      <c r="AU229" s="17" t="s">
        <v>85</v>
      </c>
    </row>
    <row r="230" spans="1:65" s="2" customFormat="1" ht="10.199999999999999">
      <c r="A230" s="32"/>
      <c r="B230" s="33"/>
      <c r="C230" s="32"/>
      <c r="D230" s="163" t="s">
        <v>190</v>
      </c>
      <c r="E230" s="32"/>
      <c r="F230" s="164" t="s">
        <v>1613</v>
      </c>
      <c r="G230" s="32"/>
      <c r="H230" s="32"/>
      <c r="I230" s="160"/>
      <c r="J230" s="32"/>
      <c r="K230" s="32"/>
      <c r="L230" s="33"/>
      <c r="M230" s="161"/>
      <c r="N230" s="162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190</v>
      </c>
      <c r="AU230" s="17" t="s">
        <v>85</v>
      </c>
    </row>
    <row r="231" spans="1:65" s="13" customFormat="1" ht="10.199999999999999">
      <c r="B231" s="165"/>
      <c r="D231" s="158" t="s">
        <v>192</v>
      </c>
      <c r="E231" s="166" t="s">
        <v>1</v>
      </c>
      <c r="F231" s="167" t="s">
        <v>1607</v>
      </c>
      <c r="H231" s="168">
        <v>16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6" t="s">
        <v>192</v>
      </c>
      <c r="AU231" s="166" t="s">
        <v>85</v>
      </c>
      <c r="AV231" s="13" t="s">
        <v>85</v>
      </c>
      <c r="AW231" s="13" t="s">
        <v>31</v>
      </c>
      <c r="AX231" s="13" t="s">
        <v>75</v>
      </c>
      <c r="AY231" s="166" t="s">
        <v>179</v>
      </c>
    </row>
    <row r="232" spans="1:65" s="14" customFormat="1" ht="10.199999999999999">
      <c r="B232" s="184"/>
      <c r="D232" s="158" t="s">
        <v>192</v>
      </c>
      <c r="E232" s="185" t="s">
        <v>1</v>
      </c>
      <c r="F232" s="186" t="s">
        <v>405</v>
      </c>
      <c r="H232" s="187">
        <v>16</v>
      </c>
      <c r="I232" s="188"/>
      <c r="L232" s="184"/>
      <c r="M232" s="189"/>
      <c r="N232" s="190"/>
      <c r="O232" s="190"/>
      <c r="P232" s="190"/>
      <c r="Q232" s="190"/>
      <c r="R232" s="190"/>
      <c r="S232" s="190"/>
      <c r="T232" s="191"/>
      <c r="AT232" s="185" t="s">
        <v>192</v>
      </c>
      <c r="AU232" s="185" t="s">
        <v>85</v>
      </c>
      <c r="AV232" s="14" t="s">
        <v>186</v>
      </c>
      <c r="AW232" s="14" t="s">
        <v>31</v>
      </c>
      <c r="AX232" s="14" t="s">
        <v>83</v>
      </c>
      <c r="AY232" s="185" t="s">
        <v>179</v>
      </c>
    </row>
    <row r="233" spans="1:65" s="2" customFormat="1" ht="19.8" customHeight="1">
      <c r="A233" s="32"/>
      <c r="B233" s="144"/>
      <c r="C233" s="145" t="s">
        <v>341</v>
      </c>
      <c r="D233" s="145" t="s">
        <v>181</v>
      </c>
      <c r="E233" s="146" t="s">
        <v>1614</v>
      </c>
      <c r="F233" s="147" t="s">
        <v>1615</v>
      </c>
      <c r="G233" s="148" t="s">
        <v>337</v>
      </c>
      <c r="H233" s="149">
        <v>4</v>
      </c>
      <c r="I233" s="150"/>
      <c r="J233" s="151">
        <f>ROUND(I233*H233,2)</f>
        <v>0</v>
      </c>
      <c r="K233" s="147" t="s">
        <v>185</v>
      </c>
      <c r="L233" s="33"/>
      <c r="M233" s="152" t="s">
        <v>1</v>
      </c>
      <c r="N233" s="153" t="s">
        <v>40</v>
      </c>
      <c r="O233" s="58"/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6" t="s">
        <v>289</v>
      </c>
      <c r="AT233" s="156" t="s">
        <v>181</v>
      </c>
      <c r="AU233" s="156" t="s">
        <v>85</v>
      </c>
      <c r="AY233" s="17" t="s">
        <v>179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7" t="s">
        <v>83</v>
      </c>
      <c r="BK233" s="157">
        <f>ROUND(I233*H233,2)</f>
        <v>0</v>
      </c>
      <c r="BL233" s="17" t="s">
        <v>289</v>
      </c>
      <c r="BM233" s="156" t="s">
        <v>499</v>
      </c>
    </row>
    <row r="234" spans="1:65" s="2" customFormat="1" ht="10.199999999999999">
      <c r="A234" s="32"/>
      <c r="B234" s="33"/>
      <c r="C234" s="32"/>
      <c r="D234" s="158" t="s">
        <v>188</v>
      </c>
      <c r="E234" s="32"/>
      <c r="F234" s="159" t="s">
        <v>1615</v>
      </c>
      <c r="G234" s="32"/>
      <c r="H234" s="32"/>
      <c r="I234" s="160"/>
      <c r="J234" s="32"/>
      <c r="K234" s="32"/>
      <c r="L234" s="33"/>
      <c r="M234" s="161"/>
      <c r="N234" s="162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188</v>
      </c>
      <c r="AU234" s="17" t="s">
        <v>85</v>
      </c>
    </row>
    <row r="235" spans="1:65" s="2" customFormat="1" ht="10.199999999999999">
      <c r="A235" s="32"/>
      <c r="B235" s="33"/>
      <c r="C235" s="32"/>
      <c r="D235" s="163" t="s">
        <v>190</v>
      </c>
      <c r="E235" s="32"/>
      <c r="F235" s="164" t="s">
        <v>1616</v>
      </c>
      <c r="G235" s="32"/>
      <c r="H235" s="32"/>
      <c r="I235" s="160"/>
      <c r="J235" s="32"/>
      <c r="K235" s="32"/>
      <c r="L235" s="33"/>
      <c r="M235" s="161"/>
      <c r="N235" s="162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190</v>
      </c>
      <c r="AU235" s="17" t="s">
        <v>85</v>
      </c>
    </row>
    <row r="236" spans="1:65" s="13" customFormat="1" ht="10.199999999999999">
      <c r="B236" s="165"/>
      <c r="D236" s="158" t="s">
        <v>192</v>
      </c>
      <c r="E236" s="166" t="s">
        <v>1</v>
      </c>
      <c r="F236" s="167" t="s">
        <v>186</v>
      </c>
      <c r="H236" s="168">
        <v>4</v>
      </c>
      <c r="I236" s="169"/>
      <c r="L236" s="165"/>
      <c r="M236" s="170"/>
      <c r="N236" s="171"/>
      <c r="O236" s="171"/>
      <c r="P236" s="171"/>
      <c r="Q236" s="171"/>
      <c r="R236" s="171"/>
      <c r="S236" s="171"/>
      <c r="T236" s="172"/>
      <c r="AT236" s="166" t="s">
        <v>192</v>
      </c>
      <c r="AU236" s="166" t="s">
        <v>85</v>
      </c>
      <c r="AV236" s="13" t="s">
        <v>85</v>
      </c>
      <c r="AW236" s="13" t="s">
        <v>31</v>
      </c>
      <c r="AX236" s="13" t="s">
        <v>75</v>
      </c>
      <c r="AY236" s="166" t="s">
        <v>179</v>
      </c>
    </row>
    <row r="237" spans="1:65" s="14" customFormat="1" ht="10.199999999999999">
      <c r="B237" s="184"/>
      <c r="D237" s="158" t="s">
        <v>192</v>
      </c>
      <c r="E237" s="185" t="s">
        <v>1</v>
      </c>
      <c r="F237" s="186" t="s">
        <v>405</v>
      </c>
      <c r="H237" s="187">
        <v>4</v>
      </c>
      <c r="I237" s="188"/>
      <c r="L237" s="184"/>
      <c r="M237" s="189"/>
      <c r="N237" s="190"/>
      <c r="O237" s="190"/>
      <c r="P237" s="190"/>
      <c r="Q237" s="190"/>
      <c r="R237" s="190"/>
      <c r="S237" s="190"/>
      <c r="T237" s="191"/>
      <c r="AT237" s="185" t="s">
        <v>192</v>
      </c>
      <c r="AU237" s="185" t="s">
        <v>85</v>
      </c>
      <c r="AV237" s="14" t="s">
        <v>186</v>
      </c>
      <c r="AW237" s="14" t="s">
        <v>31</v>
      </c>
      <c r="AX237" s="14" t="s">
        <v>83</v>
      </c>
      <c r="AY237" s="185" t="s">
        <v>179</v>
      </c>
    </row>
    <row r="238" spans="1:65" s="12" customFormat="1" ht="22.8" customHeight="1">
      <c r="B238" s="131"/>
      <c r="D238" s="132" t="s">
        <v>74</v>
      </c>
      <c r="E238" s="142" t="s">
        <v>1617</v>
      </c>
      <c r="F238" s="142" t="s">
        <v>1618</v>
      </c>
      <c r="I238" s="134"/>
      <c r="J238" s="143">
        <f>BK238</f>
        <v>0</v>
      </c>
      <c r="L238" s="131"/>
      <c r="M238" s="136"/>
      <c r="N238" s="137"/>
      <c r="O238" s="137"/>
      <c r="P238" s="138">
        <f>SUM(P239:P262)</f>
        <v>0</v>
      </c>
      <c r="Q238" s="137"/>
      <c r="R238" s="138">
        <f>SUM(R239:R262)</f>
        <v>0</v>
      </c>
      <c r="S238" s="137"/>
      <c r="T238" s="139">
        <f>SUM(T239:T262)</f>
        <v>0</v>
      </c>
      <c r="AR238" s="132" t="s">
        <v>83</v>
      </c>
      <c r="AT238" s="140" t="s">
        <v>74</v>
      </c>
      <c r="AU238" s="140" t="s">
        <v>83</v>
      </c>
      <c r="AY238" s="132" t="s">
        <v>179</v>
      </c>
      <c r="BK238" s="141">
        <f>SUM(BK239:BK262)</f>
        <v>0</v>
      </c>
    </row>
    <row r="239" spans="1:65" s="2" customFormat="1" ht="14.4" customHeight="1">
      <c r="A239" s="32"/>
      <c r="B239" s="144"/>
      <c r="C239" s="145" t="s">
        <v>347</v>
      </c>
      <c r="D239" s="145" t="s">
        <v>181</v>
      </c>
      <c r="E239" s="146" t="s">
        <v>1619</v>
      </c>
      <c r="F239" s="147" t="s">
        <v>1620</v>
      </c>
      <c r="G239" s="148" t="s">
        <v>259</v>
      </c>
      <c r="H239" s="149">
        <v>1</v>
      </c>
      <c r="I239" s="150"/>
      <c r="J239" s="151">
        <f>ROUND(I239*H239,2)</f>
        <v>0</v>
      </c>
      <c r="K239" s="147" t="s">
        <v>1</v>
      </c>
      <c r="L239" s="33"/>
      <c r="M239" s="152" t="s">
        <v>1</v>
      </c>
      <c r="N239" s="153" t="s">
        <v>40</v>
      </c>
      <c r="O239" s="58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6" t="s">
        <v>186</v>
      </c>
      <c r="AT239" s="156" t="s">
        <v>181</v>
      </c>
      <c r="AU239" s="156" t="s">
        <v>85</v>
      </c>
      <c r="AY239" s="17" t="s">
        <v>179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7" t="s">
        <v>83</v>
      </c>
      <c r="BK239" s="157">
        <f>ROUND(I239*H239,2)</f>
        <v>0</v>
      </c>
      <c r="BL239" s="17" t="s">
        <v>186</v>
      </c>
      <c r="BM239" s="156" t="s">
        <v>514</v>
      </c>
    </row>
    <row r="240" spans="1:65" s="2" customFormat="1" ht="10.199999999999999">
      <c r="A240" s="32"/>
      <c r="B240" s="33"/>
      <c r="C240" s="32"/>
      <c r="D240" s="158" t="s">
        <v>188</v>
      </c>
      <c r="E240" s="32"/>
      <c r="F240" s="159" t="s">
        <v>1620</v>
      </c>
      <c r="G240" s="32"/>
      <c r="H240" s="32"/>
      <c r="I240" s="160"/>
      <c r="J240" s="32"/>
      <c r="K240" s="32"/>
      <c r="L240" s="33"/>
      <c r="M240" s="161"/>
      <c r="N240" s="162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188</v>
      </c>
      <c r="AU240" s="17" t="s">
        <v>85</v>
      </c>
    </row>
    <row r="241" spans="1:65" s="13" customFormat="1" ht="10.199999999999999">
      <c r="B241" s="165"/>
      <c r="D241" s="158" t="s">
        <v>192</v>
      </c>
      <c r="E241" s="166" t="s">
        <v>1</v>
      </c>
      <c r="F241" s="167" t="s">
        <v>83</v>
      </c>
      <c r="H241" s="168">
        <v>1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6" t="s">
        <v>192</v>
      </c>
      <c r="AU241" s="166" t="s">
        <v>85</v>
      </c>
      <c r="AV241" s="13" t="s">
        <v>85</v>
      </c>
      <c r="AW241" s="13" t="s">
        <v>31</v>
      </c>
      <c r="AX241" s="13" t="s">
        <v>75</v>
      </c>
      <c r="AY241" s="166" t="s">
        <v>179</v>
      </c>
    </row>
    <row r="242" spans="1:65" s="14" customFormat="1" ht="10.199999999999999">
      <c r="B242" s="184"/>
      <c r="D242" s="158" t="s">
        <v>192</v>
      </c>
      <c r="E242" s="185" t="s">
        <v>1</v>
      </c>
      <c r="F242" s="186" t="s">
        <v>405</v>
      </c>
      <c r="H242" s="187">
        <v>1</v>
      </c>
      <c r="I242" s="188"/>
      <c r="L242" s="184"/>
      <c r="M242" s="189"/>
      <c r="N242" s="190"/>
      <c r="O242" s="190"/>
      <c r="P242" s="190"/>
      <c r="Q242" s="190"/>
      <c r="R242" s="190"/>
      <c r="S242" s="190"/>
      <c r="T242" s="191"/>
      <c r="AT242" s="185" t="s">
        <v>192</v>
      </c>
      <c r="AU242" s="185" t="s">
        <v>85</v>
      </c>
      <c r="AV242" s="14" t="s">
        <v>186</v>
      </c>
      <c r="AW242" s="14" t="s">
        <v>31</v>
      </c>
      <c r="AX242" s="14" t="s">
        <v>83</v>
      </c>
      <c r="AY242" s="185" t="s">
        <v>179</v>
      </c>
    </row>
    <row r="243" spans="1:65" s="2" customFormat="1" ht="34.799999999999997" customHeight="1">
      <c r="A243" s="32"/>
      <c r="B243" s="144"/>
      <c r="C243" s="145" t="s">
        <v>351</v>
      </c>
      <c r="D243" s="145" t="s">
        <v>181</v>
      </c>
      <c r="E243" s="146" t="s">
        <v>1621</v>
      </c>
      <c r="F243" s="147" t="s">
        <v>1622</v>
      </c>
      <c r="G243" s="148" t="s">
        <v>259</v>
      </c>
      <c r="H243" s="149">
        <v>1</v>
      </c>
      <c r="I243" s="150"/>
      <c r="J243" s="151">
        <f>ROUND(I243*H243,2)</f>
        <v>0</v>
      </c>
      <c r="K243" s="147" t="s">
        <v>1</v>
      </c>
      <c r="L243" s="33"/>
      <c r="M243" s="152" t="s">
        <v>1</v>
      </c>
      <c r="N243" s="153" t="s">
        <v>40</v>
      </c>
      <c r="O243" s="58"/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6" t="s">
        <v>186</v>
      </c>
      <c r="AT243" s="156" t="s">
        <v>181</v>
      </c>
      <c r="AU243" s="156" t="s">
        <v>85</v>
      </c>
      <c r="AY243" s="17" t="s">
        <v>179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7" t="s">
        <v>83</v>
      </c>
      <c r="BK243" s="157">
        <f>ROUND(I243*H243,2)</f>
        <v>0</v>
      </c>
      <c r="BL243" s="17" t="s">
        <v>186</v>
      </c>
      <c r="BM243" s="156" t="s">
        <v>530</v>
      </c>
    </row>
    <row r="244" spans="1:65" s="2" customFormat="1" ht="19.2">
      <c r="A244" s="32"/>
      <c r="B244" s="33"/>
      <c r="C244" s="32"/>
      <c r="D244" s="158" t="s">
        <v>188</v>
      </c>
      <c r="E244" s="32"/>
      <c r="F244" s="159" t="s">
        <v>1622</v>
      </c>
      <c r="G244" s="32"/>
      <c r="H244" s="32"/>
      <c r="I244" s="160"/>
      <c r="J244" s="32"/>
      <c r="K244" s="32"/>
      <c r="L244" s="33"/>
      <c r="M244" s="161"/>
      <c r="N244" s="162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188</v>
      </c>
      <c r="AU244" s="17" t="s">
        <v>85</v>
      </c>
    </row>
    <row r="245" spans="1:65" s="13" customFormat="1" ht="10.199999999999999">
      <c r="B245" s="165"/>
      <c r="D245" s="158" t="s">
        <v>192</v>
      </c>
      <c r="E245" s="166" t="s">
        <v>1</v>
      </c>
      <c r="F245" s="167" t="s">
        <v>83</v>
      </c>
      <c r="H245" s="168">
        <v>1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6" t="s">
        <v>192</v>
      </c>
      <c r="AU245" s="166" t="s">
        <v>85</v>
      </c>
      <c r="AV245" s="13" t="s">
        <v>85</v>
      </c>
      <c r="AW245" s="13" t="s">
        <v>31</v>
      </c>
      <c r="AX245" s="13" t="s">
        <v>75</v>
      </c>
      <c r="AY245" s="166" t="s">
        <v>179</v>
      </c>
    </row>
    <row r="246" spans="1:65" s="14" customFormat="1" ht="10.199999999999999">
      <c r="B246" s="184"/>
      <c r="D246" s="158" t="s">
        <v>192</v>
      </c>
      <c r="E246" s="185" t="s">
        <v>1</v>
      </c>
      <c r="F246" s="186" t="s">
        <v>405</v>
      </c>
      <c r="H246" s="187">
        <v>1</v>
      </c>
      <c r="I246" s="188"/>
      <c r="L246" s="184"/>
      <c r="M246" s="189"/>
      <c r="N246" s="190"/>
      <c r="O246" s="190"/>
      <c r="P246" s="190"/>
      <c r="Q246" s="190"/>
      <c r="R246" s="190"/>
      <c r="S246" s="190"/>
      <c r="T246" s="191"/>
      <c r="AT246" s="185" t="s">
        <v>192</v>
      </c>
      <c r="AU246" s="185" t="s">
        <v>85</v>
      </c>
      <c r="AV246" s="14" t="s">
        <v>186</v>
      </c>
      <c r="AW246" s="14" t="s">
        <v>31</v>
      </c>
      <c r="AX246" s="14" t="s">
        <v>83</v>
      </c>
      <c r="AY246" s="185" t="s">
        <v>179</v>
      </c>
    </row>
    <row r="247" spans="1:65" s="2" customFormat="1" ht="14.4" customHeight="1">
      <c r="A247" s="32"/>
      <c r="B247" s="144"/>
      <c r="C247" s="145" t="s">
        <v>356</v>
      </c>
      <c r="D247" s="145" t="s">
        <v>181</v>
      </c>
      <c r="E247" s="146" t="s">
        <v>1623</v>
      </c>
      <c r="F247" s="147" t="s">
        <v>1624</v>
      </c>
      <c r="G247" s="148" t="s">
        <v>259</v>
      </c>
      <c r="H247" s="149">
        <v>1</v>
      </c>
      <c r="I247" s="150"/>
      <c r="J247" s="151">
        <f>ROUND(I247*H247,2)</f>
        <v>0</v>
      </c>
      <c r="K247" s="147" t="s">
        <v>1</v>
      </c>
      <c r="L247" s="33"/>
      <c r="M247" s="152" t="s">
        <v>1</v>
      </c>
      <c r="N247" s="153" t="s">
        <v>40</v>
      </c>
      <c r="O247" s="58"/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6" t="s">
        <v>186</v>
      </c>
      <c r="AT247" s="156" t="s">
        <v>181</v>
      </c>
      <c r="AU247" s="156" t="s">
        <v>85</v>
      </c>
      <c r="AY247" s="17" t="s">
        <v>179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7" t="s">
        <v>83</v>
      </c>
      <c r="BK247" s="157">
        <f>ROUND(I247*H247,2)</f>
        <v>0</v>
      </c>
      <c r="BL247" s="17" t="s">
        <v>186</v>
      </c>
      <c r="BM247" s="156" t="s">
        <v>543</v>
      </c>
    </row>
    <row r="248" spans="1:65" s="2" customFormat="1" ht="10.199999999999999">
      <c r="A248" s="32"/>
      <c r="B248" s="33"/>
      <c r="C248" s="32"/>
      <c r="D248" s="158" t="s">
        <v>188</v>
      </c>
      <c r="E248" s="32"/>
      <c r="F248" s="159" t="s">
        <v>1624</v>
      </c>
      <c r="G248" s="32"/>
      <c r="H248" s="32"/>
      <c r="I248" s="160"/>
      <c r="J248" s="32"/>
      <c r="K248" s="32"/>
      <c r="L248" s="33"/>
      <c r="M248" s="161"/>
      <c r="N248" s="162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188</v>
      </c>
      <c r="AU248" s="17" t="s">
        <v>85</v>
      </c>
    </row>
    <row r="249" spans="1:65" s="13" customFormat="1" ht="10.199999999999999">
      <c r="B249" s="165"/>
      <c r="D249" s="158" t="s">
        <v>192</v>
      </c>
      <c r="E249" s="166" t="s">
        <v>1</v>
      </c>
      <c r="F249" s="167" t="s">
        <v>83</v>
      </c>
      <c r="H249" s="168">
        <v>1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6" t="s">
        <v>192</v>
      </c>
      <c r="AU249" s="166" t="s">
        <v>85</v>
      </c>
      <c r="AV249" s="13" t="s">
        <v>85</v>
      </c>
      <c r="AW249" s="13" t="s">
        <v>31</v>
      </c>
      <c r="AX249" s="13" t="s">
        <v>75</v>
      </c>
      <c r="AY249" s="166" t="s">
        <v>179</v>
      </c>
    </row>
    <row r="250" spans="1:65" s="14" customFormat="1" ht="10.199999999999999">
      <c r="B250" s="184"/>
      <c r="D250" s="158" t="s">
        <v>192</v>
      </c>
      <c r="E250" s="185" t="s">
        <v>1</v>
      </c>
      <c r="F250" s="186" t="s">
        <v>405</v>
      </c>
      <c r="H250" s="187">
        <v>1</v>
      </c>
      <c r="I250" s="188"/>
      <c r="L250" s="184"/>
      <c r="M250" s="189"/>
      <c r="N250" s="190"/>
      <c r="O250" s="190"/>
      <c r="P250" s="190"/>
      <c r="Q250" s="190"/>
      <c r="R250" s="190"/>
      <c r="S250" s="190"/>
      <c r="T250" s="191"/>
      <c r="AT250" s="185" t="s">
        <v>192</v>
      </c>
      <c r="AU250" s="185" t="s">
        <v>85</v>
      </c>
      <c r="AV250" s="14" t="s">
        <v>186</v>
      </c>
      <c r="AW250" s="14" t="s">
        <v>31</v>
      </c>
      <c r="AX250" s="14" t="s">
        <v>83</v>
      </c>
      <c r="AY250" s="185" t="s">
        <v>179</v>
      </c>
    </row>
    <row r="251" spans="1:65" s="2" customFormat="1" ht="14.4" customHeight="1">
      <c r="A251" s="32"/>
      <c r="B251" s="144"/>
      <c r="C251" s="145" t="s">
        <v>364</v>
      </c>
      <c r="D251" s="145" t="s">
        <v>181</v>
      </c>
      <c r="E251" s="146" t="s">
        <v>1625</v>
      </c>
      <c r="F251" s="147" t="s">
        <v>1626</v>
      </c>
      <c r="G251" s="148" t="s">
        <v>259</v>
      </c>
      <c r="H251" s="149">
        <v>1</v>
      </c>
      <c r="I251" s="150"/>
      <c r="J251" s="151">
        <f>ROUND(I251*H251,2)</f>
        <v>0</v>
      </c>
      <c r="K251" s="147" t="s">
        <v>1</v>
      </c>
      <c r="L251" s="33"/>
      <c r="M251" s="152" t="s">
        <v>1</v>
      </c>
      <c r="N251" s="153" t="s">
        <v>40</v>
      </c>
      <c r="O251" s="58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6" t="s">
        <v>186</v>
      </c>
      <c r="AT251" s="156" t="s">
        <v>181</v>
      </c>
      <c r="AU251" s="156" t="s">
        <v>85</v>
      </c>
      <c r="AY251" s="17" t="s">
        <v>179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7" t="s">
        <v>83</v>
      </c>
      <c r="BK251" s="157">
        <f>ROUND(I251*H251,2)</f>
        <v>0</v>
      </c>
      <c r="BL251" s="17" t="s">
        <v>186</v>
      </c>
      <c r="BM251" s="156" t="s">
        <v>554</v>
      </c>
    </row>
    <row r="252" spans="1:65" s="2" customFormat="1" ht="10.199999999999999">
      <c r="A252" s="32"/>
      <c r="B252" s="33"/>
      <c r="C252" s="32"/>
      <c r="D252" s="158" t="s">
        <v>188</v>
      </c>
      <c r="E252" s="32"/>
      <c r="F252" s="159" t="s">
        <v>1626</v>
      </c>
      <c r="G252" s="32"/>
      <c r="H252" s="32"/>
      <c r="I252" s="160"/>
      <c r="J252" s="32"/>
      <c r="K252" s="32"/>
      <c r="L252" s="33"/>
      <c r="M252" s="161"/>
      <c r="N252" s="162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188</v>
      </c>
      <c r="AU252" s="17" t="s">
        <v>85</v>
      </c>
    </row>
    <row r="253" spans="1:65" s="13" customFormat="1" ht="10.199999999999999">
      <c r="B253" s="165"/>
      <c r="D253" s="158" t="s">
        <v>192</v>
      </c>
      <c r="E253" s="166" t="s">
        <v>1</v>
      </c>
      <c r="F253" s="167" t="s">
        <v>83</v>
      </c>
      <c r="H253" s="168">
        <v>1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6" t="s">
        <v>192</v>
      </c>
      <c r="AU253" s="166" t="s">
        <v>85</v>
      </c>
      <c r="AV253" s="13" t="s">
        <v>85</v>
      </c>
      <c r="AW253" s="13" t="s">
        <v>31</v>
      </c>
      <c r="AX253" s="13" t="s">
        <v>75</v>
      </c>
      <c r="AY253" s="166" t="s">
        <v>179</v>
      </c>
    </row>
    <row r="254" spans="1:65" s="14" customFormat="1" ht="10.199999999999999">
      <c r="B254" s="184"/>
      <c r="D254" s="158" t="s">
        <v>192</v>
      </c>
      <c r="E254" s="185" t="s">
        <v>1</v>
      </c>
      <c r="F254" s="186" t="s">
        <v>405</v>
      </c>
      <c r="H254" s="187">
        <v>1</v>
      </c>
      <c r="I254" s="188"/>
      <c r="L254" s="184"/>
      <c r="M254" s="189"/>
      <c r="N254" s="190"/>
      <c r="O254" s="190"/>
      <c r="P254" s="190"/>
      <c r="Q254" s="190"/>
      <c r="R254" s="190"/>
      <c r="S254" s="190"/>
      <c r="T254" s="191"/>
      <c r="AT254" s="185" t="s">
        <v>192</v>
      </c>
      <c r="AU254" s="185" t="s">
        <v>85</v>
      </c>
      <c r="AV254" s="14" t="s">
        <v>186</v>
      </c>
      <c r="AW254" s="14" t="s">
        <v>31</v>
      </c>
      <c r="AX254" s="14" t="s">
        <v>83</v>
      </c>
      <c r="AY254" s="185" t="s">
        <v>179</v>
      </c>
    </row>
    <row r="255" spans="1:65" s="2" customFormat="1" ht="14.4" customHeight="1">
      <c r="A255" s="32"/>
      <c r="B255" s="144"/>
      <c r="C255" s="145" t="s">
        <v>371</v>
      </c>
      <c r="D255" s="145" t="s">
        <v>181</v>
      </c>
      <c r="E255" s="146" t="s">
        <v>1627</v>
      </c>
      <c r="F255" s="147" t="s">
        <v>1628</v>
      </c>
      <c r="G255" s="148" t="s">
        <v>259</v>
      </c>
      <c r="H255" s="149">
        <v>2</v>
      </c>
      <c r="I255" s="150"/>
      <c r="J255" s="151">
        <f>ROUND(I255*H255,2)</f>
        <v>0</v>
      </c>
      <c r="K255" s="147" t="s">
        <v>1</v>
      </c>
      <c r="L255" s="33"/>
      <c r="M255" s="152" t="s">
        <v>1</v>
      </c>
      <c r="N255" s="153" t="s">
        <v>40</v>
      </c>
      <c r="O255" s="58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6" t="s">
        <v>186</v>
      </c>
      <c r="AT255" s="156" t="s">
        <v>181</v>
      </c>
      <c r="AU255" s="156" t="s">
        <v>85</v>
      </c>
      <c r="AY255" s="17" t="s">
        <v>179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7" t="s">
        <v>83</v>
      </c>
      <c r="BK255" s="157">
        <f>ROUND(I255*H255,2)</f>
        <v>0</v>
      </c>
      <c r="BL255" s="17" t="s">
        <v>186</v>
      </c>
      <c r="BM255" s="156" t="s">
        <v>569</v>
      </c>
    </row>
    <row r="256" spans="1:65" s="2" customFormat="1" ht="10.199999999999999">
      <c r="A256" s="32"/>
      <c r="B256" s="33"/>
      <c r="C256" s="32"/>
      <c r="D256" s="158" t="s">
        <v>188</v>
      </c>
      <c r="E256" s="32"/>
      <c r="F256" s="159" t="s">
        <v>1628</v>
      </c>
      <c r="G256" s="32"/>
      <c r="H256" s="32"/>
      <c r="I256" s="160"/>
      <c r="J256" s="32"/>
      <c r="K256" s="32"/>
      <c r="L256" s="33"/>
      <c r="M256" s="161"/>
      <c r="N256" s="162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188</v>
      </c>
      <c r="AU256" s="17" t="s">
        <v>85</v>
      </c>
    </row>
    <row r="257" spans="1:65" s="13" customFormat="1" ht="10.199999999999999">
      <c r="B257" s="165"/>
      <c r="D257" s="158" t="s">
        <v>192</v>
      </c>
      <c r="E257" s="166" t="s">
        <v>1</v>
      </c>
      <c r="F257" s="167" t="s">
        <v>85</v>
      </c>
      <c r="H257" s="168">
        <v>2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6" t="s">
        <v>192</v>
      </c>
      <c r="AU257" s="166" t="s">
        <v>85</v>
      </c>
      <c r="AV257" s="13" t="s">
        <v>85</v>
      </c>
      <c r="AW257" s="13" t="s">
        <v>31</v>
      </c>
      <c r="AX257" s="13" t="s">
        <v>75</v>
      </c>
      <c r="AY257" s="166" t="s">
        <v>179</v>
      </c>
    </row>
    <row r="258" spans="1:65" s="14" customFormat="1" ht="10.199999999999999">
      <c r="B258" s="184"/>
      <c r="D258" s="158" t="s">
        <v>192</v>
      </c>
      <c r="E258" s="185" t="s">
        <v>1</v>
      </c>
      <c r="F258" s="186" t="s">
        <v>405</v>
      </c>
      <c r="H258" s="187">
        <v>2</v>
      </c>
      <c r="I258" s="188"/>
      <c r="L258" s="184"/>
      <c r="M258" s="189"/>
      <c r="N258" s="190"/>
      <c r="O258" s="190"/>
      <c r="P258" s="190"/>
      <c r="Q258" s="190"/>
      <c r="R258" s="190"/>
      <c r="S258" s="190"/>
      <c r="T258" s="191"/>
      <c r="AT258" s="185" t="s">
        <v>192</v>
      </c>
      <c r="AU258" s="185" t="s">
        <v>85</v>
      </c>
      <c r="AV258" s="14" t="s">
        <v>186</v>
      </c>
      <c r="AW258" s="14" t="s">
        <v>31</v>
      </c>
      <c r="AX258" s="14" t="s">
        <v>83</v>
      </c>
      <c r="AY258" s="185" t="s">
        <v>179</v>
      </c>
    </row>
    <row r="259" spans="1:65" s="2" customFormat="1" ht="14.4" customHeight="1">
      <c r="A259" s="32"/>
      <c r="B259" s="144"/>
      <c r="C259" s="145" t="s">
        <v>377</v>
      </c>
      <c r="D259" s="145" t="s">
        <v>181</v>
      </c>
      <c r="E259" s="146" t="s">
        <v>1629</v>
      </c>
      <c r="F259" s="147" t="s">
        <v>1630</v>
      </c>
      <c r="G259" s="148" t="s">
        <v>259</v>
      </c>
      <c r="H259" s="149">
        <v>1</v>
      </c>
      <c r="I259" s="150"/>
      <c r="J259" s="151">
        <f>ROUND(I259*H259,2)</f>
        <v>0</v>
      </c>
      <c r="K259" s="147" t="s">
        <v>1</v>
      </c>
      <c r="L259" s="33"/>
      <c r="M259" s="152" t="s">
        <v>1</v>
      </c>
      <c r="N259" s="153" t="s">
        <v>40</v>
      </c>
      <c r="O259" s="58"/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6" t="s">
        <v>186</v>
      </c>
      <c r="AT259" s="156" t="s">
        <v>181</v>
      </c>
      <c r="AU259" s="156" t="s">
        <v>85</v>
      </c>
      <c r="AY259" s="17" t="s">
        <v>179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7" t="s">
        <v>83</v>
      </c>
      <c r="BK259" s="157">
        <f>ROUND(I259*H259,2)</f>
        <v>0</v>
      </c>
      <c r="BL259" s="17" t="s">
        <v>186</v>
      </c>
      <c r="BM259" s="156" t="s">
        <v>581</v>
      </c>
    </row>
    <row r="260" spans="1:65" s="2" customFormat="1" ht="10.199999999999999">
      <c r="A260" s="32"/>
      <c r="B260" s="33"/>
      <c r="C260" s="32"/>
      <c r="D260" s="158" t="s">
        <v>188</v>
      </c>
      <c r="E260" s="32"/>
      <c r="F260" s="159" t="s">
        <v>1630</v>
      </c>
      <c r="G260" s="32"/>
      <c r="H260" s="32"/>
      <c r="I260" s="160"/>
      <c r="J260" s="32"/>
      <c r="K260" s="32"/>
      <c r="L260" s="33"/>
      <c r="M260" s="161"/>
      <c r="N260" s="162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188</v>
      </c>
      <c r="AU260" s="17" t="s">
        <v>85</v>
      </c>
    </row>
    <row r="261" spans="1:65" s="13" customFormat="1" ht="10.199999999999999">
      <c r="B261" s="165"/>
      <c r="D261" s="158" t="s">
        <v>192</v>
      </c>
      <c r="E261" s="166" t="s">
        <v>1</v>
      </c>
      <c r="F261" s="167" t="s">
        <v>83</v>
      </c>
      <c r="H261" s="168">
        <v>1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6" t="s">
        <v>192</v>
      </c>
      <c r="AU261" s="166" t="s">
        <v>85</v>
      </c>
      <c r="AV261" s="13" t="s">
        <v>85</v>
      </c>
      <c r="AW261" s="13" t="s">
        <v>31</v>
      </c>
      <c r="AX261" s="13" t="s">
        <v>75</v>
      </c>
      <c r="AY261" s="166" t="s">
        <v>179</v>
      </c>
    </row>
    <row r="262" spans="1:65" s="14" customFormat="1" ht="10.199999999999999">
      <c r="B262" s="184"/>
      <c r="D262" s="158" t="s">
        <v>192</v>
      </c>
      <c r="E262" s="185" t="s">
        <v>1</v>
      </c>
      <c r="F262" s="186" t="s">
        <v>405</v>
      </c>
      <c r="H262" s="187">
        <v>1</v>
      </c>
      <c r="I262" s="188"/>
      <c r="L262" s="184"/>
      <c r="M262" s="200"/>
      <c r="N262" s="201"/>
      <c r="O262" s="201"/>
      <c r="P262" s="201"/>
      <c r="Q262" s="201"/>
      <c r="R262" s="201"/>
      <c r="S262" s="201"/>
      <c r="T262" s="202"/>
      <c r="AT262" s="185" t="s">
        <v>192</v>
      </c>
      <c r="AU262" s="185" t="s">
        <v>85</v>
      </c>
      <c r="AV262" s="14" t="s">
        <v>186</v>
      </c>
      <c r="AW262" s="14" t="s">
        <v>31</v>
      </c>
      <c r="AX262" s="14" t="s">
        <v>83</v>
      </c>
      <c r="AY262" s="185" t="s">
        <v>179</v>
      </c>
    </row>
    <row r="263" spans="1:65" s="2" customFormat="1" ht="6.9" customHeight="1">
      <c r="A263" s="32"/>
      <c r="B263" s="47"/>
      <c r="C263" s="48"/>
      <c r="D263" s="48"/>
      <c r="E263" s="48"/>
      <c r="F263" s="48"/>
      <c r="G263" s="48"/>
      <c r="H263" s="48"/>
      <c r="I263" s="48"/>
      <c r="J263" s="48"/>
      <c r="K263" s="48"/>
      <c r="L263" s="33"/>
      <c r="M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</row>
  </sheetData>
  <autoFilter ref="C121:K26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/>
    <hyperlink ref="F132" r:id="rId2"/>
    <hyperlink ref="F137" r:id="rId3"/>
    <hyperlink ref="F142" r:id="rId4"/>
    <hyperlink ref="F147" r:id="rId5"/>
    <hyperlink ref="F152" r:id="rId6"/>
    <hyperlink ref="F157" r:id="rId7"/>
    <hyperlink ref="F162" r:id="rId8"/>
    <hyperlink ref="F171" r:id="rId9"/>
    <hyperlink ref="F176" r:id="rId10"/>
    <hyperlink ref="F185" r:id="rId11"/>
    <hyperlink ref="F189" r:id="rId12"/>
    <hyperlink ref="F194" r:id="rId13"/>
    <hyperlink ref="F206" r:id="rId14"/>
    <hyperlink ref="F210" r:id="rId15"/>
    <hyperlink ref="F215" r:id="rId16"/>
    <hyperlink ref="F220" r:id="rId17"/>
    <hyperlink ref="F225" r:id="rId18"/>
    <hyperlink ref="F230" r:id="rId19"/>
    <hyperlink ref="F235" r:id="rId2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56" s="1" customFormat="1" ht="36.9" customHeight="1">
      <c r="L2" s="256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100</v>
      </c>
      <c r="AZ2" s="93" t="s">
        <v>107</v>
      </c>
      <c r="BA2" s="93" t="s">
        <v>1</v>
      </c>
      <c r="BB2" s="93" t="s">
        <v>1</v>
      </c>
      <c r="BC2" s="93" t="s">
        <v>1631</v>
      </c>
      <c r="BD2" s="93" t="s">
        <v>85</v>
      </c>
    </row>
    <row r="3" spans="1:5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109</v>
      </c>
      <c r="BA3" s="93" t="s">
        <v>1</v>
      </c>
      <c r="BB3" s="93" t="s">
        <v>1</v>
      </c>
      <c r="BC3" s="93" t="s">
        <v>1632</v>
      </c>
      <c r="BD3" s="93" t="s">
        <v>85</v>
      </c>
    </row>
    <row r="4" spans="1:56" s="1" customFormat="1" ht="24.9" customHeight="1">
      <c r="B4" s="20"/>
      <c r="D4" s="21" t="s">
        <v>111</v>
      </c>
      <c r="L4" s="20"/>
      <c r="M4" s="94" t="s">
        <v>10</v>
      </c>
      <c r="AT4" s="17" t="s">
        <v>3</v>
      </c>
      <c r="AZ4" s="93" t="s">
        <v>112</v>
      </c>
      <c r="BA4" s="93" t="s">
        <v>1</v>
      </c>
      <c r="BB4" s="93" t="s">
        <v>1</v>
      </c>
      <c r="BC4" s="93" t="s">
        <v>1633</v>
      </c>
      <c r="BD4" s="93" t="s">
        <v>85</v>
      </c>
    </row>
    <row r="5" spans="1:56" s="1" customFormat="1" ht="6.9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27" customHeight="1">
      <c r="B7" s="20"/>
      <c r="E7" s="257" t="str">
        <f>'Rekapitulace stavby'!K6</f>
        <v>SOŠ veterinární - Oprava sítí 1PP (vnitřní a vnější kanalizace, SLP, elektro)</v>
      </c>
      <c r="F7" s="258"/>
      <c r="G7" s="258"/>
      <c r="H7" s="258"/>
      <c r="L7" s="20"/>
    </row>
    <row r="8" spans="1:56" s="2" customFormat="1" ht="12" customHeight="1">
      <c r="A8" s="32"/>
      <c r="B8" s="33"/>
      <c r="C8" s="32"/>
      <c r="D8" s="27" t="s">
        <v>120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5.6" customHeight="1">
      <c r="A9" s="32"/>
      <c r="B9" s="33"/>
      <c r="C9" s="32"/>
      <c r="D9" s="32"/>
      <c r="E9" s="218" t="s">
        <v>1634</v>
      </c>
      <c r="F9" s="259"/>
      <c r="G9" s="259"/>
      <c r="H9" s="25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26</v>
      </c>
      <c r="G12" s="32"/>
      <c r="H12" s="32"/>
      <c r="I12" s="27" t="s">
        <v>22</v>
      </c>
      <c r="J12" s="55" t="str">
        <f>'Rekapitulace stavby'!AN8</f>
        <v>15. 2. 2024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5"/>
      <c r="B27" s="96"/>
      <c r="C27" s="95"/>
      <c r="D27" s="95"/>
      <c r="E27" s="245" t="s">
        <v>1</v>
      </c>
      <c r="F27" s="245"/>
      <c r="G27" s="245"/>
      <c r="H27" s="245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9" t="s">
        <v>39</v>
      </c>
      <c r="E33" s="27" t="s">
        <v>40</v>
      </c>
      <c r="F33" s="100">
        <f>ROUND((SUM(BE122:BE200)),  2)</f>
        <v>0</v>
      </c>
      <c r="G33" s="32"/>
      <c r="H33" s="32"/>
      <c r="I33" s="101">
        <v>0.21</v>
      </c>
      <c r="J33" s="100">
        <f>ROUND(((SUM(BE122:BE200))*I33),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41</v>
      </c>
      <c r="F34" s="100">
        <f>ROUND((SUM(BF122:BF200)),  2)</f>
        <v>0</v>
      </c>
      <c r="G34" s="32"/>
      <c r="H34" s="32"/>
      <c r="I34" s="101">
        <v>0.12</v>
      </c>
      <c r="J34" s="100">
        <f>ROUND(((SUM(BF122:BF200))*I34),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42</v>
      </c>
      <c r="F35" s="100">
        <f>ROUND((SUM(BG122:BG200)),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43</v>
      </c>
      <c r="F36" s="100">
        <f>ROUND((SUM(BH122:BH200)),  2)</f>
        <v>0</v>
      </c>
      <c r="G36" s="32"/>
      <c r="H36" s="32"/>
      <c r="I36" s="101">
        <v>0.12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44</v>
      </c>
      <c r="F37" s="100">
        <f>ROUND((SUM(BI122:BI200)),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141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7" customHeight="1">
      <c r="A85" s="32"/>
      <c r="B85" s="33"/>
      <c r="C85" s="32"/>
      <c r="D85" s="32"/>
      <c r="E85" s="257" t="str">
        <f>E7</f>
        <v>SOŠ veterinární - Oprava sítí 1PP (vnitřní a vnější kanalizace, SLP, elektro)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8" t="str">
        <f>E9</f>
        <v>kom - Oprava zpevněných ploch</v>
      </c>
      <c r="F87" s="259"/>
      <c r="G87" s="259"/>
      <c r="H87" s="25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15. 2. 2024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142</v>
      </c>
      <c r="D94" s="102"/>
      <c r="E94" s="102"/>
      <c r="F94" s="102"/>
      <c r="G94" s="102"/>
      <c r="H94" s="102"/>
      <c r="I94" s="102"/>
      <c r="J94" s="111" t="s">
        <v>143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2" t="s">
        <v>144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145</v>
      </c>
    </row>
    <row r="97" spans="1:31" s="9" customFormat="1" ht="24.9" customHeight="1">
      <c r="B97" s="113"/>
      <c r="D97" s="114" t="s">
        <v>146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147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95" customHeight="1">
      <c r="B99" s="117"/>
      <c r="D99" s="118" t="s">
        <v>1257</v>
      </c>
      <c r="E99" s="119"/>
      <c r="F99" s="119"/>
      <c r="G99" s="119"/>
      <c r="H99" s="119"/>
      <c r="I99" s="119"/>
      <c r="J99" s="120">
        <f>J144</f>
        <v>0</v>
      </c>
      <c r="L99" s="117"/>
    </row>
    <row r="100" spans="1:31" s="10" customFormat="1" ht="19.95" customHeight="1">
      <c r="B100" s="117"/>
      <c r="D100" s="118" t="s">
        <v>152</v>
      </c>
      <c r="E100" s="119"/>
      <c r="F100" s="119"/>
      <c r="G100" s="119"/>
      <c r="H100" s="119"/>
      <c r="I100" s="119"/>
      <c r="J100" s="120">
        <f>J163</f>
        <v>0</v>
      </c>
      <c r="L100" s="117"/>
    </row>
    <row r="101" spans="1:31" s="10" customFormat="1" ht="19.95" customHeight="1">
      <c r="B101" s="117"/>
      <c r="D101" s="118" t="s">
        <v>153</v>
      </c>
      <c r="E101" s="119"/>
      <c r="F101" s="119"/>
      <c r="G101" s="119"/>
      <c r="H101" s="119"/>
      <c r="I101" s="119"/>
      <c r="J101" s="120">
        <f>J174</f>
        <v>0</v>
      </c>
      <c r="L101" s="117"/>
    </row>
    <row r="102" spans="1:31" s="10" customFormat="1" ht="19.95" customHeight="1">
      <c r="B102" s="117"/>
      <c r="D102" s="118" t="s">
        <v>154</v>
      </c>
      <c r="E102" s="119"/>
      <c r="F102" s="119"/>
      <c r="G102" s="119"/>
      <c r="H102" s="119"/>
      <c r="I102" s="119"/>
      <c r="J102" s="120">
        <f>J197</f>
        <v>0</v>
      </c>
      <c r="L102" s="117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>
      <c r="A109" s="32"/>
      <c r="B109" s="33"/>
      <c r="C109" s="21" t="s">
        <v>164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7" customHeight="1">
      <c r="A112" s="32"/>
      <c r="B112" s="33"/>
      <c r="C112" s="32"/>
      <c r="D112" s="32"/>
      <c r="E112" s="257" t="str">
        <f>E7</f>
        <v>SOŠ veterinární - Oprava sítí 1PP (vnitřní a vnější kanalizace, SLP, elektro)</v>
      </c>
      <c r="F112" s="258"/>
      <c r="G112" s="258"/>
      <c r="H112" s="258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120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6" customHeight="1">
      <c r="A114" s="32"/>
      <c r="B114" s="33"/>
      <c r="C114" s="32"/>
      <c r="D114" s="32"/>
      <c r="E114" s="218" t="str">
        <f>E9</f>
        <v>kom - Oprava zpevněných ploch</v>
      </c>
      <c r="F114" s="259"/>
      <c r="G114" s="259"/>
      <c r="H114" s="259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15. 2. 2024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6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30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32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1"/>
      <c r="B121" s="122"/>
      <c r="C121" s="123" t="s">
        <v>165</v>
      </c>
      <c r="D121" s="124" t="s">
        <v>60</v>
      </c>
      <c r="E121" s="124" t="s">
        <v>56</v>
      </c>
      <c r="F121" s="124" t="s">
        <v>57</v>
      </c>
      <c r="G121" s="124" t="s">
        <v>166</v>
      </c>
      <c r="H121" s="124" t="s">
        <v>167</v>
      </c>
      <c r="I121" s="124" t="s">
        <v>168</v>
      </c>
      <c r="J121" s="124" t="s">
        <v>143</v>
      </c>
      <c r="K121" s="125" t="s">
        <v>169</v>
      </c>
      <c r="L121" s="126"/>
      <c r="M121" s="62" t="s">
        <v>1</v>
      </c>
      <c r="N121" s="63" t="s">
        <v>39</v>
      </c>
      <c r="O121" s="63" t="s">
        <v>170</v>
      </c>
      <c r="P121" s="63" t="s">
        <v>171</v>
      </c>
      <c r="Q121" s="63" t="s">
        <v>172</v>
      </c>
      <c r="R121" s="63" t="s">
        <v>173</v>
      </c>
      <c r="S121" s="63" t="s">
        <v>174</v>
      </c>
      <c r="T121" s="64" t="s">
        <v>175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8" customHeight="1">
      <c r="A122" s="32"/>
      <c r="B122" s="33"/>
      <c r="C122" s="69" t="s">
        <v>176</v>
      </c>
      <c r="D122" s="32"/>
      <c r="E122" s="32"/>
      <c r="F122" s="32"/>
      <c r="G122" s="32"/>
      <c r="H122" s="32"/>
      <c r="I122" s="32"/>
      <c r="J122" s="127">
        <f>BK122</f>
        <v>0</v>
      </c>
      <c r="K122" s="32"/>
      <c r="L122" s="33"/>
      <c r="M122" s="65"/>
      <c r="N122" s="56"/>
      <c r="O122" s="66"/>
      <c r="P122" s="128">
        <f>P123</f>
        <v>0</v>
      </c>
      <c r="Q122" s="66"/>
      <c r="R122" s="128">
        <f>R123</f>
        <v>48.074666000000001</v>
      </c>
      <c r="S122" s="66"/>
      <c r="T122" s="129">
        <f>T123</f>
        <v>92.628999999999991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145</v>
      </c>
      <c r="BK122" s="130">
        <f>BK123</f>
        <v>0</v>
      </c>
    </row>
    <row r="123" spans="1:65" s="12" customFormat="1" ht="25.95" customHeight="1">
      <c r="B123" s="131"/>
      <c r="D123" s="132" t="s">
        <v>74</v>
      </c>
      <c r="E123" s="133" t="s">
        <v>177</v>
      </c>
      <c r="F123" s="133" t="s">
        <v>178</v>
      </c>
      <c r="I123" s="134"/>
      <c r="J123" s="135">
        <f>BK123</f>
        <v>0</v>
      </c>
      <c r="L123" s="131"/>
      <c r="M123" s="136"/>
      <c r="N123" s="137"/>
      <c r="O123" s="137"/>
      <c r="P123" s="138">
        <f>P124+P144+P163+P174+P197</f>
        <v>0</v>
      </c>
      <c r="Q123" s="137"/>
      <c r="R123" s="138">
        <f>R124+R144+R163+R174+R197</f>
        <v>48.074666000000001</v>
      </c>
      <c r="S123" s="137"/>
      <c r="T123" s="139">
        <f>T124+T144+T163+T174+T197</f>
        <v>92.628999999999991</v>
      </c>
      <c r="AR123" s="132" t="s">
        <v>83</v>
      </c>
      <c r="AT123" s="140" t="s">
        <v>74</v>
      </c>
      <c r="AU123" s="140" t="s">
        <v>75</v>
      </c>
      <c r="AY123" s="132" t="s">
        <v>179</v>
      </c>
      <c r="BK123" s="141">
        <f>BK124+BK144+BK163+BK174+BK197</f>
        <v>0</v>
      </c>
    </row>
    <row r="124" spans="1:65" s="12" customFormat="1" ht="22.8" customHeight="1">
      <c r="B124" s="131"/>
      <c r="D124" s="132" t="s">
        <v>74</v>
      </c>
      <c r="E124" s="142" t="s">
        <v>83</v>
      </c>
      <c r="F124" s="142" t="s">
        <v>180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SUM(P125:P143)</f>
        <v>0</v>
      </c>
      <c r="Q124" s="137"/>
      <c r="R124" s="138">
        <f>SUM(R125:R143)</f>
        <v>0</v>
      </c>
      <c r="S124" s="137"/>
      <c r="T124" s="139">
        <f>SUM(T125:T143)</f>
        <v>92.628999999999991</v>
      </c>
      <c r="AR124" s="132" t="s">
        <v>83</v>
      </c>
      <c r="AT124" s="140" t="s">
        <v>74</v>
      </c>
      <c r="AU124" s="140" t="s">
        <v>83</v>
      </c>
      <c r="AY124" s="132" t="s">
        <v>179</v>
      </c>
      <c r="BK124" s="141">
        <f>SUM(BK125:BK143)</f>
        <v>0</v>
      </c>
    </row>
    <row r="125" spans="1:65" s="2" customFormat="1" ht="22.2" customHeight="1">
      <c r="A125" s="32"/>
      <c r="B125" s="144"/>
      <c r="C125" s="145" t="s">
        <v>83</v>
      </c>
      <c r="D125" s="145" t="s">
        <v>181</v>
      </c>
      <c r="E125" s="146" t="s">
        <v>1260</v>
      </c>
      <c r="F125" s="147" t="s">
        <v>1261</v>
      </c>
      <c r="G125" s="148" t="s">
        <v>252</v>
      </c>
      <c r="H125" s="149">
        <v>276</v>
      </c>
      <c r="I125" s="150"/>
      <c r="J125" s="151">
        <f>ROUND(I125*H125,2)</f>
        <v>0</v>
      </c>
      <c r="K125" s="147" t="s">
        <v>185</v>
      </c>
      <c r="L125" s="33"/>
      <c r="M125" s="152" t="s">
        <v>1</v>
      </c>
      <c r="N125" s="153" t="s">
        <v>40</v>
      </c>
      <c r="O125" s="58"/>
      <c r="P125" s="154">
        <f>O125*H125</f>
        <v>0</v>
      </c>
      <c r="Q125" s="154">
        <v>0</v>
      </c>
      <c r="R125" s="154">
        <f>Q125*H125</f>
        <v>0</v>
      </c>
      <c r="S125" s="154">
        <v>7.8E-2</v>
      </c>
      <c r="T125" s="155">
        <f>S125*H125</f>
        <v>21.527999999999999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6" t="s">
        <v>186</v>
      </c>
      <c r="AT125" s="156" t="s">
        <v>181</v>
      </c>
      <c r="AU125" s="156" t="s">
        <v>85</v>
      </c>
      <c r="AY125" s="17" t="s">
        <v>179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7" t="s">
        <v>83</v>
      </c>
      <c r="BK125" s="157">
        <f>ROUND(I125*H125,2)</f>
        <v>0</v>
      </c>
      <c r="BL125" s="17" t="s">
        <v>186</v>
      </c>
      <c r="BM125" s="156" t="s">
        <v>1635</v>
      </c>
    </row>
    <row r="126" spans="1:65" s="2" customFormat="1" ht="38.4">
      <c r="A126" s="32"/>
      <c r="B126" s="33"/>
      <c r="C126" s="32"/>
      <c r="D126" s="158" t="s">
        <v>188</v>
      </c>
      <c r="E126" s="32"/>
      <c r="F126" s="159" t="s">
        <v>1636</v>
      </c>
      <c r="G126" s="32"/>
      <c r="H126" s="32"/>
      <c r="I126" s="160"/>
      <c r="J126" s="32"/>
      <c r="K126" s="32"/>
      <c r="L126" s="33"/>
      <c r="M126" s="161"/>
      <c r="N126" s="162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188</v>
      </c>
      <c r="AU126" s="17" t="s">
        <v>85</v>
      </c>
    </row>
    <row r="127" spans="1:65" s="2" customFormat="1" ht="10.199999999999999">
      <c r="A127" s="32"/>
      <c r="B127" s="33"/>
      <c r="C127" s="32"/>
      <c r="D127" s="163" t="s">
        <v>190</v>
      </c>
      <c r="E127" s="32"/>
      <c r="F127" s="164" t="s">
        <v>1263</v>
      </c>
      <c r="G127" s="32"/>
      <c r="H127" s="32"/>
      <c r="I127" s="160"/>
      <c r="J127" s="32"/>
      <c r="K127" s="32"/>
      <c r="L127" s="33"/>
      <c r="M127" s="161"/>
      <c r="N127" s="162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190</v>
      </c>
      <c r="AU127" s="17" t="s">
        <v>85</v>
      </c>
    </row>
    <row r="128" spans="1:65" s="13" customFormat="1" ht="10.199999999999999">
      <c r="B128" s="165"/>
      <c r="D128" s="158" t="s">
        <v>192</v>
      </c>
      <c r="E128" s="166" t="s">
        <v>107</v>
      </c>
      <c r="F128" s="167" t="s">
        <v>1637</v>
      </c>
      <c r="H128" s="168">
        <v>276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192</v>
      </c>
      <c r="AU128" s="166" t="s">
        <v>85</v>
      </c>
      <c r="AV128" s="13" t="s">
        <v>85</v>
      </c>
      <c r="AW128" s="13" t="s">
        <v>31</v>
      </c>
      <c r="AX128" s="13" t="s">
        <v>83</v>
      </c>
      <c r="AY128" s="166" t="s">
        <v>179</v>
      </c>
    </row>
    <row r="129" spans="1:65" s="2" customFormat="1" ht="22.2" customHeight="1">
      <c r="A129" s="32"/>
      <c r="B129" s="144"/>
      <c r="C129" s="145" t="s">
        <v>85</v>
      </c>
      <c r="D129" s="145" t="s">
        <v>181</v>
      </c>
      <c r="E129" s="146" t="s">
        <v>1638</v>
      </c>
      <c r="F129" s="147" t="s">
        <v>1639</v>
      </c>
      <c r="G129" s="148" t="s">
        <v>252</v>
      </c>
      <c r="H129" s="149">
        <v>23.62</v>
      </c>
      <c r="I129" s="150"/>
      <c r="J129" s="151">
        <f>ROUND(I129*H129,2)</f>
        <v>0</v>
      </c>
      <c r="K129" s="147" t="s">
        <v>185</v>
      </c>
      <c r="L129" s="33"/>
      <c r="M129" s="152" t="s">
        <v>1</v>
      </c>
      <c r="N129" s="153" t="s">
        <v>40</v>
      </c>
      <c r="O129" s="58"/>
      <c r="P129" s="154">
        <f>O129*H129</f>
        <v>0</v>
      </c>
      <c r="Q129" s="154">
        <v>0</v>
      </c>
      <c r="R129" s="154">
        <f>Q129*H129</f>
        <v>0</v>
      </c>
      <c r="S129" s="154">
        <v>0.3</v>
      </c>
      <c r="T129" s="155">
        <f>S129*H129</f>
        <v>7.0860000000000003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6" t="s">
        <v>186</v>
      </c>
      <c r="AT129" s="156" t="s">
        <v>181</v>
      </c>
      <c r="AU129" s="156" t="s">
        <v>85</v>
      </c>
      <c r="AY129" s="17" t="s">
        <v>179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7" t="s">
        <v>83</v>
      </c>
      <c r="BK129" s="157">
        <f>ROUND(I129*H129,2)</f>
        <v>0</v>
      </c>
      <c r="BL129" s="17" t="s">
        <v>186</v>
      </c>
      <c r="BM129" s="156" t="s">
        <v>1640</v>
      </c>
    </row>
    <row r="130" spans="1:65" s="2" customFormat="1" ht="38.4">
      <c r="A130" s="32"/>
      <c r="B130" s="33"/>
      <c r="C130" s="32"/>
      <c r="D130" s="158" t="s">
        <v>188</v>
      </c>
      <c r="E130" s="32"/>
      <c r="F130" s="159" t="s">
        <v>1641</v>
      </c>
      <c r="G130" s="32"/>
      <c r="H130" s="32"/>
      <c r="I130" s="160"/>
      <c r="J130" s="32"/>
      <c r="K130" s="32"/>
      <c r="L130" s="33"/>
      <c r="M130" s="161"/>
      <c r="N130" s="162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188</v>
      </c>
      <c r="AU130" s="17" t="s">
        <v>85</v>
      </c>
    </row>
    <row r="131" spans="1:65" s="2" customFormat="1" ht="10.199999999999999">
      <c r="A131" s="32"/>
      <c r="B131" s="33"/>
      <c r="C131" s="32"/>
      <c r="D131" s="163" t="s">
        <v>190</v>
      </c>
      <c r="E131" s="32"/>
      <c r="F131" s="164" t="s">
        <v>1642</v>
      </c>
      <c r="G131" s="32"/>
      <c r="H131" s="32"/>
      <c r="I131" s="160"/>
      <c r="J131" s="32"/>
      <c r="K131" s="32"/>
      <c r="L131" s="33"/>
      <c r="M131" s="161"/>
      <c r="N131" s="162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190</v>
      </c>
      <c r="AU131" s="17" t="s">
        <v>85</v>
      </c>
    </row>
    <row r="132" spans="1:65" s="13" customFormat="1" ht="10.199999999999999">
      <c r="B132" s="165"/>
      <c r="D132" s="158" t="s">
        <v>192</v>
      </c>
      <c r="E132" s="166" t="s">
        <v>112</v>
      </c>
      <c r="F132" s="167" t="s">
        <v>1643</v>
      </c>
      <c r="H132" s="168">
        <v>23.62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6" t="s">
        <v>192</v>
      </c>
      <c r="AU132" s="166" t="s">
        <v>85</v>
      </c>
      <c r="AV132" s="13" t="s">
        <v>85</v>
      </c>
      <c r="AW132" s="13" t="s">
        <v>31</v>
      </c>
      <c r="AX132" s="13" t="s">
        <v>83</v>
      </c>
      <c r="AY132" s="166" t="s">
        <v>179</v>
      </c>
    </row>
    <row r="133" spans="1:65" s="2" customFormat="1" ht="22.2" customHeight="1">
      <c r="A133" s="32"/>
      <c r="B133" s="144"/>
      <c r="C133" s="145" t="s">
        <v>199</v>
      </c>
      <c r="D133" s="145" t="s">
        <v>181</v>
      </c>
      <c r="E133" s="146" t="s">
        <v>1644</v>
      </c>
      <c r="F133" s="147" t="s">
        <v>1645</v>
      </c>
      <c r="G133" s="148" t="s">
        <v>252</v>
      </c>
      <c r="H133" s="149">
        <v>293</v>
      </c>
      <c r="I133" s="150"/>
      <c r="J133" s="151">
        <f>ROUND(I133*H133,2)</f>
        <v>0</v>
      </c>
      <c r="K133" s="147" t="s">
        <v>185</v>
      </c>
      <c r="L133" s="33"/>
      <c r="M133" s="152" t="s">
        <v>1</v>
      </c>
      <c r="N133" s="153" t="s">
        <v>40</v>
      </c>
      <c r="O133" s="58"/>
      <c r="P133" s="154">
        <f>O133*H133</f>
        <v>0</v>
      </c>
      <c r="Q133" s="154">
        <v>0</v>
      </c>
      <c r="R133" s="154">
        <f>Q133*H133</f>
        <v>0</v>
      </c>
      <c r="S133" s="154">
        <v>0.18</v>
      </c>
      <c r="T133" s="155">
        <f>S133*H133</f>
        <v>52.739999999999995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6" t="s">
        <v>186</v>
      </c>
      <c r="AT133" s="156" t="s">
        <v>181</v>
      </c>
      <c r="AU133" s="156" t="s">
        <v>85</v>
      </c>
      <c r="AY133" s="17" t="s">
        <v>179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7" t="s">
        <v>83</v>
      </c>
      <c r="BK133" s="157">
        <f>ROUND(I133*H133,2)</f>
        <v>0</v>
      </c>
      <c r="BL133" s="17" t="s">
        <v>186</v>
      </c>
      <c r="BM133" s="156" t="s">
        <v>1646</v>
      </c>
    </row>
    <row r="134" spans="1:65" s="2" customFormat="1" ht="38.4">
      <c r="A134" s="32"/>
      <c r="B134" s="33"/>
      <c r="C134" s="32"/>
      <c r="D134" s="158" t="s">
        <v>188</v>
      </c>
      <c r="E134" s="32"/>
      <c r="F134" s="159" t="s">
        <v>1647</v>
      </c>
      <c r="G134" s="32"/>
      <c r="H134" s="32"/>
      <c r="I134" s="160"/>
      <c r="J134" s="32"/>
      <c r="K134" s="32"/>
      <c r="L134" s="33"/>
      <c r="M134" s="161"/>
      <c r="N134" s="162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188</v>
      </c>
      <c r="AU134" s="17" t="s">
        <v>85</v>
      </c>
    </row>
    <row r="135" spans="1:65" s="2" customFormat="1" ht="10.199999999999999">
      <c r="A135" s="32"/>
      <c r="B135" s="33"/>
      <c r="C135" s="32"/>
      <c r="D135" s="163" t="s">
        <v>190</v>
      </c>
      <c r="E135" s="32"/>
      <c r="F135" s="164" t="s">
        <v>1648</v>
      </c>
      <c r="G135" s="32"/>
      <c r="H135" s="32"/>
      <c r="I135" s="160"/>
      <c r="J135" s="32"/>
      <c r="K135" s="32"/>
      <c r="L135" s="33"/>
      <c r="M135" s="161"/>
      <c r="N135" s="162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190</v>
      </c>
      <c r="AU135" s="17" t="s">
        <v>85</v>
      </c>
    </row>
    <row r="136" spans="1:65" s="13" customFormat="1" ht="10.199999999999999">
      <c r="B136" s="165"/>
      <c r="D136" s="158" t="s">
        <v>192</v>
      </c>
      <c r="E136" s="166" t="s">
        <v>1</v>
      </c>
      <c r="F136" s="167" t="s">
        <v>109</v>
      </c>
      <c r="H136" s="168">
        <v>293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6" t="s">
        <v>192</v>
      </c>
      <c r="AU136" s="166" t="s">
        <v>85</v>
      </c>
      <c r="AV136" s="13" t="s">
        <v>85</v>
      </c>
      <c r="AW136" s="13" t="s">
        <v>31</v>
      </c>
      <c r="AX136" s="13" t="s">
        <v>83</v>
      </c>
      <c r="AY136" s="166" t="s">
        <v>179</v>
      </c>
    </row>
    <row r="137" spans="1:65" s="2" customFormat="1" ht="14.4" customHeight="1">
      <c r="A137" s="32"/>
      <c r="B137" s="144"/>
      <c r="C137" s="145" t="s">
        <v>186</v>
      </c>
      <c r="D137" s="145" t="s">
        <v>181</v>
      </c>
      <c r="E137" s="146" t="s">
        <v>1649</v>
      </c>
      <c r="F137" s="147" t="s">
        <v>1650</v>
      </c>
      <c r="G137" s="148" t="s">
        <v>337</v>
      </c>
      <c r="H137" s="149">
        <v>55</v>
      </c>
      <c r="I137" s="150"/>
      <c r="J137" s="151">
        <f>ROUND(I137*H137,2)</f>
        <v>0</v>
      </c>
      <c r="K137" s="147" t="s">
        <v>185</v>
      </c>
      <c r="L137" s="33"/>
      <c r="M137" s="152" t="s">
        <v>1</v>
      </c>
      <c r="N137" s="153" t="s">
        <v>40</v>
      </c>
      <c r="O137" s="58"/>
      <c r="P137" s="154">
        <f>O137*H137</f>
        <v>0</v>
      </c>
      <c r="Q137" s="154">
        <v>0</v>
      </c>
      <c r="R137" s="154">
        <f>Q137*H137</f>
        <v>0</v>
      </c>
      <c r="S137" s="154">
        <v>0.20499999999999999</v>
      </c>
      <c r="T137" s="155">
        <f>S137*H137</f>
        <v>11.274999999999999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6" t="s">
        <v>186</v>
      </c>
      <c r="AT137" s="156" t="s">
        <v>181</v>
      </c>
      <c r="AU137" s="156" t="s">
        <v>85</v>
      </c>
      <c r="AY137" s="17" t="s">
        <v>179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7" t="s">
        <v>83</v>
      </c>
      <c r="BK137" s="157">
        <f>ROUND(I137*H137,2)</f>
        <v>0</v>
      </c>
      <c r="BL137" s="17" t="s">
        <v>186</v>
      </c>
      <c r="BM137" s="156" t="s">
        <v>1651</v>
      </c>
    </row>
    <row r="138" spans="1:65" s="2" customFormat="1" ht="28.8">
      <c r="A138" s="32"/>
      <c r="B138" s="33"/>
      <c r="C138" s="32"/>
      <c r="D138" s="158" t="s">
        <v>188</v>
      </c>
      <c r="E138" s="32"/>
      <c r="F138" s="159" t="s">
        <v>1652</v>
      </c>
      <c r="G138" s="32"/>
      <c r="H138" s="32"/>
      <c r="I138" s="160"/>
      <c r="J138" s="32"/>
      <c r="K138" s="32"/>
      <c r="L138" s="33"/>
      <c r="M138" s="161"/>
      <c r="N138" s="162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188</v>
      </c>
      <c r="AU138" s="17" t="s">
        <v>85</v>
      </c>
    </row>
    <row r="139" spans="1:65" s="2" customFormat="1" ht="10.199999999999999">
      <c r="A139" s="32"/>
      <c r="B139" s="33"/>
      <c r="C139" s="32"/>
      <c r="D139" s="163" t="s">
        <v>190</v>
      </c>
      <c r="E139" s="32"/>
      <c r="F139" s="164" t="s">
        <v>1653</v>
      </c>
      <c r="G139" s="32"/>
      <c r="H139" s="32"/>
      <c r="I139" s="160"/>
      <c r="J139" s="32"/>
      <c r="K139" s="32"/>
      <c r="L139" s="33"/>
      <c r="M139" s="161"/>
      <c r="N139" s="162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190</v>
      </c>
      <c r="AU139" s="17" t="s">
        <v>85</v>
      </c>
    </row>
    <row r="140" spans="1:65" s="2" customFormat="1" ht="22.2" customHeight="1">
      <c r="A140" s="32"/>
      <c r="B140" s="144"/>
      <c r="C140" s="145" t="s">
        <v>211</v>
      </c>
      <c r="D140" s="145" t="s">
        <v>181</v>
      </c>
      <c r="E140" s="146" t="s">
        <v>1654</v>
      </c>
      <c r="F140" s="147" t="s">
        <v>1655</v>
      </c>
      <c r="G140" s="148" t="s">
        <v>252</v>
      </c>
      <c r="H140" s="149">
        <v>293</v>
      </c>
      <c r="I140" s="150"/>
      <c r="J140" s="151">
        <f>ROUND(I140*H140,2)</f>
        <v>0</v>
      </c>
      <c r="K140" s="147" t="s">
        <v>185</v>
      </c>
      <c r="L140" s="33"/>
      <c r="M140" s="152" t="s">
        <v>1</v>
      </c>
      <c r="N140" s="153" t="s">
        <v>40</v>
      </c>
      <c r="O140" s="58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6" t="s">
        <v>186</v>
      </c>
      <c r="AT140" s="156" t="s">
        <v>181</v>
      </c>
      <c r="AU140" s="156" t="s">
        <v>85</v>
      </c>
      <c r="AY140" s="17" t="s">
        <v>179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7" t="s">
        <v>83</v>
      </c>
      <c r="BK140" s="157">
        <f>ROUND(I140*H140,2)</f>
        <v>0</v>
      </c>
      <c r="BL140" s="17" t="s">
        <v>186</v>
      </c>
      <c r="BM140" s="156" t="s">
        <v>1656</v>
      </c>
    </row>
    <row r="141" spans="1:65" s="2" customFormat="1" ht="19.2">
      <c r="A141" s="32"/>
      <c r="B141" s="33"/>
      <c r="C141" s="32"/>
      <c r="D141" s="158" t="s">
        <v>188</v>
      </c>
      <c r="E141" s="32"/>
      <c r="F141" s="159" t="s">
        <v>1657</v>
      </c>
      <c r="G141" s="32"/>
      <c r="H141" s="32"/>
      <c r="I141" s="160"/>
      <c r="J141" s="32"/>
      <c r="K141" s="32"/>
      <c r="L141" s="33"/>
      <c r="M141" s="161"/>
      <c r="N141" s="162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188</v>
      </c>
      <c r="AU141" s="17" t="s">
        <v>85</v>
      </c>
    </row>
    <row r="142" spans="1:65" s="2" customFormat="1" ht="10.199999999999999">
      <c r="A142" s="32"/>
      <c r="B142" s="33"/>
      <c r="C142" s="32"/>
      <c r="D142" s="163" t="s">
        <v>190</v>
      </c>
      <c r="E142" s="32"/>
      <c r="F142" s="164" t="s">
        <v>1658</v>
      </c>
      <c r="G142" s="32"/>
      <c r="H142" s="32"/>
      <c r="I142" s="160"/>
      <c r="J142" s="32"/>
      <c r="K142" s="32"/>
      <c r="L142" s="33"/>
      <c r="M142" s="161"/>
      <c r="N142" s="162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190</v>
      </c>
      <c r="AU142" s="17" t="s">
        <v>85</v>
      </c>
    </row>
    <row r="143" spans="1:65" s="13" customFormat="1" ht="10.199999999999999">
      <c r="B143" s="165"/>
      <c r="D143" s="158" t="s">
        <v>192</v>
      </c>
      <c r="E143" s="166" t="s">
        <v>1</v>
      </c>
      <c r="F143" s="167" t="s">
        <v>109</v>
      </c>
      <c r="H143" s="168">
        <v>293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6" t="s">
        <v>192</v>
      </c>
      <c r="AU143" s="166" t="s">
        <v>85</v>
      </c>
      <c r="AV143" s="13" t="s">
        <v>85</v>
      </c>
      <c r="AW143" s="13" t="s">
        <v>31</v>
      </c>
      <c r="AX143" s="13" t="s">
        <v>83</v>
      </c>
      <c r="AY143" s="166" t="s">
        <v>179</v>
      </c>
    </row>
    <row r="144" spans="1:65" s="12" customFormat="1" ht="22.8" customHeight="1">
      <c r="B144" s="131"/>
      <c r="D144" s="132" t="s">
        <v>74</v>
      </c>
      <c r="E144" s="142" t="s">
        <v>211</v>
      </c>
      <c r="F144" s="142" t="s">
        <v>1320</v>
      </c>
      <c r="I144" s="134"/>
      <c r="J144" s="143">
        <f>BK144</f>
        <v>0</v>
      </c>
      <c r="L144" s="131"/>
      <c r="M144" s="136"/>
      <c r="N144" s="137"/>
      <c r="O144" s="137"/>
      <c r="P144" s="138">
        <f>SUM(P145:P162)</f>
        <v>0</v>
      </c>
      <c r="Q144" s="137"/>
      <c r="R144" s="138">
        <f>SUM(R145:R162)</f>
        <v>39.476736000000002</v>
      </c>
      <c r="S144" s="137"/>
      <c r="T144" s="139">
        <f>SUM(T145:T162)</f>
        <v>0</v>
      </c>
      <c r="AR144" s="132" t="s">
        <v>83</v>
      </c>
      <c r="AT144" s="140" t="s">
        <v>74</v>
      </c>
      <c r="AU144" s="140" t="s">
        <v>83</v>
      </c>
      <c r="AY144" s="132" t="s">
        <v>179</v>
      </c>
      <c r="BK144" s="141">
        <f>SUM(BK145:BK162)</f>
        <v>0</v>
      </c>
    </row>
    <row r="145" spans="1:65" s="2" customFormat="1" ht="22.2" customHeight="1">
      <c r="A145" s="32"/>
      <c r="B145" s="144"/>
      <c r="C145" s="145" t="s">
        <v>218</v>
      </c>
      <c r="D145" s="145" t="s">
        <v>181</v>
      </c>
      <c r="E145" s="146" t="s">
        <v>1659</v>
      </c>
      <c r="F145" s="147" t="s">
        <v>1660</v>
      </c>
      <c r="G145" s="148" t="s">
        <v>252</v>
      </c>
      <c r="H145" s="149">
        <v>276</v>
      </c>
      <c r="I145" s="150"/>
      <c r="J145" s="151">
        <f>ROUND(I145*H145,2)</f>
        <v>0</v>
      </c>
      <c r="K145" s="147" t="s">
        <v>185</v>
      </c>
      <c r="L145" s="33"/>
      <c r="M145" s="152" t="s">
        <v>1</v>
      </c>
      <c r="N145" s="153" t="s">
        <v>40</v>
      </c>
      <c r="O145" s="58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6" t="s">
        <v>186</v>
      </c>
      <c r="AT145" s="156" t="s">
        <v>181</v>
      </c>
      <c r="AU145" s="156" t="s">
        <v>85</v>
      </c>
      <c r="AY145" s="17" t="s">
        <v>179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7" t="s">
        <v>83</v>
      </c>
      <c r="BK145" s="157">
        <f>ROUND(I145*H145,2)</f>
        <v>0</v>
      </c>
      <c r="BL145" s="17" t="s">
        <v>186</v>
      </c>
      <c r="BM145" s="156" t="s">
        <v>1661</v>
      </c>
    </row>
    <row r="146" spans="1:65" s="2" customFormat="1" ht="19.2">
      <c r="A146" s="32"/>
      <c r="B146" s="33"/>
      <c r="C146" s="32"/>
      <c r="D146" s="158" t="s">
        <v>188</v>
      </c>
      <c r="E146" s="32"/>
      <c r="F146" s="159" t="s">
        <v>1662</v>
      </c>
      <c r="G146" s="32"/>
      <c r="H146" s="32"/>
      <c r="I146" s="160"/>
      <c r="J146" s="32"/>
      <c r="K146" s="32"/>
      <c r="L146" s="33"/>
      <c r="M146" s="161"/>
      <c r="N146" s="162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188</v>
      </c>
      <c r="AU146" s="17" t="s">
        <v>85</v>
      </c>
    </row>
    <row r="147" spans="1:65" s="2" customFormat="1" ht="10.199999999999999">
      <c r="A147" s="32"/>
      <c r="B147" s="33"/>
      <c r="C147" s="32"/>
      <c r="D147" s="163" t="s">
        <v>190</v>
      </c>
      <c r="E147" s="32"/>
      <c r="F147" s="164" t="s">
        <v>1663</v>
      </c>
      <c r="G147" s="32"/>
      <c r="H147" s="32"/>
      <c r="I147" s="160"/>
      <c r="J147" s="32"/>
      <c r="K147" s="32"/>
      <c r="L147" s="33"/>
      <c r="M147" s="161"/>
      <c r="N147" s="162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190</v>
      </c>
      <c r="AU147" s="17" t="s">
        <v>85</v>
      </c>
    </row>
    <row r="148" spans="1:65" s="13" customFormat="1" ht="10.199999999999999">
      <c r="B148" s="165"/>
      <c r="D148" s="158" t="s">
        <v>192</v>
      </c>
      <c r="E148" s="166" t="s">
        <v>1</v>
      </c>
      <c r="F148" s="167" t="s">
        <v>107</v>
      </c>
      <c r="H148" s="168">
        <v>276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6" t="s">
        <v>192</v>
      </c>
      <c r="AU148" s="166" t="s">
        <v>85</v>
      </c>
      <c r="AV148" s="13" t="s">
        <v>85</v>
      </c>
      <c r="AW148" s="13" t="s">
        <v>31</v>
      </c>
      <c r="AX148" s="13" t="s">
        <v>83</v>
      </c>
      <c r="AY148" s="166" t="s">
        <v>179</v>
      </c>
    </row>
    <row r="149" spans="1:65" s="2" customFormat="1" ht="22.2" customHeight="1">
      <c r="A149" s="32"/>
      <c r="B149" s="144"/>
      <c r="C149" s="145" t="s">
        <v>226</v>
      </c>
      <c r="D149" s="145" t="s">
        <v>181</v>
      </c>
      <c r="E149" s="146" t="s">
        <v>1664</v>
      </c>
      <c r="F149" s="147" t="s">
        <v>1665</v>
      </c>
      <c r="G149" s="148" t="s">
        <v>252</v>
      </c>
      <c r="H149" s="149">
        <v>17</v>
      </c>
      <c r="I149" s="150"/>
      <c r="J149" s="151">
        <f>ROUND(I149*H149,2)</f>
        <v>0</v>
      </c>
      <c r="K149" s="147" t="s">
        <v>185</v>
      </c>
      <c r="L149" s="33"/>
      <c r="M149" s="152" t="s">
        <v>1</v>
      </c>
      <c r="N149" s="153" t="s">
        <v>40</v>
      </c>
      <c r="O149" s="58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6" t="s">
        <v>186</v>
      </c>
      <c r="AT149" s="156" t="s">
        <v>181</v>
      </c>
      <c r="AU149" s="156" t="s">
        <v>85</v>
      </c>
      <c r="AY149" s="17" t="s">
        <v>179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7" t="s">
        <v>83</v>
      </c>
      <c r="BK149" s="157">
        <f>ROUND(I149*H149,2)</f>
        <v>0</v>
      </c>
      <c r="BL149" s="17" t="s">
        <v>186</v>
      </c>
      <c r="BM149" s="156" t="s">
        <v>1666</v>
      </c>
    </row>
    <row r="150" spans="1:65" s="2" customFormat="1" ht="19.2">
      <c r="A150" s="32"/>
      <c r="B150" s="33"/>
      <c r="C150" s="32"/>
      <c r="D150" s="158" t="s">
        <v>188</v>
      </c>
      <c r="E150" s="32"/>
      <c r="F150" s="159" t="s">
        <v>1667</v>
      </c>
      <c r="G150" s="32"/>
      <c r="H150" s="32"/>
      <c r="I150" s="160"/>
      <c r="J150" s="32"/>
      <c r="K150" s="32"/>
      <c r="L150" s="33"/>
      <c r="M150" s="161"/>
      <c r="N150" s="162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188</v>
      </c>
      <c r="AU150" s="17" t="s">
        <v>85</v>
      </c>
    </row>
    <row r="151" spans="1:65" s="2" customFormat="1" ht="10.199999999999999">
      <c r="A151" s="32"/>
      <c r="B151" s="33"/>
      <c r="C151" s="32"/>
      <c r="D151" s="163" t="s">
        <v>190</v>
      </c>
      <c r="E151" s="32"/>
      <c r="F151" s="164" t="s">
        <v>1668</v>
      </c>
      <c r="G151" s="32"/>
      <c r="H151" s="32"/>
      <c r="I151" s="160"/>
      <c r="J151" s="32"/>
      <c r="K151" s="32"/>
      <c r="L151" s="33"/>
      <c r="M151" s="161"/>
      <c r="N151" s="162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190</v>
      </c>
      <c r="AU151" s="17" t="s">
        <v>85</v>
      </c>
    </row>
    <row r="152" spans="1:65" s="2" customFormat="1" ht="22.2" customHeight="1">
      <c r="A152" s="32"/>
      <c r="B152" s="144"/>
      <c r="C152" s="145" t="s">
        <v>233</v>
      </c>
      <c r="D152" s="145" t="s">
        <v>181</v>
      </c>
      <c r="E152" s="146" t="s">
        <v>1669</v>
      </c>
      <c r="F152" s="147" t="s">
        <v>1670</v>
      </c>
      <c r="G152" s="148" t="s">
        <v>252</v>
      </c>
      <c r="H152" s="149">
        <v>23.62</v>
      </c>
      <c r="I152" s="150"/>
      <c r="J152" s="151">
        <f>ROUND(I152*H152,2)</f>
        <v>0</v>
      </c>
      <c r="K152" s="147" t="s">
        <v>185</v>
      </c>
      <c r="L152" s="33"/>
      <c r="M152" s="152" t="s">
        <v>1</v>
      </c>
      <c r="N152" s="153" t="s">
        <v>40</v>
      </c>
      <c r="O152" s="58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6" t="s">
        <v>186</v>
      </c>
      <c r="AT152" s="156" t="s">
        <v>181</v>
      </c>
      <c r="AU152" s="156" t="s">
        <v>85</v>
      </c>
      <c r="AY152" s="17" t="s">
        <v>179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7" t="s">
        <v>83</v>
      </c>
      <c r="BK152" s="157">
        <f>ROUND(I152*H152,2)</f>
        <v>0</v>
      </c>
      <c r="BL152" s="17" t="s">
        <v>186</v>
      </c>
      <c r="BM152" s="156" t="s">
        <v>1671</v>
      </c>
    </row>
    <row r="153" spans="1:65" s="2" customFormat="1" ht="28.8">
      <c r="A153" s="32"/>
      <c r="B153" s="33"/>
      <c r="C153" s="32"/>
      <c r="D153" s="158" t="s">
        <v>188</v>
      </c>
      <c r="E153" s="32"/>
      <c r="F153" s="159" t="s">
        <v>1672</v>
      </c>
      <c r="G153" s="32"/>
      <c r="H153" s="32"/>
      <c r="I153" s="160"/>
      <c r="J153" s="32"/>
      <c r="K153" s="32"/>
      <c r="L153" s="33"/>
      <c r="M153" s="161"/>
      <c r="N153" s="162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188</v>
      </c>
      <c r="AU153" s="17" t="s">
        <v>85</v>
      </c>
    </row>
    <row r="154" spans="1:65" s="2" customFormat="1" ht="10.199999999999999">
      <c r="A154" s="32"/>
      <c r="B154" s="33"/>
      <c r="C154" s="32"/>
      <c r="D154" s="163" t="s">
        <v>190</v>
      </c>
      <c r="E154" s="32"/>
      <c r="F154" s="164" t="s">
        <v>1673</v>
      </c>
      <c r="G154" s="32"/>
      <c r="H154" s="32"/>
      <c r="I154" s="160"/>
      <c r="J154" s="32"/>
      <c r="K154" s="32"/>
      <c r="L154" s="33"/>
      <c r="M154" s="161"/>
      <c r="N154" s="162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190</v>
      </c>
      <c r="AU154" s="17" t="s">
        <v>85</v>
      </c>
    </row>
    <row r="155" spans="1:65" s="13" customFormat="1" ht="10.199999999999999">
      <c r="B155" s="165"/>
      <c r="D155" s="158" t="s">
        <v>192</v>
      </c>
      <c r="E155" s="166" t="s">
        <v>1</v>
      </c>
      <c r="F155" s="167" t="s">
        <v>112</v>
      </c>
      <c r="H155" s="168">
        <v>23.62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6" t="s">
        <v>192</v>
      </c>
      <c r="AU155" s="166" t="s">
        <v>85</v>
      </c>
      <c r="AV155" s="13" t="s">
        <v>85</v>
      </c>
      <c r="AW155" s="13" t="s">
        <v>31</v>
      </c>
      <c r="AX155" s="13" t="s">
        <v>83</v>
      </c>
      <c r="AY155" s="166" t="s">
        <v>179</v>
      </c>
    </row>
    <row r="156" spans="1:65" s="2" customFormat="1" ht="30" customHeight="1">
      <c r="A156" s="32"/>
      <c r="B156" s="144"/>
      <c r="C156" s="145" t="s">
        <v>239</v>
      </c>
      <c r="D156" s="145" t="s">
        <v>181</v>
      </c>
      <c r="E156" s="146" t="s">
        <v>1674</v>
      </c>
      <c r="F156" s="147" t="s">
        <v>1675</v>
      </c>
      <c r="G156" s="148" t="s">
        <v>252</v>
      </c>
      <c r="H156" s="149">
        <v>293</v>
      </c>
      <c r="I156" s="150"/>
      <c r="J156" s="151">
        <f>ROUND(I156*H156,2)</f>
        <v>0</v>
      </c>
      <c r="K156" s="147" t="s">
        <v>185</v>
      </c>
      <c r="L156" s="33"/>
      <c r="M156" s="152" t="s">
        <v>1</v>
      </c>
      <c r="N156" s="153" t="s">
        <v>40</v>
      </c>
      <c r="O156" s="58"/>
      <c r="P156" s="154">
        <f>O156*H156</f>
        <v>0</v>
      </c>
      <c r="Q156" s="154">
        <v>8.9219999999999994E-2</v>
      </c>
      <c r="R156" s="154">
        <f>Q156*H156</f>
        <v>26.141459999999999</v>
      </c>
      <c r="S156" s="154">
        <v>0</v>
      </c>
      <c r="T156" s="155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6" t="s">
        <v>186</v>
      </c>
      <c r="AT156" s="156" t="s">
        <v>181</v>
      </c>
      <c r="AU156" s="156" t="s">
        <v>85</v>
      </c>
      <c r="AY156" s="17" t="s">
        <v>179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7" t="s">
        <v>83</v>
      </c>
      <c r="BK156" s="157">
        <f>ROUND(I156*H156,2)</f>
        <v>0</v>
      </c>
      <c r="BL156" s="17" t="s">
        <v>186</v>
      </c>
      <c r="BM156" s="156" t="s">
        <v>1676</v>
      </c>
    </row>
    <row r="157" spans="1:65" s="2" customFormat="1" ht="48">
      <c r="A157" s="32"/>
      <c r="B157" s="33"/>
      <c r="C157" s="32"/>
      <c r="D157" s="158" t="s">
        <v>188</v>
      </c>
      <c r="E157" s="32"/>
      <c r="F157" s="159" t="s">
        <v>1677</v>
      </c>
      <c r="G157" s="32"/>
      <c r="H157" s="32"/>
      <c r="I157" s="160"/>
      <c r="J157" s="32"/>
      <c r="K157" s="32"/>
      <c r="L157" s="33"/>
      <c r="M157" s="161"/>
      <c r="N157" s="162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188</v>
      </c>
      <c r="AU157" s="17" t="s">
        <v>85</v>
      </c>
    </row>
    <row r="158" spans="1:65" s="2" customFormat="1" ht="10.199999999999999">
      <c r="A158" s="32"/>
      <c r="B158" s="33"/>
      <c r="C158" s="32"/>
      <c r="D158" s="163" t="s">
        <v>190</v>
      </c>
      <c r="E158" s="32"/>
      <c r="F158" s="164" t="s">
        <v>1678</v>
      </c>
      <c r="G158" s="32"/>
      <c r="H158" s="32"/>
      <c r="I158" s="160"/>
      <c r="J158" s="32"/>
      <c r="K158" s="32"/>
      <c r="L158" s="33"/>
      <c r="M158" s="161"/>
      <c r="N158" s="162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190</v>
      </c>
      <c r="AU158" s="17" t="s">
        <v>85</v>
      </c>
    </row>
    <row r="159" spans="1:65" s="13" customFormat="1" ht="10.199999999999999">
      <c r="B159" s="165"/>
      <c r="D159" s="158" t="s">
        <v>192</v>
      </c>
      <c r="E159" s="166" t="s">
        <v>109</v>
      </c>
      <c r="F159" s="167" t="s">
        <v>1679</v>
      </c>
      <c r="H159" s="168">
        <v>293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6" t="s">
        <v>192</v>
      </c>
      <c r="AU159" s="166" t="s">
        <v>85</v>
      </c>
      <c r="AV159" s="13" t="s">
        <v>85</v>
      </c>
      <c r="AW159" s="13" t="s">
        <v>31</v>
      </c>
      <c r="AX159" s="13" t="s">
        <v>83</v>
      </c>
      <c r="AY159" s="166" t="s">
        <v>179</v>
      </c>
    </row>
    <row r="160" spans="1:65" s="2" customFormat="1" ht="19.8" customHeight="1">
      <c r="A160" s="32"/>
      <c r="B160" s="144"/>
      <c r="C160" s="174" t="s">
        <v>249</v>
      </c>
      <c r="D160" s="174" t="s">
        <v>278</v>
      </c>
      <c r="E160" s="175" t="s">
        <v>1680</v>
      </c>
      <c r="F160" s="176" t="s">
        <v>1681</v>
      </c>
      <c r="G160" s="177" t="s">
        <v>252</v>
      </c>
      <c r="H160" s="178">
        <v>101.79600000000001</v>
      </c>
      <c r="I160" s="179"/>
      <c r="J160" s="180">
        <f>ROUND(I160*H160,2)</f>
        <v>0</v>
      </c>
      <c r="K160" s="176" t="s">
        <v>1</v>
      </c>
      <c r="L160" s="181"/>
      <c r="M160" s="182" t="s">
        <v>1</v>
      </c>
      <c r="N160" s="183" t="s">
        <v>40</v>
      </c>
      <c r="O160" s="58"/>
      <c r="P160" s="154">
        <f>O160*H160</f>
        <v>0</v>
      </c>
      <c r="Q160" s="154">
        <v>0.13100000000000001</v>
      </c>
      <c r="R160" s="154">
        <f>Q160*H160</f>
        <v>13.335276000000002</v>
      </c>
      <c r="S160" s="154">
        <v>0</v>
      </c>
      <c r="T160" s="155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6" t="s">
        <v>233</v>
      </c>
      <c r="AT160" s="156" t="s">
        <v>278</v>
      </c>
      <c r="AU160" s="156" t="s">
        <v>85</v>
      </c>
      <c r="AY160" s="17" t="s">
        <v>179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7" t="s">
        <v>83</v>
      </c>
      <c r="BK160" s="157">
        <f>ROUND(I160*H160,2)</f>
        <v>0</v>
      </c>
      <c r="BL160" s="17" t="s">
        <v>186</v>
      </c>
      <c r="BM160" s="156" t="s">
        <v>1682</v>
      </c>
    </row>
    <row r="161" spans="1:65" s="2" customFormat="1" ht="10.199999999999999">
      <c r="A161" s="32"/>
      <c r="B161" s="33"/>
      <c r="C161" s="32"/>
      <c r="D161" s="158" t="s">
        <v>188</v>
      </c>
      <c r="E161" s="32"/>
      <c r="F161" s="159" t="s">
        <v>1681</v>
      </c>
      <c r="G161" s="32"/>
      <c r="H161" s="32"/>
      <c r="I161" s="160"/>
      <c r="J161" s="32"/>
      <c r="K161" s="32"/>
      <c r="L161" s="33"/>
      <c r="M161" s="161"/>
      <c r="N161" s="162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188</v>
      </c>
      <c r="AU161" s="17" t="s">
        <v>85</v>
      </c>
    </row>
    <row r="162" spans="1:65" s="13" customFormat="1" ht="10.199999999999999">
      <c r="B162" s="165"/>
      <c r="D162" s="158" t="s">
        <v>192</v>
      </c>
      <c r="E162" s="166" t="s">
        <v>1</v>
      </c>
      <c r="F162" s="167" t="s">
        <v>1683</v>
      </c>
      <c r="H162" s="168">
        <v>101.79600000000001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6" t="s">
        <v>192</v>
      </c>
      <c r="AU162" s="166" t="s">
        <v>85</v>
      </c>
      <c r="AV162" s="13" t="s">
        <v>85</v>
      </c>
      <c r="AW162" s="13" t="s">
        <v>31</v>
      </c>
      <c r="AX162" s="13" t="s">
        <v>83</v>
      </c>
      <c r="AY162" s="166" t="s">
        <v>179</v>
      </c>
    </row>
    <row r="163" spans="1:65" s="12" customFormat="1" ht="22.8" customHeight="1">
      <c r="B163" s="131"/>
      <c r="D163" s="132" t="s">
        <v>74</v>
      </c>
      <c r="E163" s="142" t="s">
        <v>239</v>
      </c>
      <c r="F163" s="142" t="s">
        <v>363</v>
      </c>
      <c r="I163" s="134"/>
      <c r="J163" s="143">
        <f>BK163</f>
        <v>0</v>
      </c>
      <c r="L163" s="131"/>
      <c r="M163" s="136"/>
      <c r="N163" s="137"/>
      <c r="O163" s="137"/>
      <c r="P163" s="138">
        <f>SUM(P164:P173)</f>
        <v>0</v>
      </c>
      <c r="Q163" s="137"/>
      <c r="R163" s="138">
        <f>SUM(R164:R173)</f>
        <v>8.5979299999999999</v>
      </c>
      <c r="S163" s="137"/>
      <c r="T163" s="139">
        <f>SUM(T164:T173)</f>
        <v>0</v>
      </c>
      <c r="AR163" s="132" t="s">
        <v>83</v>
      </c>
      <c r="AT163" s="140" t="s">
        <v>74</v>
      </c>
      <c r="AU163" s="140" t="s">
        <v>83</v>
      </c>
      <c r="AY163" s="132" t="s">
        <v>179</v>
      </c>
      <c r="BK163" s="141">
        <f>SUM(BK164:BK173)</f>
        <v>0</v>
      </c>
    </row>
    <row r="164" spans="1:65" s="2" customFormat="1" ht="30" customHeight="1">
      <c r="A164" s="32"/>
      <c r="B164" s="144"/>
      <c r="C164" s="145" t="s">
        <v>256</v>
      </c>
      <c r="D164" s="145" t="s">
        <v>181</v>
      </c>
      <c r="E164" s="146" t="s">
        <v>1684</v>
      </c>
      <c r="F164" s="147" t="s">
        <v>1685</v>
      </c>
      <c r="G164" s="148" t="s">
        <v>337</v>
      </c>
      <c r="H164" s="149">
        <v>55</v>
      </c>
      <c r="I164" s="150"/>
      <c r="J164" s="151">
        <f>ROUND(I164*H164,2)</f>
        <v>0</v>
      </c>
      <c r="K164" s="147" t="s">
        <v>185</v>
      </c>
      <c r="L164" s="33"/>
      <c r="M164" s="152" t="s">
        <v>1</v>
      </c>
      <c r="N164" s="153" t="s">
        <v>40</v>
      </c>
      <c r="O164" s="58"/>
      <c r="P164" s="154">
        <f>O164*H164</f>
        <v>0</v>
      </c>
      <c r="Q164" s="154">
        <v>0.1295</v>
      </c>
      <c r="R164" s="154">
        <f>Q164*H164</f>
        <v>7.1225000000000005</v>
      </c>
      <c r="S164" s="154">
        <v>0</v>
      </c>
      <c r="T164" s="155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6" t="s">
        <v>186</v>
      </c>
      <c r="AT164" s="156" t="s">
        <v>181</v>
      </c>
      <c r="AU164" s="156" t="s">
        <v>85</v>
      </c>
      <c r="AY164" s="17" t="s">
        <v>179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7" t="s">
        <v>83</v>
      </c>
      <c r="BK164" s="157">
        <f>ROUND(I164*H164,2)</f>
        <v>0</v>
      </c>
      <c r="BL164" s="17" t="s">
        <v>186</v>
      </c>
      <c r="BM164" s="156" t="s">
        <v>1686</v>
      </c>
    </row>
    <row r="165" spans="1:65" s="2" customFormat="1" ht="28.8">
      <c r="A165" s="32"/>
      <c r="B165" s="33"/>
      <c r="C165" s="32"/>
      <c r="D165" s="158" t="s">
        <v>188</v>
      </c>
      <c r="E165" s="32"/>
      <c r="F165" s="159" t="s">
        <v>1687</v>
      </c>
      <c r="G165" s="32"/>
      <c r="H165" s="32"/>
      <c r="I165" s="160"/>
      <c r="J165" s="32"/>
      <c r="K165" s="32"/>
      <c r="L165" s="33"/>
      <c r="M165" s="161"/>
      <c r="N165" s="162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188</v>
      </c>
      <c r="AU165" s="17" t="s">
        <v>85</v>
      </c>
    </row>
    <row r="166" spans="1:65" s="2" customFormat="1" ht="10.199999999999999">
      <c r="A166" s="32"/>
      <c r="B166" s="33"/>
      <c r="C166" s="32"/>
      <c r="D166" s="163" t="s">
        <v>190</v>
      </c>
      <c r="E166" s="32"/>
      <c r="F166" s="164" t="s">
        <v>1688</v>
      </c>
      <c r="G166" s="32"/>
      <c r="H166" s="32"/>
      <c r="I166" s="160"/>
      <c r="J166" s="32"/>
      <c r="K166" s="32"/>
      <c r="L166" s="33"/>
      <c r="M166" s="161"/>
      <c r="N166" s="162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190</v>
      </c>
      <c r="AU166" s="17" t="s">
        <v>85</v>
      </c>
    </row>
    <row r="167" spans="1:65" s="2" customFormat="1" ht="14.4" customHeight="1">
      <c r="A167" s="32"/>
      <c r="B167" s="144"/>
      <c r="C167" s="174" t="s">
        <v>8</v>
      </c>
      <c r="D167" s="174" t="s">
        <v>278</v>
      </c>
      <c r="E167" s="175" t="s">
        <v>1689</v>
      </c>
      <c r="F167" s="176" t="s">
        <v>1690</v>
      </c>
      <c r="G167" s="177" t="s">
        <v>337</v>
      </c>
      <c r="H167" s="178">
        <v>56.1</v>
      </c>
      <c r="I167" s="179"/>
      <c r="J167" s="180">
        <f>ROUND(I167*H167,2)</f>
        <v>0</v>
      </c>
      <c r="K167" s="176" t="s">
        <v>1</v>
      </c>
      <c r="L167" s="181"/>
      <c r="M167" s="182" t="s">
        <v>1</v>
      </c>
      <c r="N167" s="183" t="s">
        <v>40</v>
      </c>
      <c r="O167" s="58"/>
      <c r="P167" s="154">
        <f>O167*H167</f>
        <v>0</v>
      </c>
      <c r="Q167" s="154">
        <v>2.63E-2</v>
      </c>
      <c r="R167" s="154">
        <f>Q167*H167</f>
        <v>1.47543</v>
      </c>
      <c r="S167" s="154">
        <v>0</v>
      </c>
      <c r="T167" s="155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6" t="s">
        <v>233</v>
      </c>
      <c r="AT167" s="156" t="s">
        <v>278</v>
      </c>
      <c r="AU167" s="156" t="s">
        <v>85</v>
      </c>
      <c r="AY167" s="17" t="s">
        <v>179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7" t="s">
        <v>83</v>
      </c>
      <c r="BK167" s="157">
        <f>ROUND(I167*H167,2)</f>
        <v>0</v>
      </c>
      <c r="BL167" s="17" t="s">
        <v>186</v>
      </c>
      <c r="BM167" s="156" t="s">
        <v>1691</v>
      </c>
    </row>
    <row r="168" spans="1:65" s="2" customFormat="1" ht="10.199999999999999">
      <c r="A168" s="32"/>
      <c r="B168" s="33"/>
      <c r="C168" s="32"/>
      <c r="D168" s="158" t="s">
        <v>188</v>
      </c>
      <c r="E168" s="32"/>
      <c r="F168" s="159" t="s">
        <v>1690</v>
      </c>
      <c r="G168" s="32"/>
      <c r="H168" s="32"/>
      <c r="I168" s="160"/>
      <c r="J168" s="32"/>
      <c r="K168" s="32"/>
      <c r="L168" s="33"/>
      <c r="M168" s="161"/>
      <c r="N168" s="162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188</v>
      </c>
      <c r="AU168" s="17" t="s">
        <v>85</v>
      </c>
    </row>
    <row r="169" spans="1:65" s="13" customFormat="1" ht="10.199999999999999">
      <c r="B169" s="165"/>
      <c r="D169" s="158" t="s">
        <v>192</v>
      </c>
      <c r="E169" s="166" t="s">
        <v>1</v>
      </c>
      <c r="F169" s="167" t="s">
        <v>1692</v>
      </c>
      <c r="H169" s="168">
        <v>56.1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6" t="s">
        <v>192</v>
      </c>
      <c r="AU169" s="166" t="s">
        <v>85</v>
      </c>
      <c r="AV169" s="13" t="s">
        <v>85</v>
      </c>
      <c r="AW169" s="13" t="s">
        <v>31</v>
      </c>
      <c r="AX169" s="13" t="s">
        <v>83</v>
      </c>
      <c r="AY169" s="166" t="s">
        <v>179</v>
      </c>
    </row>
    <row r="170" spans="1:65" s="2" customFormat="1" ht="22.2" customHeight="1">
      <c r="A170" s="32"/>
      <c r="B170" s="144"/>
      <c r="C170" s="145" t="s">
        <v>271</v>
      </c>
      <c r="D170" s="145" t="s">
        <v>181</v>
      </c>
      <c r="E170" s="146" t="s">
        <v>1693</v>
      </c>
      <c r="F170" s="147" t="s">
        <v>1694</v>
      </c>
      <c r="G170" s="148" t="s">
        <v>252</v>
      </c>
      <c r="H170" s="149">
        <v>193.2</v>
      </c>
      <c r="I170" s="150"/>
      <c r="J170" s="151">
        <f>ROUND(I170*H170,2)</f>
        <v>0</v>
      </c>
      <c r="K170" s="147" t="s">
        <v>185</v>
      </c>
      <c r="L170" s="33"/>
      <c r="M170" s="152" t="s">
        <v>1</v>
      </c>
      <c r="N170" s="153" t="s">
        <v>40</v>
      </c>
      <c r="O170" s="58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6" t="s">
        <v>186</v>
      </c>
      <c r="AT170" s="156" t="s">
        <v>181</v>
      </c>
      <c r="AU170" s="156" t="s">
        <v>85</v>
      </c>
      <c r="AY170" s="17" t="s">
        <v>179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7" t="s">
        <v>83</v>
      </c>
      <c r="BK170" s="157">
        <f>ROUND(I170*H170,2)</f>
        <v>0</v>
      </c>
      <c r="BL170" s="17" t="s">
        <v>186</v>
      </c>
      <c r="BM170" s="156" t="s">
        <v>1695</v>
      </c>
    </row>
    <row r="171" spans="1:65" s="2" customFormat="1" ht="38.4">
      <c r="A171" s="32"/>
      <c r="B171" s="33"/>
      <c r="C171" s="32"/>
      <c r="D171" s="158" t="s">
        <v>188</v>
      </c>
      <c r="E171" s="32"/>
      <c r="F171" s="159" t="s">
        <v>1696</v>
      </c>
      <c r="G171" s="32"/>
      <c r="H171" s="32"/>
      <c r="I171" s="160"/>
      <c r="J171" s="32"/>
      <c r="K171" s="32"/>
      <c r="L171" s="33"/>
      <c r="M171" s="161"/>
      <c r="N171" s="162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188</v>
      </c>
      <c r="AU171" s="17" t="s">
        <v>85</v>
      </c>
    </row>
    <row r="172" spans="1:65" s="2" customFormat="1" ht="10.199999999999999">
      <c r="A172" s="32"/>
      <c r="B172" s="33"/>
      <c r="C172" s="32"/>
      <c r="D172" s="163" t="s">
        <v>190</v>
      </c>
      <c r="E172" s="32"/>
      <c r="F172" s="164" t="s">
        <v>1697</v>
      </c>
      <c r="G172" s="32"/>
      <c r="H172" s="32"/>
      <c r="I172" s="160"/>
      <c r="J172" s="32"/>
      <c r="K172" s="32"/>
      <c r="L172" s="33"/>
      <c r="M172" s="161"/>
      <c r="N172" s="162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190</v>
      </c>
      <c r="AU172" s="17" t="s">
        <v>85</v>
      </c>
    </row>
    <row r="173" spans="1:65" s="13" customFormat="1" ht="10.199999999999999">
      <c r="B173" s="165"/>
      <c r="D173" s="158" t="s">
        <v>192</v>
      </c>
      <c r="E173" s="166" t="s">
        <v>1</v>
      </c>
      <c r="F173" s="167" t="s">
        <v>1698</v>
      </c>
      <c r="H173" s="168">
        <v>193.2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6" t="s">
        <v>192</v>
      </c>
      <c r="AU173" s="166" t="s">
        <v>85</v>
      </c>
      <c r="AV173" s="13" t="s">
        <v>85</v>
      </c>
      <c r="AW173" s="13" t="s">
        <v>31</v>
      </c>
      <c r="AX173" s="13" t="s">
        <v>83</v>
      </c>
      <c r="AY173" s="166" t="s">
        <v>179</v>
      </c>
    </row>
    <row r="174" spans="1:65" s="12" customFormat="1" ht="22.8" customHeight="1">
      <c r="B174" s="131"/>
      <c r="D174" s="132" t="s">
        <v>74</v>
      </c>
      <c r="E174" s="142" t="s">
        <v>485</v>
      </c>
      <c r="F174" s="142" t="s">
        <v>486</v>
      </c>
      <c r="I174" s="134"/>
      <c r="J174" s="143">
        <f>BK174</f>
        <v>0</v>
      </c>
      <c r="L174" s="131"/>
      <c r="M174" s="136"/>
      <c r="N174" s="137"/>
      <c r="O174" s="137"/>
      <c r="P174" s="138">
        <f>SUM(P175:P196)</f>
        <v>0</v>
      </c>
      <c r="Q174" s="137"/>
      <c r="R174" s="138">
        <f>SUM(R175:R196)</f>
        <v>0</v>
      </c>
      <c r="S174" s="137"/>
      <c r="T174" s="139">
        <f>SUM(T175:T196)</f>
        <v>0</v>
      </c>
      <c r="AR174" s="132" t="s">
        <v>83</v>
      </c>
      <c r="AT174" s="140" t="s">
        <v>74</v>
      </c>
      <c r="AU174" s="140" t="s">
        <v>83</v>
      </c>
      <c r="AY174" s="132" t="s">
        <v>179</v>
      </c>
      <c r="BK174" s="141">
        <f>SUM(BK175:BK196)</f>
        <v>0</v>
      </c>
    </row>
    <row r="175" spans="1:65" s="2" customFormat="1" ht="19.8" customHeight="1">
      <c r="A175" s="32"/>
      <c r="B175" s="144"/>
      <c r="C175" s="145" t="s">
        <v>134</v>
      </c>
      <c r="D175" s="145" t="s">
        <v>181</v>
      </c>
      <c r="E175" s="146" t="s">
        <v>1699</v>
      </c>
      <c r="F175" s="147" t="s">
        <v>1700</v>
      </c>
      <c r="G175" s="148" t="s">
        <v>221</v>
      </c>
      <c r="H175" s="149">
        <v>59.826000000000001</v>
      </c>
      <c r="I175" s="150"/>
      <c r="J175" s="151">
        <f>ROUND(I175*H175,2)</f>
        <v>0</v>
      </c>
      <c r="K175" s="147" t="s">
        <v>185</v>
      </c>
      <c r="L175" s="33"/>
      <c r="M175" s="152" t="s">
        <v>1</v>
      </c>
      <c r="N175" s="153" t="s">
        <v>40</v>
      </c>
      <c r="O175" s="58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6" t="s">
        <v>186</v>
      </c>
      <c r="AT175" s="156" t="s">
        <v>181</v>
      </c>
      <c r="AU175" s="156" t="s">
        <v>85</v>
      </c>
      <c r="AY175" s="17" t="s">
        <v>179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7" t="s">
        <v>83</v>
      </c>
      <c r="BK175" s="157">
        <f>ROUND(I175*H175,2)</f>
        <v>0</v>
      </c>
      <c r="BL175" s="17" t="s">
        <v>186</v>
      </c>
      <c r="BM175" s="156" t="s">
        <v>1701</v>
      </c>
    </row>
    <row r="176" spans="1:65" s="2" customFormat="1" ht="19.2">
      <c r="A176" s="32"/>
      <c r="B176" s="33"/>
      <c r="C176" s="32"/>
      <c r="D176" s="158" t="s">
        <v>188</v>
      </c>
      <c r="E176" s="32"/>
      <c r="F176" s="159" t="s">
        <v>1702</v>
      </c>
      <c r="G176" s="32"/>
      <c r="H176" s="32"/>
      <c r="I176" s="160"/>
      <c r="J176" s="32"/>
      <c r="K176" s="32"/>
      <c r="L176" s="33"/>
      <c r="M176" s="161"/>
      <c r="N176" s="162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188</v>
      </c>
      <c r="AU176" s="17" t="s">
        <v>85</v>
      </c>
    </row>
    <row r="177" spans="1:65" s="2" customFormat="1" ht="10.199999999999999">
      <c r="A177" s="32"/>
      <c r="B177" s="33"/>
      <c r="C177" s="32"/>
      <c r="D177" s="163" t="s">
        <v>190</v>
      </c>
      <c r="E177" s="32"/>
      <c r="F177" s="164" t="s">
        <v>1703</v>
      </c>
      <c r="G177" s="32"/>
      <c r="H177" s="32"/>
      <c r="I177" s="160"/>
      <c r="J177" s="32"/>
      <c r="K177" s="32"/>
      <c r="L177" s="33"/>
      <c r="M177" s="161"/>
      <c r="N177" s="162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190</v>
      </c>
      <c r="AU177" s="17" t="s">
        <v>85</v>
      </c>
    </row>
    <row r="178" spans="1:65" s="2" customFormat="1" ht="22.2" customHeight="1">
      <c r="A178" s="32"/>
      <c r="B178" s="144"/>
      <c r="C178" s="145" t="s">
        <v>283</v>
      </c>
      <c r="D178" s="145" t="s">
        <v>181</v>
      </c>
      <c r="E178" s="146" t="s">
        <v>1704</v>
      </c>
      <c r="F178" s="147" t="s">
        <v>1705</v>
      </c>
      <c r="G178" s="148" t="s">
        <v>221</v>
      </c>
      <c r="H178" s="149">
        <v>837.56399999999996</v>
      </c>
      <c r="I178" s="150"/>
      <c r="J178" s="151">
        <f>ROUND(I178*H178,2)</f>
        <v>0</v>
      </c>
      <c r="K178" s="147" t="s">
        <v>185</v>
      </c>
      <c r="L178" s="33"/>
      <c r="M178" s="152" t="s">
        <v>1</v>
      </c>
      <c r="N178" s="153" t="s">
        <v>40</v>
      </c>
      <c r="O178" s="58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6" t="s">
        <v>186</v>
      </c>
      <c r="AT178" s="156" t="s">
        <v>181</v>
      </c>
      <c r="AU178" s="156" t="s">
        <v>85</v>
      </c>
      <c r="AY178" s="17" t="s">
        <v>179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7" t="s">
        <v>83</v>
      </c>
      <c r="BK178" s="157">
        <f>ROUND(I178*H178,2)</f>
        <v>0</v>
      </c>
      <c r="BL178" s="17" t="s">
        <v>186</v>
      </c>
      <c r="BM178" s="156" t="s">
        <v>1706</v>
      </c>
    </row>
    <row r="179" spans="1:65" s="2" customFormat="1" ht="19.2">
      <c r="A179" s="32"/>
      <c r="B179" s="33"/>
      <c r="C179" s="32"/>
      <c r="D179" s="158" t="s">
        <v>188</v>
      </c>
      <c r="E179" s="32"/>
      <c r="F179" s="159" t="s">
        <v>1707</v>
      </c>
      <c r="G179" s="32"/>
      <c r="H179" s="32"/>
      <c r="I179" s="160"/>
      <c r="J179" s="32"/>
      <c r="K179" s="32"/>
      <c r="L179" s="33"/>
      <c r="M179" s="161"/>
      <c r="N179" s="162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188</v>
      </c>
      <c r="AU179" s="17" t="s">
        <v>85</v>
      </c>
    </row>
    <row r="180" spans="1:65" s="2" customFormat="1" ht="10.199999999999999">
      <c r="A180" s="32"/>
      <c r="B180" s="33"/>
      <c r="C180" s="32"/>
      <c r="D180" s="163" t="s">
        <v>190</v>
      </c>
      <c r="E180" s="32"/>
      <c r="F180" s="164" t="s">
        <v>1708</v>
      </c>
      <c r="G180" s="32"/>
      <c r="H180" s="32"/>
      <c r="I180" s="160"/>
      <c r="J180" s="32"/>
      <c r="K180" s="32"/>
      <c r="L180" s="33"/>
      <c r="M180" s="161"/>
      <c r="N180" s="162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190</v>
      </c>
      <c r="AU180" s="17" t="s">
        <v>85</v>
      </c>
    </row>
    <row r="181" spans="1:65" s="13" customFormat="1" ht="10.199999999999999">
      <c r="B181" s="165"/>
      <c r="D181" s="158" t="s">
        <v>192</v>
      </c>
      <c r="E181" s="166" t="s">
        <v>1</v>
      </c>
      <c r="F181" s="167" t="s">
        <v>1709</v>
      </c>
      <c r="H181" s="168">
        <v>59.826000000000001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6" t="s">
        <v>192</v>
      </c>
      <c r="AU181" s="166" t="s">
        <v>85</v>
      </c>
      <c r="AV181" s="13" t="s">
        <v>85</v>
      </c>
      <c r="AW181" s="13" t="s">
        <v>31</v>
      </c>
      <c r="AX181" s="13" t="s">
        <v>83</v>
      </c>
      <c r="AY181" s="166" t="s">
        <v>179</v>
      </c>
    </row>
    <row r="182" spans="1:65" s="13" customFormat="1" ht="10.199999999999999">
      <c r="B182" s="165"/>
      <c r="D182" s="158" t="s">
        <v>192</v>
      </c>
      <c r="F182" s="167" t="s">
        <v>1710</v>
      </c>
      <c r="H182" s="168">
        <v>837.56399999999996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6" t="s">
        <v>192</v>
      </c>
      <c r="AU182" s="166" t="s">
        <v>85</v>
      </c>
      <c r="AV182" s="13" t="s">
        <v>85</v>
      </c>
      <c r="AW182" s="13" t="s">
        <v>3</v>
      </c>
      <c r="AX182" s="13" t="s">
        <v>83</v>
      </c>
      <c r="AY182" s="166" t="s">
        <v>179</v>
      </c>
    </row>
    <row r="183" spans="1:65" s="2" customFormat="1" ht="19.8" customHeight="1">
      <c r="A183" s="32"/>
      <c r="B183" s="144"/>
      <c r="C183" s="145" t="s">
        <v>289</v>
      </c>
      <c r="D183" s="145" t="s">
        <v>181</v>
      </c>
      <c r="E183" s="146" t="s">
        <v>1711</v>
      </c>
      <c r="F183" s="147" t="s">
        <v>1712</v>
      </c>
      <c r="G183" s="148" t="s">
        <v>221</v>
      </c>
      <c r="H183" s="149">
        <v>32.802999999999997</v>
      </c>
      <c r="I183" s="150"/>
      <c r="J183" s="151">
        <f>ROUND(I183*H183,2)</f>
        <v>0</v>
      </c>
      <c r="K183" s="147" t="s">
        <v>185</v>
      </c>
      <c r="L183" s="33"/>
      <c r="M183" s="152" t="s">
        <v>1</v>
      </c>
      <c r="N183" s="153" t="s">
        <v>40</v>
      </c>
      <c r="O183" s="58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6" t="s">
        <v>186</v>
      </c>
      <c r="AT183" s="156" t="s">
        <v>181</v>
      </c>
      <c r="AU183" s="156" t="s">
        <v>85</v>
      </c>
      <c r="AY183" s="17" t="s">
        <v>179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7" t="s">
        <v>83</v>
      </c>
      <c r="BK183" s="157">
        <f>ROUND(I183*H183,2)</f>
        <v>0</v>
      </c>
      <c r="BL183" s="17" t="s">
        <v>186</v>
      </c>
      <c r="BM183" s="156" t="s">
        <v>1713</v>
      </c>
    </row>
    <row r="184" spans="1:65" s="2" customFormat="1" ht="19.2">
      <c r="A184" s="32"/>
      <c r="B184" s="33"/>
      <c r="C184" s="32"/>
      <c r="D184" s="158" t="s">
        <v>188</v>
      </c>
      <c r="E184" s="32"/>
      <c r="F184" s="159" t="s">
        <v>1714</v>
      </c>
      <c r="G184" s="32"/>
      <c r="H184" s="32"/>
      <c r="I184" s="160"/>
      <c r="J184" s="32"/>
      <c r="K184" s="32"/>
      <c r="L184" s="33"/>
      <c r="M184" s="161"/>
      <c r="N184" s="162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188</v>
      </c>
      <c r="AU184" s="17" t="s">
        <v>85</v>
      </c>
    </row>
    <row r="185" spans="1:65" s="2" customFormat="1" ht="10.199999999999999">
      <c r="A185" s="32"/>
      <c r="B185" s="33"/>
      <c r="C185" s="32"/>
      <c r="D185" s="163" t="s">
        <v>190</v>
      </c>
      <c r="E185" s="32"/>
      <c r="F185" s="164" t="s">
        <v>1715</v>
      </c>
      <c r="G185" s="32"/>
      <c r="H185" s="32"/>
      <c r="I185" s="160"/>
      <c r="J185" s="32"/>
      <c r="K185" s="32"/>
      <c r="L185" s="33"/>
      <c r="M185" s="161"/>
      <c r="N185" s="162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190</v>
      </c>
      <c r="AU185" s="17" t="s">
        <v>85</v>
      </c>
    </row>
    <row r="186" spans="1:65" s="2" customFormat="1" ht="22.2" customHeight="1">
      <c r="A186" s="32"/>
      <c r="B186" s="144"/>
      <c r="C186" s="145" t="s">
        <v>296</v>
      </c>
      <c r="D186" s="145" t="s">
        <v>181</v>
      </c>
      <c r="E186" s="146" t="s">
        <v>1716</v>
      </c>
      <c r="F186" s="147" t="s">
        <v>1717</v>
      </c>
      <c r="G186" s="148" t="s">
        <v>221</v>
      </c>
      <c r="H186" s="149">
        <v>459.24200000000002</v>
      </c>
      <c r="I186" s="150"/>
      <c r="J186" s="151">
        <f>ROUND(I186*H186,2)</f>
        <v>0</v>
      </c>
      <c r="K186" s="147" t="s">
        <v>185</v>
      </c>
      <c r="L186" s="33"/>
      <c r="M186" s="152" t="s">
        <v>1</v>
      </c>
      <c r="N186" s="153" t="s">
        <v>40</v>
      </c>
      <c r="O186" s="58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6" t="s">
        <v>186</v>
      </c>
      <c r="AT186" s="156" t="s">
        <v>181</v>
      </c>
      <c r="AU186" s="156" t="s">
        <v>85</v>
      </c>
      <c r="AY186" s="17" t="s">
        <v>179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7" t="s">
        <v>83</v>
      </c>
      <c r="BK186" s="157">
        <f>ROUND(I186*H186,2)</f>
        <v>0</v>
      </c>
      <c r="BL186" s="17" t="s">
        <v>186</v>
      </c>
      <c r="BM186" s="156" t="s">
        <v>1718</v>
      </c>
    </row>
    <row r="187" spans="1:65" s="2" customFormat="1" ht="19.2">
      <c r="A187" s="32"/>
      <c r="B187" s="33"/>
      <c r="C187" s="32"/>
      <c r="D187" s="158" t="s">
        <v>188</v>
      </c>
      <c r="E187" s="32"/>
      <c r="F187" s="159" t="s">
        <v>1707</v>
      </c>
      <c r="G187" s="32"/>
      <c r="H187" s="32"/>
      <c r="I187" s="160"/>
      <c r="J187" s="32"/>
      <c r="K187" s="32"/>
      <c r="L187" s="33"/>
      <c r="M187" s="161"/>
      <c r="N187" s="162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188</v>
      </c>
      <c r="AU187" s="17" t="s">
        <v>85</v>
      </c>
    </row>
    <row r="188" spans="1:65" s="2" customFormat="1" ht="10.199999999999999">
      <c r="A188" s="32"/>
      <c r="B188" s="33"/>
      <c r="C188" s="32"/>
      <c r="D188" s="163" t="s">
        <v>190</v>
      </c>
      <c r="E188" s="32"/>
      <c r="F188" s="164" t="s">
        <v>1719</v>
      </c>
      <c r="G188" s="32"/>
      <c r="H188" s="32"/>
      <c r="I188" s="160"/>
      <c r="J188" s="32"/>
      <c r="K188" s="32"/>
      <c r="L188" s="33"/>
      <c r="M188" s="161"/>
      <c r="N188" s="162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190</v>
      </c>
      <c r="AU188" s="17" t="s">
        <v>85</v>
      </c>
    </row>
    <row r="189" spans="1:65" s="13" customFormat="1" ht="10.199999999999999">
      <c r="B189" s="165"/>
      <c r="D189" s="158" t="s">
        <v>192</v>
      </c>
      <c r="E189" s="166" t="s">
        <v>1</v>
      </c>
      <c r="F189" s="167" t="s">
        <v>1720</v>
      </c>
      <c r="H189" s="168">
        <v>32.802999999999997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6" t="s">
        <v>192</v>
      </c>
      <c r="AU189" s="166" t="s">
        <v>85</v>
      </c>
      <c r="AV189" s="13" t="s">
        <v>85</v>
      </c>
      <c r="AW189" s="13" t="s">
        <v>31</v>
      </c>
      <c r="AX189" s="13" t="s">
        <v>83</v>
      </c>
      <c r="AY189" s="166" t="s">
        <v>179</v>
      </c>
    </row>
    <row r="190" spans="1:65" s="13" customFormat="1" ht="10.199999999999999">
      <c r="B190" s="165"/>
      <c r="D190" s="158" t="s">
        <v>192</v>
      </c>
      <c r="F190" s="167" t="s">
        <v>1721</v>
      </c>
      <c r="H190" s="168">
        <v>459.24200000000002</v>
      </c>
      <c r="I190" s="169"/>
      <c r="L190" s="165"/>
      <c r="M190" s="170"/>
      <c r="N190" s="171"/>
      <c r="O190" s="171"/>
      <c r="P190" s="171"/>
      <c r="Q190" s="171"/>
      <c r="R190" s="171"/>
      <c r="S190" s="171"/>
      <c r="T190" s="172"/>
      <c r="AT190" s="166" t="s">
        <v>192</v>
      </c>
      <c r="AU190" s="166" t="s">
        <v>85</v>
      </c>
      <c r="AV190" s="13" t="s">
        <v>85</v>
      </c>
      <c r="AW190" s="13" t="s">
        <v>3</v>
      </c>
      <c r="AX190" s="13" t="s">
        <v>83</v>
      </c>
      <c r="AY190" s="166" t="s">
        <v>179</v>
      </c>
    </row>
    <row r="191" spans="1:65" s="2" customFormat="1" ht="34.799999999999997" customHeight="1">
      <c r="A191" s="32"/>
      <c r="B191" s="144"/>
      <c r="C191" s="145" t="s">
        <v>302</v>
      </c>
      <c r="D191" s="145" t="s">
        <v>181</v>
      </c>
      <c r="E191" s="146" t="s">
        <v>1722</v>
      </c>
      <c r="F191" s="147" t="s">
        <v>1723</v>
      </c>
      <c r="G191" s="148" t="s">
        <v>221</v>
      </c>
      <c r="H191" s="149">
        <v>32.802999999999997</v>
      </c>
      <c r="I191" s="150"/>
      <c r="J191" s="151">
        <f>ROUND(I191*H191,2)</f>
        <v>0</v>
      </c>
      <c r="K191" s="147" t="s">
        <v>185</v>
      </c>
      <c r="L191" s="33"/>
      <c r="M191" s="152" t="s">
        <v>1</v>
      </c>
      <c r="N191" s="153" t="s">
        <v>40</v>
      </c>
      <c r="O191" s="58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6" t="s">
        <v>186</v>
      </c>
      <c r="AT191" s="156" t="s">
        <v>181</v>
      </c>
      <c r="AU191" s="156" t="s">
        <v>85</v>
      </c>
      <c r="AY191" s="17" t="s">
        <v>179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7" t="s">
        <v>83</v>
      </c>
      <c r="BK191" s="157">
        <f>ROUND(I191*H191,2)</f>
        <v>0</v>
      </c>
      <c r="BL191" s="17" t="s">
        <v>186</v>
      </c>
      <c r="BM191" s="156" t="s">
        <v>1724</v>
      </c>
    </row>
    <row r="192" spans="1:65" s="2" customFormat="1" ht="28.8">
      <c r="A192" s="32"/>
      <c r="B192" s="33"/>
      <c r="C192" s="32"/>
      <c r="D192" s="158" t="s">
        <v>188</v>
      </c>
      <c r="E192" s="32"/>
      <c r="F192" s="159" t="s">
        <v>1725</v>
      </c>
      <c r="G192" s="32"/>
      <c r="H192" s="32"/>
      <c r="I192" s="160"/>
      <c r="J192" s="32"/>
      <c r="K192" s="32"/>
      <c r="L192" s="33"/>
      <c r="M192" s="161"/>
      <c r="N192" s="162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188</v>
      </c>
      <c r="AU192" s="17" t="s">
        <v>85</v>
      </c>
    </row>
    <row r="193" spans="1:65" s="2" customFormat="1" ht="10.199999999999999">
      <c r="A193" s="32"/>
      <c r="B193" s="33"/>
      <c r="C193" s="32"/>
      <c r="D193" s="163" t="s">
        <v>190</v>
      </c>
      <c r="E193" s="32"/>
      <c r="F193" s="164" t="s">
        <v>1726</v>
      </c>
      <c r="G193" s="32"/>
      <c r="H193" s="32"/>
      <c r="I193" s="160"/>
      <c r="J193" s="32"/>
      <c r="K193" s="32"/>
      <c r="L193" s="33"/>
      <c r="M193" s="161"/>
      <c r="N193" s="162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190</v>
      </c>
      <c r="AU193" s="17" t="s">
        <v>85</v>
      </c>
    </row>
    <row r="194" spans="1:65" s="2" customFormat="1" ht="40.200000000000003" customHeight="1">
      <c r="A194" s="32"/>
      <c r="B194" s="144"/>
      <c r="C194" s="145" t="s">
        <v>309</v>
      </c>
      <c r="D194" s="145" t="s">
        <v>181</v>
      </c>
      <c r="E194" s="146" t="s">
        <v>1727</v>
      </c>
      <c r="F194" s="147" t="s">
        <v>1728</v>
      </c>
      <c r="G194" s="148" t="s">
        <v>221</v>
      </c>
      <c r="H194" s="149">
        <v>59.826000000000001</v>
      </c>
      <c r="I194" s="150"/>
      <c r="J194" s="151">
        <f>ROUND(I194*H194,2)</f>
        <v>0</v>
      </c>
      <c r="K194" s="147" t="s">
        <v>185</v>
      </c>
      <c r="L194" s="33"/>
      <c r="M194" s="152" t="s">
        <v>1</v>
      </c>
      <c r="N194" s="153" t="s">
        <v>40</v>
      </c>
      <c r="O194" s="58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6" t="s">
        <v>186</v>
      </c>
      <c r="AT194" s="156" t="s">
        <v>181</v>
      </c>
      <c r="AU194" s="156" t="s">
        <v>85</v>
      </c>
      <c r="AY194" s="17" t="s">
        <v>179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7" t="s">
        <v>83</v>
      </c>
      <c r="BK194" s="157">
        <f>ROUND(I194*H194,2)</f>
        <v>0</v>
      </c>
      <c r="BL194" s="17" t="s">
        <v>186</v>
      </c>
      <c r="BM194" s="156" t="s">
        <v>1729</v>
      </c>
    </row>
    <row r="195" spans="1:65" s="2" customFormat="1" ht="28.8">
      <c r="A195" s="32"/>
      <c r="B195" s="33"/>
      <c r="C195" s="32"/>
      <c r="D195" s="158" t="s">
        <v>188</v>
      </c>
      <c r="E195" s="32"/>
      <c r="F195" s="159" t="s">
        <v>223</v>
      </c>
      <c r="G195" s="32"/>
      <c r="H195" s="32"/>
      <c r="I195" s="160"/>
      <c r="J195" s="32"/>
      <c r="K195" s="32"/>
      <c r="L195" s="33"/>
      <c r="M195" s="161"/>
      <c r="N195" s="162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188</v>
      </c>
      <c r="AU195" s="17" t="s">
        <v>85</v>
      </c>
    </row>
    <row r="196" spans="1:65" s="2" customFormat="1" ht="10.199999999999999">
      <c r="A196" s="32"/>
      <c r="B196" s="33"/>
      <c r="C196" s="32"/>
      <c r="D196" s="163" t="s">
        <v>190</v>
      </c>
      <c r="E196" s="32"/>
      <c r="F196" s="164" t="s">
        <v>1730</v>
      </c>
      <c r="G196" s="32"/>
      <c r="H196" s="32"/>
      <c r="I196" s="160"/>
      <c r="J196" s="32"/>
      <c r="K196" s="32"/>
      <c r="L196" s="33"/>
      <c r="M196" s="161"/>
      <c r="N196" s="162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190</v>
      </c>
      <c r="AU196" s="17" t="s">
        <v>85</v>
      </c>
    </row>
    <row r="197" spans="1:65" s="12" customFormat="1" ht="22.8" customHeight="1">
      <c r="B197" s="131"/>
      <c r="D197" s="132" t="s">
        <v>74</v>
      </c>
      <c r="E197" s="142" t="s">
        <v>512</v>
      </c>
      <c r="F197" s="142" t="s">
        <v>513</v>
      </c>
      <c r="I197" s="134"/>
      <c r="J197" s="143">
        <f>BK197</f>
        <v>0</v>
      </c>
      <c r="L197" s="131"/>
      <c r="M197" s="136"/>
      <c r="N197" s="137"/>
      <c r="O197" s="137"/>
      <c r="P197" s="138">
        <f>SUM(P198:P200)</f>
        <v>0</v>
      </c>
      <c r="Q197" s="137"/>
      <c r="R197" s="138">
        <f>SUM(R198:R200)</f>
        <v>0</v>
      </c>
      <c r="S197" s="137"/>
      <c r="T197" s="139">
        <f>SUM(T198:T200)</f>
        <v>0</v>
      </c>
      <c r="AR197" s="132" t="s">
        <v>83</v>
      </c>
      <c r="AT197" s="140" t="s">
        <v>74</v>
      </c>
      <c r="AU197" s="140" t="s">
        <v>83</v>
      </c>
      <c r="AY197" s="132" t="s">
        <v>179</v>
      </c>
      <c r="BK197" s="141">
        <f>SUM(BK198:BK200)</f>
        <v>0</v>
      </c>
    </row>
    <row r="198" spans="1:65" s="2" customFormat="1" ht="22.2" customHeight="1">
      <c r="A198" s="32"/>
      <c r="B198" s="144"/>
      <c r="C198" s="145" t="s">
        <v>315</v>
      </c>
      <c r="D198" s="145" t="s">
        <v>181</v>
      </c>
      <c r="E198" s="146" t="s">
        <v>1731</v>
      </c>
      <c r="F198" s="147" t="s">
        <v>1732</v>
      </c>
      <c r="G198" s="148" t="s">
        <v>221</v>
      </c>
      <c r="H198" s="149">
        <v>48.075000000000003</v>
      </c>
      <c r="I198" s="150"/>
      <c r="J198" s="151">
        <f>ROUND(I198*H198,2)</f>
        <v>0</v>
      </c>
      <c r="K198" s="147" t="s">
        <v>185</v>
      </c>
      <c r="L198" s="33"/>
      <c r="M198" s="152" t="s">
        <v>1</v>
      </c>
      <c r="N198" s="153" t="s">
        <v>40</v>
      </c>
      <c r="O198" s="58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6" t="s">
        <v>186</v>
      </c>
      <c r="AT198" s="156" t="s">
        <v>181</v>
      </c>
      <c r="AU198" s="156" t="s">
        <v>85</v>
      </c>
      <c r="AY198" s="17" t="s">
        <v>179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7" t="s">
        <v>83</v>
      </c>
      <c r="BK198" s="157">
        <f>ROUND(I198*H198,2)</f>
        <v>0</v>
      </c>
      <c r="BL198" s="17" t="s">
        <v>186</v>
      </c>
      <c r="BM198" s="156" t="s">
        <v>1733</v>
      </c>
    </row>
    <row r="199" spans="1:65" s="2" customFormat="1" ht="19.2">
      <c r="A199" s="32"/>
      <c r="B199" s="33"/>
      <c r="C199" s="32"/>
      <c r="D199" s="158" t="s">
        <v>188</v>
      </c>
      <c r="E199" s="32"/>
      <c r="F199" s="159" t="s">
        <v>1734</v>
      </c>
      <c r="G199" s="32"/>
      <c r="H199" s="32"/>
      <c r="I199" s="160"/>
      <c r="J199" s="32"/>
      <c r="K199" s="32"/>
      <c r="L199" s="33"/>
      <c r="M199" s="161"/>
      <c r="N199" s="162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188</v>
      </c>
      <c r="AU199" s="17" t="s">
        <v>85</v>
      </c>
    </row>
    <row r="200" spans="1:65" s="2" customFormat="1" ht="10.199999999999999">
      <c r="A200" s="32"/>
      <c r="B200" s="33"/>
      <c r="C200" s="32"/>
      <c r="D200" s="163" t="s">
        <v>190</v>
      </c>
      <c r="E200" s="32"/>
      <c r="F200" s="164" t="s">
        <v>1735</v>
      </c>
      <c r="G200" s="32"/>
      <c r="H200" s="32"/>
      <c r="I200" s="160"/>
      <c r="J200" s="32"/>
      <c r="K200" s="32"/>
      <c r="L200" s="33"/>
      <c r="M200" s="195"/>
      <c r="N200" s="196"/>
      <c r="O200" s="197"/>
      <c r="P200" s="197"/>
      <c r="Q200" s="197"/>
      <c r="R200" s="197"/>
      <c r="S200" s="197"/>
      <c r="T200" s="198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190</v>
      </c>
      <c r="AU200" s="17" t="s">
        <v>85</v>
      </c>
    </row>
    <row r="201" spans="1:65" s="2" customFormat="1" ht="6.9" customHeight="1">
      <c r="A201" s="32"/>
      <c r="B201" s="47"/>
      <c r="C201" s="48"/>
      <c r="D201" s="48"/>
      <c r="E201" s="48"/>
      <c r="F201" s="48"/>
      <c r="G201" s="48"/>
      <c r="H201" s="48"/>
      <c r="I201" s="48"/>
      <c r="J201" s="48"/>
      <c r="K201" s="48"/>
      <c r="L201" s="33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autoFilter ref="C121:K20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/>
    <hyperlink ref="F131" r:id="rId2"/>
    <hyperlink ref="F135" r:id="rId3"/>
    <hyperlink ref="F139" r:id="rId4"/>
    <hyperlink ref="F142" r:id="rId5"/>
    <hyperlink ref="F147" r:id="rId6"/>
    <hyperlink ref="F151" r:id="rId7"/>
    <hyperlink ref="F154" r:id="rId8"/>
    <hyperlink ref="F158" r:id="rId9"/>
    <hyperlink ref="F166" r:id="rId10"/>
    <hyperlink ref="F172" r:id="rId11"/>
    <hyperlink ref="F177" r:id="rId12"/>
    <hyperlink ref="F180" r:id="rId13"/>
    <hyperlink ref="F185" r:id="rId14"/>
    <hyperlink ref="F188" r:id="rId15"/>
    <hyperlink ref="F193" r:id="rId16"/>
    <hyperlink ref="F196" r:id="rId17"/>
    <hyperlink ref="F200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0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56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103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111</v>
      </c>
      <c r="L4" s="20"/>
      <c r="M4" s="94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7" customHeight="1">
      <c r="B7" s="20"/>
      <c r="E7" s="257" t="str">
        <f>'Rekapitulace stavby'!K6</f>
        <v>SOŠ veterinární - Oprava sítí 1PP (vnitřní a vnější kanalizace, SLP, elektro)</v>
      </c>
      <c r="F7" s="258"/>
      <c r="G7" s="258"/>
      <c r="H7" s="258"/>
      <c r="L7" s="20"/>
    </row>
    <row r="8" spans="1:46" s="2" customFormat="1" ht="12" customHeight="1">
      <c r="A8" s="32"/>
      <c r="B8" s="33"/>
      <c r="C8" s="32"/>
      <c r="D8" s="27" t="s">
        <v>120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3"/>
      <c r="C9" s="32"/>
      <c r="D9" s="32"/>
      <c r="E9" s="218" t="s">
        <v>1736</v>
      </c>
      <c r="F9" s="259"/>
      <c r="G9" s="259"/>
      <c r="H9" s="25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26</v>
      </c>
      <c r="G12" s="32"/>
      <c r="H12" s="32"/>
      <c r="I12" s="27" t="s">
        <v>22</v>
      </c>
      <c r="J12" s="55" t="str">
        <f>'Rekapitulace stavby'!AN8</f>
        <v>15. 2. 2024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5"/>
      <c r="B27" s="96"/>
      <c r="C27" s="95"/>
      <c r="D27" s="95"/>
      <c r="E27" s="245" t="s">
        <v>1</v>
      </c>
      <c r="F27" s="245"/>
      <c r="G27" s="245"/>
      <c r="H27" s="245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ROUND(J128,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9" t="s">
        <v>39</v>
      </c>
      <c r="E33" s="27" t="s">
        <v>40</v>
      </c>
      <c r="F33" s="100">
        <f>ROUND((SUM(BE128:BE379)),  2)</f>
        <v>0</v>
      </c>
      <c r="G33" s="32"/>
      <c r="H33" s="32"/>
      <c r="I33" s="101">
        <v>0.21</v>
      </c>
      <c r="J33" s="100">
        <f>ROUND(((SUM(BE128:BE379))*I33),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41</v>
      </c>
      <c r="F34" s="100">
        <f>ROUND((SUM(BF128:BF379)),  2)</f>
        <v>0</v>
      </c>
      <c r="G34" s="32"/>
      <c r="H34" s="32"/>
      <c r="I34" s="101">
        <v>0.12</v>
      </c>
      <c r="J34" s="100">
        <f>ROUND(((SUM(BF128:BF379))*I34),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42</v>
      </c>
      <c r="F35" s="100">
        <f>ROUND((SUM(BG128:BG379)),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43</v>
      </c>
      <c r="F36" s="100">
        <f>ROUND((SUM(BH128:BH379)),  2)</f>
        <v>0</v>
      </c>
      <c r="G36" s="32"/>
      <c r="H36" s="32"/>
      <c r="I36" s="101">
        <v>0.12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44</v>
      </c>
      <c r="F37" s="100">
        <f>ROUND((SUM(BI128:BI379)),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141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7" customHeight="1">
      <c r="A85" s="32"/>
      <c r="B85" s="33"/>
      <c r="C85" s="32"/>
      <c r="D85" s="32"/>
      <c r="E85" s="257" t="str">
        <f>E7</f>
        <v>SOŠ veterinární - Oprava sítí 1PP (vnitřní a vnější kanalizace, SLP, elektro)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8" t="str">
        <f>E9</f>
        <v>kan - Oprava ležaté kanalizace</v>
      </c>
      <c r="F87" s="259"/>
      <c r="G87" s="259"/>
      <c r="H87" s="25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15. 2. 2024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142</v>
      </c>
      <c r="D94" s="102"/>
      <c r="E94" s="102"/>
      <c r="F94" s="102"/>
      <c r="G94" s="102"/>
      <c r="H94" s="102"/>
      <c r="I94" s="102"/>
      <c r="J94" s="111" t="s">
        <v>143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2" t="s">
        <v>144</v>
      </c>
      <c r="D96" s="32"/>
      <c r="E96" s="32"/>
      <c r="F96" s="32"/>
      <c r="G96" s="32"/>
      <c r="H96" s="32"/>
      <c r="I96" s="32"/>
      <c r="J96" s="71">
        <f>J128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145</v>
      </c>
    </row>
    <row r="97" spans="1:31" s="9" customFormat="1" ht="24.9" customHeight="1">
      <c r="B97" s="113"/>
      <c r="D97" s="114" t="s">
        <v>146</v>
      </c>
      <c r="E97" s="115"/>
      <c r="F97" s="115"/>
      <c r="G97" s="115"/>
      <c r="H97" s="115"/>
      <c r="I97" s="115"/>
      <c r="J97" s="116">
        <f>J129</f>
        <v>0</v>
      </c>
      <c r="L97" s="113"/>
    </row>
    <row r="98" spans="1:31" s="10" customFormat="1" ht="19.95" customHeight="1">
      <c r="B98" s="117"/>
      <c r="D98" s="118" t="s">
        <v>147</v>
      </c>
      <c r="E98" s="119"/>
      <c r="F98" s="119"/>
      <c r="G98" s="119"/>
      <c r="H98" s="119"/>
      <c r="I98" s="119"/>
      <c r="J98" s="120">
        <f>J130</f>
        <v>0</v>
      </c>
      <c r="L98" s="117"/>
    </row>
    <row r="99" spans="1:31" s="10" customFormat="1" ht="19.95" customHeight="1">
      <c r="B99" s="117"/>
      <c r="D99" s="118" t="s">
        <v>148</v>
      </c>
      <c r="E99" s="119"/>
      <c r="F99" s="119"/>
      <c r="G99" s="119"/>
      <c r="H99" s="119"/>
      <c r="I99" s="119"/>
      <c r="J99" s="120">
        <f>J201</f>
        <v>0</v>
      </c>
      <c r="L99" s="117"/>
    </row>
    <row r="100" spans="1:31" s="10" customFormat="1" ht="19.95" customHeight="1">
      <c r="B100" s="117"/>
      <c r="D100" s="118" t="s">
        <v>149</v>
      </c>
      <c r="E100" s="119"/>
      <c r="F100" s="119"/>
      <c r="G100" s="119"/>
      <c r="H100" s="119"/>
      <c r="I100" s="119"/>
      <c r="J100" s="120">
        <f>J206</f>
        <v>0</v>
      </c>
      <c r="L100" s="117"/>
    </row>
    <row r="101" spans="1:31" s="10" customFormat="1" ht="19.95" customHeight="1">
      <c r="B101" s="117"/>
      <c r="D101" s="118" t="s">
        <v>1020</v>
      </c>
      <c r="E101" s="119"/>
      <c r="F101" s="119"/>
      <c r="G101" s="119"/>
      <c r="H101" s="119"/>
      <c r="I101" s="119"/>
      <c r="J101" s="120">
        <f>J235</f>
        <v>0</v>
      </c>
      <c r="L101" s="117"/>
    </row>
    <row r="102" spans="1:31" s="10" customFormat="1" ht="19.95" customHeight="1">
      <c r="B102" s="117"/>
      <c r="D102" s="118" t="s">
        <v>1257</v>
      </c>
      <c r="E102" s="119"/>
      <c r="F102" s="119"/>
      <c r="G102" s="119"/>
      <c r="H102" s="119"/>
      <c r="I102" s="119"/>
      <c r="J102" s="120">
        <f>J241</f>
        <v>0</v>
      </c>
      <c r="L102" s="117"/>
    </row>
    <row r="103" spans="1:31" s="10" customFormat="1" ht="19.95" customHeight="1">
      <c r="B103" s="117"/>
      <c r="D103" s="118" t="s">
        <v>151</v>
      </c>
      <c r="E103" s="119"/>
      <c r="F103" s="119"/>
      <c r="G103" s="119"/>
      <c r="H103" s="119"/>
      <c r="I103" s="119"/>
      <c r="J103" s="120">
        <f>J254</f>
        <v>0</v>
      </c>
      <c r="L103" s="117"/>
    </row>
    <row r="104" spans="1:31" s="10" customFormat="1" ht="19.95" customHeight="1">
      <c r="B104" s="117"/>
      <c r="D104" s="118" t="s">
        <v>152</v>
      </c>
      <c r="E104" s="119"/>
      <c r="F104" s="119"/>
      <c r="G104" s="119"/>
      <c r="H104" s="119"/>
      <c r="I104" s="119"/>
      <c r="J104" s="120">
        <f>J340</f>
        <v>0</v>
      </c>
      <c r="L104" s="117"/>
    </row>
    <row r="105" spans="1:31" s="10" customFormat="1" ht="19.95" customHeight="1">
      <c r="B105" s="117"/>
      <c r="D105" s="118" t="s">
        <v>153</v>
      </c>
      <c r="E105" s="119"/>
      <c r="F105" s="119"/>
      <c r="G105" s="119"/>
      <c r="H105" s="119"/>
      <c r="I105" s="119"/>
      <c r="J105" s="120">
        <f>J349</f>
        <v>0</v>
      </c>
      <c r="L105" s="117"/>
    </row>
    <row r="106" spans="1:31" s="10" customFormat="1" ht="19.95" customHeight="1">
      <c r="B106" s="117"/>
      <c r="D106" s="118" t="s">
        <v>154</v>
      </c>
      <c r="E106" s="119"/>
      <c r="F106" s="119"/>
      <c r="G106" s="119"/>
      <c r="H106" s="119"/>
      <c r="I106" s="119"/>
      <c r="J106" s="120">
        <f>J362</f>
        <v>0</v>
      </c>
      <c r="L106" s="117"/>
    </row>
    <row r="107" spans="1:31" s="9" customFormat="1" ht="24.9" customHeight="1">
      <c r="B107" s="113"/>
      <c r="D107" s="114" t="s">
        <v>155</v>
      </c>
      <c r="E107" s="115"/>
      <c r="F107" s="115"/>
      <c r="G107" s="115"/>
      <c r="H107" s="115"/>
      <c r="I107" s="115"/>
      <c r="J107" s="116">
        <f>J366</f>
        <v>0</v>
      </c>
      <c r="L107" s="113"/>
    </row>
    <row r="108" spans="1:31" s="10" customFormat="1" ht="19.95" customHeight="1">
      <c r="B108" s="117"/>
      <c r="D108" s="118" t="s">
        <v>1258</v>
      </c>
      <c r="E108" s="119"/>
      <c r="F108" s="119"/>
      <c r="G108" s="119"/>
      <c r="H108" s="119"/>
      <c r="I108" s="119"/>
      <c r="J108" s="120">
        <f>J367</f>
        <v>0</v>
      </c>
      <c r="L108" s="117"/>
    </row>
    <row r="109" spans="1:31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" customHeight="1">
      <c r="A115" s="32"/>
      <c r="B115" s="33"/>
      <c r="C115" s="21" t="s">
        <v>164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27" customHeight="1">
      <c r="A118" s="32"/>
      <c r="B118" s="33"/>
      <c r="C118" s="32"/>
      <c r="D118" s="32"/>
      <c r="E118" s="257" t="str">
        <f>E7</f>
        <v>SOŠ veterinární - Oprava sítí 1PP (vnitřní a vnější kanalizace, SLP, elektro)</v>
      </c>
      <c r="F118" s="258"/>
      <c r="G118" s="258"/>
      <c r="H118" s="258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120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5.6" customHeight="1">
      <c r="A120" s="32"/>
      <c r="B120" s="33"/>
      <c r="C120" s="32"/>
      <c r="D120" s="32"/>
      <c r="E120" s="218" t="str">
        <f>E9</f>
        <v>kan - Oprava ležaté kanalizace</v>
      </c>
      <c r="F120" s="259"/>
      <c r="G120" s="259"/>
      <c r="H120" s="259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F12</f>
        <v xml:space="preserve"> </v>
      </c>
      <c r="G122" s="32"/>
      <c r="H122" s="32"/>
      <c r="I122" s="27" t="s">
        <v>22</v>
      </c>
      <c r="J122" s="55" t="str">
        <f>IF(J12="","",J12)</f>
        <v>15. 2. 2024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6" customHeight="1">
      <c r="A124" s="32"/>
      <c r="B124" s="33"/>
      <c r="C124" s="27" t="s">
        <v>24</v>
      </c>
      <c r="D124" s="32"/>
      <c r="E124" s="32"/>
      <c r="F124" s="25" t="str">
        <f>E15</f>
        <v xml:space="preserve"> </v>
      </c>
      <c r="G124" s="32"/>
      <c r="H124" s="32"/>
      <c r="I124" s="27" t="s">
        <v>30</v>
      </c>
      <c r="J124" s="30" t="str">
        <f>E21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6" customHeight="1">
      <c r="A125" s="32"/>
      <c r="B125" s="33"/>
      <c r="C125" s="27" t="s">
        <v>28</v>
      </c>
      <c r="D125" s="32"/>
      <c r="E125" s="32"/>
      <c r="F125" s="25" t="str">
        <f>IF(E18="","",E18)</f>
        <v>Vyplň údaj</v>
      </c>
      <c r="G125" s="32"/>
      <c r="H125" s="32"/>
      <c r="I125" s="27" t="s">
        <v>32</v>
      </c>
      <c r="J125" s="30" t="str">
        <f>E24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1"/>
      <c r="B127" s="122"/>
      <c r="C127" s="123" t="s">
        <v>165</v>
      </c>
      <c r="D127" s="124" t="s">
        <v>60</v>
      </c>
      <c r="E127" s="124" t="s">
        <v>56</v>
      </c>
      <c r="F127" s="124" t="s">
        <v>57</v>
      </c>
      <c r="G127" s="124" t="s">
        <v>166</v>
      </c>
      <c r="H127" s="124" t="s">
        <v>167</v>
      </c>
      <c r="I127" s="124" t="s">
        <v>168</v>
      </c>
      <c r="J127" s="124" t="s">
        <v>143</v>
      </c>
      <c r="K127" s="125" t="s">
        <v>169</v>
      </c>
      <c r="L127" s="126"/>
      <c r="M127" s="62" t="s">
        <v>1</v>
      </c>
      <c r="N127" s="63" t="s">
        <v>39</v>
      </c>
      <c r="O127" s="63" t="s">
        <v>170</v>
      </c>
      <c r="P127" s="63" t="s">
        <v>171</v>
      </c>
      <c r="Q127" s="63" t="s">
        <v>172</v>
      </c>
      <c r="R127" s="63" t="s">
        <v>173</v>
      </c>
      <c r="S127" s="63" t="s">
        <v>174</v>
      </c>
      <c r="T127" s="64" t="s">
        <v>175</v>
      </c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</row>
    <row r="128" spans="1:63" s="2" customFormat="1" ht="22.8" customHeight="1">
      <c r="A128" s="32"/>
      <c r="B128" s="33"/>
      <c r="C128" s="69" t="s">
        <v>176</v>
      </c>
      <c r="D128" s="32"/>
      <c r="E128" s="32"/>
      <c r="F128" s="32"/>
      <c r="G128" s="32"/>
      <c r="H128" s="32"/>
      <c r="I128" s="32"/>
      <c r="J128" s="127">
        <f>BK128</f>
        <v>0</v>
      </c>
      <c r="K128" s="32"/>
      <c r="L128" s="33"/>
      <c r="M128" s="65"/>
      <c r="N128" s="56"/>
      <c r="O128" s="66"/>
      <c r="P128" s="128">
        <f>P129+P366</f>
        <v>0</v>
      </c>
      <c r="Q128" s="66"/>
      <c r="R128" s="128">
        <f>R129+R366</f>
        <v>40.680666554040101</v>
      </c>
      <c r="S128" s="66"/>
      <c r="T128" s="129">
        <f>T129+T366</f>
        <v>39.127499999999998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74</v>
      </c>
      <c r="AU128" s="17" t="s">
        <v>145</v>
      </c>
      <c r="BK128" s="130">
        <f>BK129+BK366</f>
        <v>0</v>
      </c>
    </row>
    <row r="129" spans="1:65" s="12" customFormat="1" ht="25.95" customHeight="1">
      <c r="B129" s="131"/>
      <c r="D129" s="132" t="s">
        <v>74</v>
      </c>
      <c r="E129" s="133" t="s">
        <v>177</v>
      </c>
      <c r="F129" s="133" t="s">
        <v>178</v>
      </c>
      <c r="I129" s="134"/>
      <c r="J129" s="135">
        <f>BK129</f>
        <v>0</v>
      </c>
      <c r="L129" s="131"/>
      <c r="M129" s="136"/>
      <c r="N129" s="137"/>
      <c r="O129" s="137"/>
      <c r="P129" s="138">
        <f>P130+P201+P206+P235+P241+P254+P340+P349+P362</f>
        <v>0</v>
      </c>
      <c r="Q129" s="137"/>
      <c r="R129" s="138">
        <f>R130+R201+R206+R235+R241+R254+R340+R349+R362</f>
        <v>40.463071554040098</v>
      </c>
      <c r="S129" s="137"/>
      <c r="T129" s="139">
        <f>T130+T201+T206+T235+T241+T254+T340+T349+T362</f>
        <v>39.127499999999998</v>
      </c>
      <c r="AR129" s="132" t="s">
        <v>83</v>
      </c>
      <c r="AT129" s="140" t="s">
        <v>74</v>
      </c>
      <c r="AU129" s="140" t="s">
        <v>75</v>
      </c>
      <c r="AY129" s="132" t="s">
        <v>179</v>
      </c>
      <c r="BK129" s="141">
        <f>BK130+BK201+BK206+BK235+BK241+BK254+BK340+BK349+BK362</f>
        <v>0</v>
      </c>
    </row>
    <row r="130" spans="1:65" s="12" customFormat="1" ht="22.8" customHeight="1">
      <c r="B130" s="131"/>
      <c r="D130" s="132" t="s">
        <v>74</v>
      </c>
      <c r="E130" s="142" t="s">
        <v>83</v>
      </c>
      <c r="F130" s="142" t="s">
        <v>180</v>
      </c>
      <c r="I130" s="134"/>
      <c r="J130" s="143">
        <f>BK130</f>
        <v>0</v>
      </c>
      <c r="L130" s="131"/>
      <c r="M130" s="136"/>
      <c r="N130" s="137"/>
      <c r="O130" s="137"/>
      <c r="P130" s="138">
        <f>SUM(P131:P200)</f>
        <v>0</v>
      </c>
      <c r="Q130" s="137"/>
      <c r="R130" s="138">
        <f>SUM(R131:R200)</f>
        <v>0.53361216</v>
      </c>
      <c r="S130" s="137"/>
      <c r="T130" s="139">
        <f>SUM(T131:T200)</f>
        <v>10.327500000000001</v>
      </c>
      <c r="AR130" s="132" t="s">
        <v>83</v>
      </c>
      <c r="AT130" s="140" t="s">
        <v>74</v>
      </c>
      <c r="AU130" s="140" t="s">
        <v>83</v>
      </c>
      <c r="AY130" s="132" t="s">
        <v>179</v>
      </c>
      <c r="BK130" s="141">
        <f>SUM(BK131:BK200)</f>
        <v>0</v>
      </c>
    </row>
    <row r="131" spans="1:65" s="2" customFormat="1" ht="22.2" customHeight="1">
      <c r="A131" s="32"/>
      <c r="B131" s="144"/>
      <c r="C131" s="145" t="s">
        <v>83</v>
      </c>
      <c r="D131" s="145" t="s">
        <v>181</v>
      </c>
      <c r="E131" s="146" t="s">
        <v>1737</v>
      </c>
      <c r="F131" s="147" t="s">
        <v>1738</v>
      </c>
      <c r="G131" s="148" t="s">
        <v>252</v>
      </c>
      <c r="H131" s="149">
        <v>40.5</v>
      </c>
      <c r="I131" s="150"/>
      <c r="J131" s="151">
        <f>ROUND(I131*H131,2)</f>
        <v>0</v>
      </c>
      <c r="K131" s="147" t="s">
        <v>185</v>
      </c>
      <c r="L131" s="33"/>
      <c r="M131" s="152" t="s">
        <v>1</v>
      </c>
      <c r="N131" s="153" t="s">
        <v>40</v>
      </c>
      <c r="O131" s="58"/>
      <c r="P131" s="154">
        <f>O131*H131</f>
        <v>0</v>
      </c>
      <c r="Q131" s="154">
        <v>0</v>
      </c>
      <c r="R131" s="154">
        <f>Q131*H131</f>
        <v>0</v>
      </c>
      <c r="S131" s="154">
        <v>0.255</v>
      </c>
      <c r="T131" s="155">
        <f>S131*H131</f>
        <v>10.327500000000001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6" t="s">
        <v>186</v>
      </c>
      <c r="AT131" s="156" t="s">
        <v>181</v>
      </c>
      <c r="AU131" s="156" t="s">
        <v>85</v>
      </c>
      <c r="AY131" s="17" t="s">
        <v>179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7" t="s">
        <v>83</v>
      </c>
      <c r="BK131" s="157">
        <f>ROUND(I131*H131,2)</f>
        <v>0</v>
      </c>
      <c r="BL131" s="17" t="s">
        <v>186</v>
      </c>
      <c r="BM131" s="156" t="s">
        <v>1739</v>
      </c>
    </row>
    <row r="132" spans="1:65" s="2" customFormat="1" ht="48">
      <c r="A132" s="32"/>
      <c r="B132" s="33"/>
      <c r="C132" s="32"/>
      <c r="D132" s="158" t="s">
        <v>188</v>
      </c>
      <c r="E132" s="32"/>
      <c r="F132" s="159" t="s">
        <v>1740</v>
      </c>
      <c r="G132" s="32"/>
      <c r="H132" s="32"/>
      <c r="I132" s="160"/>
      <c r="J132" s="32"/>
      <c r="K132" s="32"/>
      <c r="L132" s="33"/>
      <c r="M132" s="161"/>
      <c r="N132" s="162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188</v>
      </c>
      <c r="AU132" s="17" t="s">
        <v>85</v>
      </c>
    </row>
    <row r="133" spans="1:65" s="2" customFormat="1" ht="10.199999999999999">
      <c r="A133" s="32"/>
      <c r="B133" s="33"/>
      <c r="C133" s="32"/>
      <c r="D133" s="163" t="s">
        <v>190</v>
      </c>
      <c r="E133" s="32"/>
      <c r="F133" s="164" t="s">
        <v>1741</v>
      </c>
      <c r="G133" s="32"/>
      <c r="H133" s="32"/>
      <c r="I133" s="160"/>
      <c r="J133" s="32"/>
      <c r="K133" s="32"/>
      <c r="L133" s="33"/>
      <c r="M133" s="161"/>
      <c r="N133" s="162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190</v>
      </c>
      <c r="AU133" s="17" t="s">
        <v>85</v>
      </c>
    </row>
    <row r="134" spans="1:65" s="13" customFormat="1" ht="10.199999999999999">
      <c r="B134" s="165"/>
      <c r="D134" s="158" t="s">
        <v>192</v>
      </c>
      <c r="E134" s="166" t="s">
        <v>1</v>
      </c>
      <c r="F134" s="167" t="s">
        <v>1742</v>
      </c>
      <c r="H134" s="168">
        <v>40.5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6" t="s">
        <v>192</v>
      </c>
      <c r="AU134" s="166" t="s">
        <v>85</v>
      </c>
      <c r="AV134" s="13" t="s">
        <v>85</v>
      </c>
      <c r="AW134" s="13" t="s">
        <v>31</v>
      </c>
      <c r="AX134" s="13" t="s">
        <v>83</v>
      </c>
      <c r="AY134" s="166" t="s">
        <v>179</v>
      </c>
    </row>
    <row r="135" spans="1:65" s="2" customFormat="1" ht="22.2" customHeight="1">
      <c r="A135" s="32"/>
      <c r="B135" s="144"/>
      <c r="C135" s="145" t="s">
        <v>85</v>
      </c>
      <c r="D135" s="145" t="s">
        <v>181</v>
      </c>
      <c r="E135" s="146" t="s">
        <v>1743</v>
      </c>
      <c r="F135" s="147" t="s">
        <v>1744</v>
      </c>
      <c r="G135" s="148" t="s">
        <v>184</v>
      </c>
      <c r="H135" s="149">
        <v>16</v>
      </c>
      <c r="I135" s="150"/>
      <c r="J135" s="151">
        <f>ROUND(I135*H135,2)</f>
        <v>0</v>
      </c>
      <c r="K135" s="147" t="s">
        <v>185</v>
      </c>
      <c r="L135" s="33"/>
      <c r="M135" s="152" t="s">
        <v>1</v>
      </c>
      <c r="N135" s="153" t="s">
        <v>40</v>
      </c>
      <c r="O135" s="58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6" t="s">
        <v>186</v>
      </c>
      <c r="AT135" s="156" t="s">
        <v>181</v>
      </c>
      <c r="AU135" s="156" t="s">
        <v>85</v>
      </c>
      <c r="AY135" s="17" t="s">
        <v>179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7" t="s">
        <v>83</v>
      </c>
      <c r="BK135" s="157">
        <f>ROUND(I135*H135,2)</f>
        <v>0</v>
      </c>
      <c r="BL135" s="17" t="s">
        <v>186</v>
      </c>
      <c r="BM135" s="156" t="s">
        <v>1745</v>
      </c>
    </row>
    <row r="136" spans="1:65" s="2" customFormat="1" ht="28.8">
      <c r="A136" s="32"/>
      <c r="B136" s="33"/>
      <c r="C136" s="32"/>
      <c r="D136" s="158" t="s">
        <v>188</v>
      </c>
      <c r="E136" s="32"/>
      <c r="F136" s="159" t="s">
        <v>1746</v>
      </c>
      <c r="G136" s="32"/>
      <c r="H136" s="32"/>
      <c r="I136" s="160"/>
      <c r="J136" s="32"/>
      <c r="K136" s="32"/>
      <c r="L136" s="33"/>
      <c r="M136" s="161"/>
      <c r="N136" s="162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188</v>
      </c>
      <c r="AU136" s="17" t="s">
        <v>85</v>
      </c>
    </row>
    <row r="137" spans="1:65" s="2" customFormat="1" ht="10.199999999999999">
      <c r="A137" s="32"/>
      <c r="B137" s="33"/>
      <c r="C137" s="32"/>
      <c r="D137" s="163" t="s">
        <v>190</v>
      </c>
      <c r="E137" s="32"/>
      <c r="F137" s="164" t="s">
        <v>1747</v>
      </c>
      <c r="G137" s="32"/>
      <c r="H137" s="32"/>
      <c r="I137" s="160"/>
      <c r="J137" s="32"/>
      <c r="K137" s="32"/>
      <c r="L137" s="33"/>
      <c r="M137" s="161"/>
      <c r="N137" s="162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190</v>
      </c>
      <c r="AU137" s="17" t="s">
        <v>85</v>
      </c>
    </row>
    <row r="138" spans="1:65" s="13" customFormat="1" ht="10.199999999999999">
      <c r="B138" s="165"/>
      <c r="D138" s="158" t="s">
        <v>192</v>
      </c>
      <c r="E138" s="166" t="s">
        <v>1</v>
      </c>
      <c r="F138" s="167" t="s">
        <v>1748</v>
      </c>
      <c r="H138" s="168">
        <v>16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6" t="s">
        <v>192</v>
      </c>
      <c r="AU138" s="166" t="s">
        <v>85</v>
      </c>
      <c r="AV138" s="13" t="s">
        <v>85</v>
      </c>
      <c r="AW138" s="13" t="s">
        <v>31</v>
      </c>
      <c r="AX138" s="13" t="s">
        <v>83</v>
      </c>
      <c r="AY138" s="166" t="s">
        <v>179</v>
      </c>
    </row>
    <row r="139" spans="1:65" s="2" customFormat="1" ht="30" customHeight="1">
      <c r="A139" s="32"/>
      <c r="B139" s="144"/>
      <c r="C139" s="145" t="s">
        <v>199</v>
      </c>
      <c r="D139" s="145" t="s">
        <v>181</v>
      </c>
      <c r="E139" s="146" t="s">
        <v>1749</v>
      </c>
      <c r="F139" s="147" t="s">
        <v>1750</v>
      </c>
      <c r="G139" s="148" t="s">
        <v>184</v>
      </c>
      <c r="H139" s="149">
        <v>580.35</v>
      </c>
      <c r="I139" s="150"/>
      <c r="J139" s="151">
        <f>ROUND(I139*H139,2)</f>
        <v>0</v>
      </c>
      <c r="K139" s="147" t="s">
        <v>185</v>
      </c>
      <c r="L139" s="33"/>
      <c r="M139" s="152" t="s">
        <v>1</v>
      </c>
      <c r="N139" s="153" t="s">
        <v>40</v>
      </c>
      <c r="O139" s="58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6" t="s">
        <v>186</v>
      </c>
      <c r="AT139" s="156" t="s">
        <v>181</v>
      </c>
      <c r="AU139" s="156" t="s">
        <v>85</v>
      </c>
      <c r="AY139" s="17" t="s">
        <v>179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7" t="s">
        <v>83</v>
      </c>
      <c r="BK139" s="157">
        <f>ROUND(I139*H139,2)</f>
        <v>0</v>
      </c>
      <c r="BL139" s="17" t="s">
        <v>186</v>
      </c>
      <c r="BM139" s="156" t="s">
        <v>1751</v>
      </c>
    </row>
    <row r="140" spans="1:65" s="2" customFormat="1" ht="28.8">
      <c r="A140" s="32"/>
      <c r="B140" s="33"/>
      <c r="C140" s="32"/>
      <c r="D140" s="158" t="s">
        <v>188</v>
      </c>
      <c r="E140" s="32"/>
      <c r="F140" s="159" t="s">
        <v>1752</v>
      </c>
      <c r="G140" s="32"/>
      <c r="H140" s="32"/>
      <c r="I140" s="160"/>
      <c r="J140" s="32"/>
      <c r="K140" s="32"/>
      <c r="L140" s="33"/>
      <c r="M140" s="161"/>
      <c r="N140" s="162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188</v>
      </c>
      <c r="AU140" s="17" t="s">
        <v>85</v>
      </c>
    </row>
    <row r="141" spans="1:65" s="2" customFormat="1" ht="10.199999999999999">
      <c r="A141" s="32"/>
      <c r="B141" s="33"/>
      <c r="C141" s="32"/>
      <c r="D141" s="163" t="s">
        <v>190</v>
      </c>
      <c r="E141" s="32"/>
      <c r="F141" s="164" t="s">
        <v>1753</v>
      </c>
      <c r="G141" s="32"/>
      <c r="H141" s="32"/>
      <c r="I141" s="160"/>
      <c r="J141" s="32"/>
      <c r="K141" s="32"/>
      <c r="L141" s="33"/>
      <c r="M141" s="161"/>
      <c r="N141" s="162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190</v>
      </c>
      <c r="AU141" s="17" t="s">
        <v>85</v>
      </c>
    </row>
    <row r="142" spans="1:65" s="13" customFormat="1" ht="10.199999999999999">
      <c r="B142" s="165"/>
      <c r="D142" s="158" t="s">
        <v>192</v>
      </c>
      <c r="E142" s="166" t="s">
        <v>1</v>
      </c>
      <c r="F142" s="167" t="s">
        <v>1754</v>
      </c>
      <c r="H142" s="168">
        <v>580.35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192</v>
      </c>
      <c r="AU142" s="166" t="s">
        <v>85</v>
      </c>
      <c r="AV142" s="13" t="s">
        <v>85</v>
      </c>
      <c r="AW142" s="13" t="s">
        <v>31</v>
      </c>
      <c r="AX142" s="13" t="s">
        <v>83</v>
      </c>
      <c r="AY142" s="166" t="s">
        <v>179</v>
      </c>
    </row>
    <row r="143" spans="1:65" s="2" customFormat="1" ht="22.2" customHeight="1">
      <c r="A143" s="32"/>
      <c r="B143" s="144"/>
      <c r="C143" s="145" t="s">
        <v>186</v>
      </c>
      <c r="D143" s="145" t="s">
        <v>181</v>
      </c>
      <c r="E143" s="146" t="s">
        <v>1755</v>
      </c>
      <c r="F143" s="147" t="s">
        <v>1756</v>
      </c>
      <c r="G143" s="148" t="s">
        <v>184</v>
      </c>
      <c r="H143" s="149">
        <v>348.21</v>
      </c>
      <c r="I143" s="150"/>
      <c r="J143" s="151">
        <f>ROUND(I143*H143,2)</f>
        <v>0</v>
      </c>
      <c r="K143" s="147" t="s">
        <v>185</v>
      </c>
      <c r="L143" s="33"/>
      <c r="M143" s="152" t="s">
        <v>1</v>
      </c>
      <c r="N143" s="153" t="s">
        <v>40</v>
      </c>
      <c r="O143" s="58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6" t="s">
        <v>186</v>
      </c>
      <c r="AT143" s="156" t="s">
        <v>181</v>
      </c>
      <c r="AU143" s="156" t="s">
        <v>85</v>
      </c>
      <c r="AY143" s="17" t="s">
        <v>179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7" t="s">
        <v>83</v>
      </c>
      <c r="BK143" s="157">
        <f>ROUND(I143*H143,2)</f>
        <v>0</v>
      </c>
      <c r="BL143" s="17" t="s">
        <v>186</v>
      </c>
      <c r="BM143" s="156" t="s">
        <v>1757</v>
      </c>
    </row>
    <row r="144" spans="1:65" s="2" customFormat="1" ht="28.8">
      <c r="A144" s="32"/>
      <c r="B144" s="33"/>
      <c r="C144" s="32"/>
      <c r="D144" s="158" t="s">
        <v>188</v>
      </c>
      <c r="E144" s="32"/>
      <c r="F144" s="159" t="s">
        <v>1758</v>
      </c>
      <c r="G144" s="32"/>
      <c r="H144" s="32"/>
      <c r="I144" s="160"/>
      <c r="J144" s="32"/>
      <c r="K144" s="32"/>
      <c r="L144" s="33"/>
      <c r="M144" s="161"/>
      <c r="N144" s="162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188</v>
      </c>
      <c r="AU144" s="17" t="s">
        <v>85</v>
      </c>
    </row>
    <row r="145" spans="1:65" s="2" customFormat="1" ht="10.199999999999999">
      <c r="A145" s="32"/>
      <c r="B145" s="33"/>
      <c r="C145" s="32"/>
      <c r="D145" s="163" t="s">
        <v>190</v>
      </c>
      <c r="E145" s="32"/>
      <c r="F145" s="164" t="s">
        <v>1759</v>
      </c>
      <c r="G145" s="32"/>
      <c r="H145" s="32"/>
      <c r="I145" s="160"/>
      <c r="J145" s="32"/>
      <c r="K145" s="32"/>
      <c r="L145" s="33"/>
      <c r="M145" s="161"/>
      <c r="N145" s="162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190</v>
      </c>
      <c r="AU145" s="17" t="s">
        <v>85</v>
      </c>
    </row>
    <row r="146" spans="1:65" s="13" customFormat="1" ht="10.199999999999999">
      <c r="B146" s="165"/>
      <c r="D146" s="158" t="s">
        <v>192</v>
      </c>
      <c r="E146" s="166" t="s">
        <v>1</v>
      </c>
      <c r="F146" s="167" t="s">
        <v>1760</v>
      </c>
      <c r="H146" s="168">
        <v>348.21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6" t="s">
        <v>192</v>
      </c>
      <c r="AU146" s="166" t="s">
        <v>85</v>
      </c>
      <c r="AV146" s="13" t="s">
        <v>85</v>
      </c>
      <c r="AW146" s="13" t="s">
        <v>31</v>
      </c>
      <c r="AX146" s="13" t="s">
        <v>83</v>
      </c>
      <c r="AY146" s="166" t="s">
        <v>179</v>
      </c>
    </row>
    <row r="147" spans="1:65" s="2" customFormat="1" ht="19.8" customHeight="1">
      <c r="A147" s="32"/>
      <c r="B147" s="144"/>
      <c r="C147" s="145" t="s">
        <v>211</v>
      </c>
      <c r="D147" s="145" t="s">
        <v>181</v>
      </c>
      <c r="E147" s="146" t="s">
        <v>1761</v>
      </c>
      <c r="F147" s="147" t="s">
        <v>1762</v>
      </c>
      <c r="G147" s="148" t="s">
        <v>252</v>
      </c>
      <c r="H147" s="149">
        <v>906</v>
      </c>
      <c r="I147" s="150"/>
      <c r="J147" s="151">
        <f>ROUND(I147*H147,2)</f>
        <v>0</v>
      </c>
      <c r="K147" s="147" t="s">
        <v>185</v>
      </c>
      <c r="L147" s="33"/>
      <c r="M147" s="152" t="s">
        <v>1</v>
      </c>
      <c r="N147" s="153" t="s">
        <v>40</v>
      </c>
      <c r="O147" s="58"/>
      <c r="P147" s="154">
        <f>O147*H147</f>
        <v>0</v>
      </c>
      <c r="Q147" s="154">
        <v>5.8135999999999995E-4</v>
      </c>
      <c r="R147" s="154">
        <f>Q147*H147</f>
        <v>0.52671215999999998</v>
      </c>
      <c r="S147" s="154">
        <v>0</v>
      </c>
      <c r="T147" s="155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6" t="s">
        <v>186</v>
      </c>
      <c r="AT147" s="156" t="s">
        <v>181</v>
      </c>
      <c r="AU147" s="156" t="s">
        <v>85</v>
      </c>
      <c r="AY147" s="17" t="s">
        <v>179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7" t="s">
        <v>83</v>
      </c>
      <c r="BK147" s="157">
        <f>ROUND(I147*H147,2)</f>
        <v>0</v>
      </c>
      <c r="BL147" s="17" t="s">
        <v>186</v>
      </c>
      <c r="BM147" s="156" t="s">
        <v>1763</v>
      </c>
    </row>
    <row r="148" spans="1:65" s="2" customFormat="1" ht="19.2">
      <c r="A148" s="32"/>
      <c r="B148" s="33"/>
      <c r="C148" s="32"/>
      <c r="D148" s="158" t="s">
        <v>188</v>
      </c>
      <c r="E148" s="32"/>
      <c r="F148" s="159" t="s">
        <v>1764</v>
      </c>
      <c r="G148" s="32"/>
      <c r="H148" s="32"/>
      <c r="I148" s="160"/>
      <c r="J148" s="32"/>
      <c r="K148" s="32"/>
      <c r="L148" s="33"/>
      <c r="M148" s="161"/>
      <c r="N148" s="162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188</v>
      </c>
      <c r="AU148" s="17" t="s">
        <v>85</v>
      </c>
    </row>
    <row r="149" spans="1:65" s="2" customFormat="1" ht="10.199999999999999">
      <c r="A149" s="32"/>
      <c r="B149" s="33"/>
      <c r="C149" s="32"/>
      <c r="D149" s="163" t="s">
        <v>190</v>
      </c>
      <c r="E149" s="32"/>
      <c r="F149" s="164" t="s">
        <v>1765</v>
      </c>
      <c r="G149" s="32"/>
      <c r="H149" s="32"/>
      <c r="I149" s="160"/>
      <c r="J149" s="32"/>
      <c r="K149" s="32"/>
      <c r="L149" s="33"/>
      <c r="M149" s="161"/>
      <c r="N149" s="162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190</v>
      </c>
      <c r="AU149" s="17" t="s">
        <v>85</v>
      </c>
    </row>
    <row r="150" spans="1:65" s="2" customFormat="1" ht="28.8">
      <c r="A150" s="32"/>
      <c r="B150" s="33"/>
      <c r="C150" s="32"/>
      <c r="D150" s="158" t="s">
        <v>1766</v>
      </c>
      <c r="E150" s="32"/>
      <c r="F150" s="173" t="s">
        <v>1767</v>
      </c>
      <c r="G150" s="32"/>
      <c r="H150" s="32"/>
      <c r="I150" s="160"/>
      <c r="J150" s="32"/>
      <c r="K150" s="32"/>
      <c r="L150" s="33"/>
      <c r="M150" s="161"/>
      <c r="N150" s="162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1766</v>
      </c>
      <c r="AU150" s="17" t="s">
        <v>85</v>
      </c>
    </row>
    <row r="151" spans="1:65" s="13" customFormat="1" ht="20.399999999999999">
      <c r="B151" s="165"/>
      <c r="D151" s="158" t="s">
        <v>192</v>
      </c>
      <c r="E151" s="166" t="s">
        <v>1</v>
      </c>
      <c r="F151" s="167" t="s">
        <v>1768</v>
      </c>
      <c r="H151" s="168">
        <v>906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6" t="s">
        <v>192</v>
      </c>
      <c r="AU151" s="166" t="s">
        <v>85</v>
      </c>
      <c r="AV151" s="13" t="s">
        <v>85</v>
      </c>
      <c r="AW151" s="13" t="s">
        <v>31</v>
      </c>
      <c r="AX151" s="13" t="s">
        <v>83</v>
      </c>
      <c r="AY151" s="166" t="s">
        <v>179</v>
      </c>
    </row>
    <row r="152" spans="1:65" s="2" customFormat="1" ht="19.8" customHeight="1">
      <c r="A152" s="32"/>
      <c r="B152" s="144"/>
      <c r="C152" s="145" t="s">
        <v>218</v>
      </c>
      <c r="D152" s="145" t="s">
        <v>181</v>
      </c>
      <c r="E152" s="146" t="s">
        <v>1769</v>
      </c>
      <c r="F152" s="147" t="s">
        <v>1770</v>
      </c>
      <c r="G152" s="148" t="s">
        <v>252</v>
      </c>
      <c r="H152" s="149">
        <v>906</v>
      </c>
      <c r="I152" s="150"/>
      <c r="J152" s="151">
        <f>ROUND(I152*H152,2)</f>
        <v>0</v>
      </c>
      <c r="K152" s="147" t="s">
        <v>185</v>
      </c>
      <c r="L152" s="33"/>
      <c r="M152" s="152" t="s">
        <v>1</v>
      </c>
      <c r="N152" s="153" t="s">
        <v>40</v>
      </c>
      <c r="O152" s="58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6" t="s">
        <v>186</v>
      </c>
      <c r="AT152" s="156" t="s">
        <v>181</v>
      </c>
      <c r="AU152" s="156" t="s">
        <v>85</v>
      </c>
      <c r="AY152" s="17" t="s">
        <v>179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7" t="s">
        <v>83</v>
      </c>
      <c r="BK152" s="157">
        <f>ROUND(I152*H152,2)</f>
        <v>0</v>
      </c>
      <c r="BL152" s="17" t="s">
        <v>186</v>
      </c>
      <c r="BM152" s="156" t="s">
        <v>1771</v>
      </c>
    </row>
    <row r="153" spans="1:65" s="2" customFormat="1" ht="19.2">
      <c r="A153" s="32"/>
      <c r="B153" s="33"/>
      <c r="C153" s="32"/>
      <c r="D153" s="158" t="s">
        <v>188</v>
      </c>
      <c r="E153" s="32"/>
      <c r="F153" s="159" t="s">
        <v>1772</v>
      </c>
      <c r="G153" s="32"/>
      <c r="H153" s="32"/>
      <c r="I153" s="160"/>
      <c r="J153" s="32"/>
      <c r="K153" s="32"/>
      <c r="L153" s="33"/>
      <c r="M153" s="161"/>
      <c r="N153" s="162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188</v>
      </c>
      <c r="AU153" s="17" t="s">
        <v>85</v>
      </c>
    </row>
    <row r="154" spans="1:65" s="2" customFormat="1" ht="10.199999999999999">
      <c r="A154" s="32"/>
      <c r="B154" s="33"/>
      <c r="C154" s="32"/>
      <c r="D154" s="163" t="s">
        <v>190</v>
      </c>
      <c r="E154" s="32"/>
      <c r="F154" s="164" t="s">
        <v>1773</v>
      </c>
      <c r="G154" s="32"/>
      <c r="H154" s="32"/>
      <c r="I154" s="160"/>
      <c r="J154" s="32"/>
      <c r="K154" s="32"/>
      <c r="L154" s="33"/>
      <c r="M154" s="161"/>
      <c r="N154" s="162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190</v>
      </c>
      <c r="AU154" s="17" t="s">
        <v>85</v>
      </c>
    </row>
    <row r="155" spans="1:65" s="2" customFormat="1" ht="34.799999999999997" customHeight="1">
      <c r="A155" s="32"/>
      <c r="B155" s="144"/>
      <c r="C155" s="145" t="s">
        <v>226</v>
      </c>
      <c r="D155" s="145" t="s">
        <v>181</v>
      </c>
      <c r="E155" s="146" t="s">
        <v>206</v>
      </c>
      <c r="F155" s="147" t="s">
        <v>207</v>
      </c>
      <c r="G155" s="148" t="s">
        <v>184</v>
      </c>
      <c r="H155" s="149">
        <v>127</v>
      </c>
      <c r="I155" s="150"/>
      <c r="J155" s="151">
        <f>ROUND(I155*H155,2)</f>
        <v>0</v>
      </c>
      <c r="K155" s="147" t="s">
        <v>185</v>
      </c>
      <c r="L155" s="33"/>
      <c r="M155" s="152" t="s">
        <v>1</v>
      </c>
      <c r="N155" s="153" t="s">
        <v>40</v>
      </c>
      <c r="O155" s="58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6" t="s">
        <v>186</v>
      </c>
      <c r="AT155" s="156" t="s">
        <v>181</v>
      </c>
      <c r="AU155" s="156" t="s">
        <v>85</v>
      </c>
      <c r="AY155" s="17" t="s">
        <v>179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7" t="s">
        <v>83</v>
      </c>
      <c r="BK155" s="157">
        <f>ROUND(I155*H155,2)</f>
        <v>0</v>
      </c>
      <c r="BL155" s="17" t="s">
        <v>186</v>
      </c>
      <c r="BM155" s="156" t="s">
        <v>1774</v>
      </c>
    </row>
    <row r="156" spans="1:65" s="2" customFormat="1" ht="38.4">
      <c r="A156" s="32"/>
      <c r="B156" s="33"/>
      <c r="C156" s="32"/>
      <c r="D156" s="158" t="s">
        <v>188</v>
      </c>
      <c r="E156" s="32"/>
      <c r="F156" s="159" t="s">
        <v>209</v>
      </c>
      <c r="G156" s="32"/>
      <c r="H156" s="32"/>
      <c r="I156" s="160"/>
      <c r="J156" s="32"/>
      <c r="K156" s="32"/>
      <c r="L156" s="33"/>
      <c r="M156" s="161"/>
      <c r="N156" s="162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188</v>
      </c>
      <c r="AU156" s="17" t="s">
        <v>85</v>
      </c>
    </row>
    <row r="157" spans="1:65" s="2" customFormat="1" ht="10.199999999999999">
      <c r="A157" s="32"/>
      <c r="B157" s="33"/>
      <c r="C157" s="32"/>
      <c r="D157" s="163" t="s">
        <v>190</v>
      </c>
      <c r="E157" s="32"/>
      <c r="F157" s="164" t="s">
        <v>210</v>
      </c>
      <c r="G157" s="32"/>
      <c r="H157" s="32"/>
      <c r="I157" s="160"/>
      <c r="J157" s="32"/>
      <c r="K157" s="32"/>
      <c r="L157" s="33"/>
      <c r="M157" s="161"/>
      <c r="N157" s="162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190</v>
      </c>
      <c r="AU157" s="17" t="s">
        <v>85</v>
      </c>
    </row>
    <row r="158" spans="1:65" s="13" customFormat="1" ht="10.199999999999999">
      <c r="B158" s="165"/>
      <c r="D158" s="158" t="s">
        <v>192</v>
      </c>
      <c r="E158" s="166" t="s">
        <v>1</v>
      </c>
      <c r="F158" s="167" t="s">
        <v>1775</v>
      </c>
      <c r="H158" s="168">
        <v>127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6" t="s">
        <v>192</v>
      </c>
      <c r="AU158" s="166" t="s">
        <v>85</v>
      </c>
      <c r="AV158" s="13" t="s">
        <v>85</v>
      </c>
      <c r="AW158" s="13" t="s">
        <v>31</v>
      </c>
      <c r="AX158" s="13" t="s">
        <v>83</v>
      </c>
      <c r="AY158" s="166" t="s">
        <v>179</v>
      </c>
    </row>
    <row r="159" spans="1:65" s="2" customFormat="1" ht="34.799999999999997" customHeight="1">
      <c r="A159" s="32"/>
      <c r="B159" s="144"/>
      <c r="C159" s="145" t="s">
        <v>233</v>
      </c>
      <c r="D159" s="145" t="s">
        <v>181</v>
      </c>
      <c r="E159" s="146" t="s">
        <v>212</v>
      </c>
      <c r="F159" s="147" t="s">
        <v>213</v>
      </c>
      <c r="G159" s="148" t="s">
        <v>184</v>
      </c>
      <c r="H159" s="149">
        <v>127</v>
      </c>
      <c r="I159" s="150"/>
      <c r="J159" s="151">
        <f>ROUND(I159*H159,2)</f>
        <v>0</v>
      </c>
      <c r="K159" s="147" t="s">
        <v>185</v>
      </c>
      <c r="L159" s="33"/>
      <c r="M159" s="152" t="s">
        <v>1</v>
      </c>
      <c r="N159" s="153" t="s">
        <v>40</v>
      </c>
      <c r="O159" s="58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6" t="s">
        <v>186</v>
      </c>
      <c r="AT159" s="156" t="s">
        <v>181</v>
      </c>
      <c r="AU159" s="156" t="s">
        <v>85</v>
      </c>
      <c r="AY159" s="17" t="s">
        <v>179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7" t="s">
        <v>83</v>
      </c>
      <c r="BK159" s="157">
        <f>ROUND(I159*H159,2)</f>
        <v>0</v>
      </c>
      <c r="BL159" s="17" t="s">
        <v>186</v>
      </c>
      <c r="BM159" s="156" t="s">
        <v>1776</v>
      </c>
    </row>
    <row r="160" spans="1:65" s="2" customFormat="1" ht="48">
      <c r="A160" s="32"/>
      <c r="B160" s="33"/>
      <c r="C160" s="32"/>
      <c r="D160" s="158" t="s">
        <v>188</v>
      </c>
      <c r="E160" s="32"/>
      <c r="F160" s="159" t="s">
        <v>215</v>
      </c>
      <c r="G160" s="32"/>
      <c r="H160" s="32"/>
      <c r="I160" s="160"/>
      <c r="J160" s="32"/>
      <c r="K160" s="32"/>
      <c r="L160" s="33"/>
      <c r="M160" s="161"/>
      <c r="N160" s="162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188</v>
      </c>
      <c r="AU160" s="17" t="s">
        <v>85</v>
      </c>
    </row>
    <row r="161" spans="1:65" s="2" customFormat="1" ht="10.199999999999999">
      <c r="A161" s="32"/>
      <c r="B161" s="33"/>
      <c r="C161" s="32"/>
      <c r="D161" s="163" t="s">
        <v>190</v>
      </c>
      <c r="E161" s="32"/>
      <c r="F161" s="164" t="s">
        <v>216</v>
      </c>
      <c r="G161" s="32"/>
      <c r="H161" s="32"/>
      <c r="I161" s="160"/>
      <c r="J161" s="32"/>
      <c r="K161" s="32"/>
      <c r="L161" s="33"/>
      <c r="M161" s="161"/>
      <c r="N161" s="162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190</v>
      </c>
      <c r="AU161" s="17" t="s">
        <v>85</v>
      </c>
    </row>
    <row r="162" spans="1:65" s="13" customFormat="1" ht="10.199999999999999">
      <c r="B162" s="165"/>
      <c r="D162" s="158" t="s">
        <v>192</v>
      </c>
      <c r="F162" s="167" t="s">
        <v>1777</v>
      </c>
      <c r="H162" s="168">
        <v>127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6" t="s">
        <v>192</v>
      </c>
      <c r="AU162" s="166" t="s">
        <v>85</v>
      </c>
      <c r="AV162" s="13" t="s">
        <v>85</v>
      </c>
      <c r="AW162" s="13" t="s">
        <v>3</v>
      </c>
      <c r="AX162" s="13" t="s">
        <v>83</v>
      </c>
      <c r="AY162" s="166" t="s">
        <v>179</v>
      </c>
    </row>
    <row r="163" spans="1:65" s="2" customFormat="1" ht="30" customHeight="1">
      <c r="A163" s="32"/>
      <c r="B163" s="144"/>
      <c r="C163" s="145" t="s">
        <v>239</v>
      </c>
      <c r="D163" s="145" t="s">
        <v>181</v>
      </c>
      <c r="E163" s="146" t="s">
        <v>219</v>
      </c>
      <c r="F163" s="147" t="s">
        <v>220</v>
      </c>
      <c r="G163" s="148" t="s">
        <v>221</v>
      </c>
      <c r="H163" s="149">
        <v>228.6</v>
      </c>
      <c r="I163" s="150"/>
      <c r="J163" s="151">
        <f>ROUND(I163*H163,2)</f>
        <v>0</v>
      </c>
      <c r="K163" s="147" t="s">
        <v>185</v>
      </c>
      <c r="L163" s="33"/>
      <c r="M163" s="152" t="s">
        <v>1</v>
      </c>
      <c r="N163" s="153" t="s">
        <v>40</v>
      </c>
      <c r="O163" s="58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6" t="s">
        <v>186</v>
      </c>
      <c r="AT163" s="156" t="s">
        <v>181</v>
      </c>
      <c r="AU163" s="156" t="s">
        <v>85</v>
      </c>
      <c r="AY163" s="17" t="s">
        <v>179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7" t="s">
        <v>83</v>
      </c>
      <c r="BK163" s="157">
        <f>ROUND(I163*H163,2)</f>
        <v>0</v>
      </c>
      <c r="BL163" s="17" t="s">
        <v>186</v>
      </c>
      <c r="BM163" s="156" t="s">
        <v>1778</v>
      </c>
    </row>
    <row r="164" spans="1:65" s="2" customFormat="1" ht="28.8">
      <c r="A164" s="32"/>
      <c r="B164" s="33"/>
      <c r="C164" s="32"/>
      <c r="D164" s="158" t="s">
        <v>188</v>
      </c>
      <c r="E164" s="32"/>
      <c r="F164" s="159" t="s">
        <v>223</v>
      </c>
      <c r="G164" s="32"/>
      <c r="H164" s="32"/>
      <c r="I164" s="160"/>
      <c r="J164" s="32"/>
      <c r="K164" s="32"/>
      <c r="L164" s="33"/>
      <c r="M164" s="161"/>
      <c r="N164" s="162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188</v>
      </c>
      <c r="AU164" s="17" t="s">
        <v>85</v>
      </c>
    </row>
    <row r="165" spans="1:65" s="2" customFormat="1" ht="10.199999999999999">
      <c r="A165" s="32"/>
      <c r="B165" s="33"/>
      <c r="C165" s="32"/>
      <c r="D165" s="163" t="s">
        <v>190</v>
      </c>
      <c r="E165" s="32"/>
      <c r="F165" s="164" t="s">
        <v>224</v>
      </c>
      <c r="G165" s="32"/>
      <c r="H165" s="32"/>
      <c r="I165" s="160"/>
      <c r="J165" s="32"/>
      <c r="K165" s="32"/>
      <c r="L165" s="33"/>
      <c r="M165" s="161"/>
      <c r="N165" s="162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190</v>
      </c>
      <c r="AU165" s="17" t="s">
        <v>85</v>
      </c>
    </row>
    <row r="166" spans="1:65" s="13" customFormat="1" ht="10.199999999999999">
      <c r="B166" s="165"/>
      <c r="D166" s="158" t="s">
        <v>192</v>
      </c>
      <c r="E166" s="166" t="s">
        <v>1</v>
      </c>
      <c r="F166" s="167" t="s">
        <v>1779</v>
      </c>
      <c r="H166" s="168">
        <v>228.6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6" t="s">
        <v>192</v>
      </c>
      <c r="AU166" s="166" t="s">
        <v>85</v>
      </c>
      <c r="AV166" s="13" t="s">
        <v>85</v>
      </c>
      <c r="AW166" s="13" t="s">
        <v>31</v>
      </c>
      <c r="AX166" s="13" t="s">
        <v>83</v>
      </c>
      <c r="AY166" s="166" t="s">
        <v>179</v>
      </c>
    </row>
    <row r="167" spans="1:65" s="2" customFormat="1" ht="14.4" customHeight="1">
      <c r="A167" s="32"/>
      <c r="B167" s="144"/>
      <c r="C167" s="145" t="s">
        <v>249</v>
      </c>
      <c r="D167" s="145" t="s">
        <v>181</v>
      </c>
      <c r="E167" s="146" t="s">
        <v>227</v>
      </c>
      <c r="F167" s="147" t="s">
        <v>228</v>
      </c>
      <c r="G167" s="148" t="s">
        <v>184</v>
      </c>
      <c r="H167" s="149">
        <v>127</v>
      </c>
      <c r="I167" s="150"/>
      <c r="J167" s="151">
        <f>ROUND(I167*H167,2)</f>
        <v>0</v>
      </c>
      <c r="K167" s="147" t="s">
        <v>185</v>
      </c>
      <c r="L167" s="33"/>
      <c r="M167" s="152" t="s">
        <v>1</v>
      </c>
      <c r="N167" s="153" t="s">
        <v>40</v>
      </c>
      <c r="O167" s="58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6" t="s">
        <v>186</v>
      </c>
      <c r="AT167" s="156" t="s">
        <v>181</v>
      </c>
      <c r="AU167" s="156" t="s">
        <v>85</v>
      </c>
      <c r="AY167" s="17" t="s">
        <v>179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7" t="s">
        <v>83</v>
      </c>
      <c r="BK167" s="157">
        <f>ROUND(I167*H167,2)</f>
        <v>0</v>
      </c>
      <c r="BL167" s="17" t="s">
        <v>186</v>
      </c>
      <c r="BM167" s="156" t="s">
        <v>1780</v>
      </c>
    </row>
    <row r="168" spans="1:65" s="2" customFormat="1" ht="19.2">
      <c r="A168" s="32"/>
      <c r="B168" s="33"/>
      <c r="C168" s="32"/>
      <c r="D168" s="158" t="s">
        <v>188</v>
      </c>
      <c r="E168" s="32"/>
      <c r="F168" s="159" t="s">
        <v>230</v>
      </c>
      <c r="G168" s="32"/>
      <c r="H168" s="32"/>
      <c r="I168" s="160"/>
      <c r="J168" s="32"/>
      <c r="K168" s="32"/>
      <c r="L168" s="33"/>
      <c r="M168" s="161"/>
      <c r="N168" s="162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188</v>
      </c>
      <c r="AU168" s="17" t="s">
        <v>85</v>
      </c>
    </row>
    <row r="169" spans="1:65" s="2" customFormat="1" ht="10.199999999999999">
      <c r="A169" s="32"/>
      <c r="B169" s="33"/>
      <c r="C169" s="32"/>
      <c r="D169" s="163" t="s">
        <v>190</v>
      </c>
      <c r="E169" s="32"/>
      <c r="F169" s="164" t="s">
        <v>231</v>
      </c>
      <c r="G169" s="32"/>
      <c r="H169" s="32"/>
      <c r="I169" s="160"/>
      <c r="J169" s="32"/>
      <c r="K169" s="32"/>
      <c r="L169" s="33"/>
      <c r="M169" s="161"/>
      <c r="N169" s="162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190</v>
      </c>
      <c r="AU169" s="17" t="s">
        <v>85</v>
      </c>
    </row>
    <row r="170" spans="1:65" s="2" customFormat="1" ht="124.8">
      <c r="A170" s="32"/>
      <c r="B170" s="33"/>
      <c r="C170" s="32"/>
      <c r="D170" s="158" t="s">
        <v>1766</v>
      </c>
      <c r="E170" s="32"/>
      <c r="F170" s="173" t="s">
        <v>1781</v>
      </c>
      <c r="G170" s="32"/>
      <c r="H170" s="32"/>
      <c r="I170" s="160"/>
      <c r="J170" s="32"/>
      <c r="K170" s="32"/>
      <c r="L170" s="33"/>
      <c r="M170" s="161"/>
      <c r="N170" s="162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1766</v>
      </c>
      <c r="AU170" s="17" t="s">
        <v>85</v>
      </c>
    </row>
    <row r="171" spans="1:65" s="2" customFormat="1" ht="22.2" customHeight="1">
      <c r="A171" s="32"/>
      <c r="B171" s="144"/>
      <c r="C171" s="145" t="s">
        <v>256</v>
      </c>
      <c r="D171" s="145" t="s">
        <v>181</v>
      </c>
      <c r="E171" s="146" t="s">
        <v>1301</v>
      </c>
      <c r="F171" s="147" t="s">
        <v>1302</v>
      </c>
      <c r="G171" s="148" t="s">
        <v>184</v>
      </c>
      <c r="H171" s="149">
        <v>453.35</v>
      </c>
      <c r="I171" s="150"/>
      <c r="J171" s="151">
        <f>ROUND(I171*H171,2)</f>
        <v>0</v>
      </c>
      <c r="K171" s="147" t="s">
        <v>185</v>
      </c>
      <c r="L171" s="33"/>
      <c r="M171" s="152" t="s">
        <v>1</v>
      </c>
      <c r="N171" s="153" t="s">
        <v>40</v>
      </c>
      <c r="O171" s="58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6" t="s">
        <v>186</v>
      </c>
      <c r="AT171" s="156" t="s">
        <v>181</v>
      </c>
      <c r="AU171" s="156" t="s">
        <v>85</v>
      </c>
      <c r="AY171" s="17" t="s">
        <v>179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7" t="s">
        <v>83</v>
      </c>
      <c r="BK171" s="157">
        <f>ROUND(I171*H171,2)</f>
        <v>0</v>
      </c>
      <c r="BL171" s="17" t="s">
        <v>186</v>
      </c>
      <c r="BM171" s="156" t="s">
        <v>1782</v>
      </c>
    </row>
    <row r="172" spans="1:65" s="2" customFormat="1" ht="28.8">
      <c r="A172" s="32"/>
      <c r="B172" s="33"/>
      <c r="C172" s="32"/>
      <c r="D172" s="158" t="s">
        <v>188</v>
      </c>
      <c r="E172" s="32"/>
      <c r="F172" s="159" t="s">
        <v>1783</v>
      </c>
      <c r="G172" s="32"/>
      <c r="H172" s="32"/>
      <c r="I172" s="160"/>
      <c r="J172" s="32"/>
      <c r="K172" s="32"/>
      <c r="L172" s="33"/>
      <c r="M172" s="161"/>
      <c r="N172" s="162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188</v>
      </c>
      <c r="AU172" s="17" t="s">
        <v>85</v>
      </c>
    </row>
    <row r="173" spans="1:65" s="2" customFormat="1" ht="10.199999999999999">
      <c r="A173" s="32"/>
      <c r="B173" s="33"/>
      <c r="C173" s="32"/>
      <c r="D173" s="163" t="s">
        <v>190</v>
      </c>
      <c r="E173" s="32"/>
      <c r="F173" s="164" t="s">
        <v>1304</v>
      </c>
      <c r="G173" s="32"/>
      <c r="H173" s="32"/>
      <c r="I173" s="160"/>
      <c r="J173" s="32"/>
      <c r="K173" s="32"/>
      <c r="L173" s="33"/>
      <c r="M173" s="161"/>
      <c r="N173" s="162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190</v>
      </c>
      <c r="AU173" s="17" t="s">
        <v>85</v>
      </c>
    </row>
    <row r="174" spans="1:65" s="2" customFormat="1" ht="192">
      <c r="A174" s="32"/>
      <c r="B174" s="33"/>
      <c r="C174" s="32"/>
      <c r="D174" s="158" t="s">
        <v>1766</v>
      </c>
      <c r="E174" s="32"/>
      <c r="F174" s="173" t="s">
        <v>1784</v>
      </c>
      <c r="G174" s="32"/>
      <c r="H174" s="32"/>
      <c r="I174" s="160"/>
      <c r="J174" s="32"/>
      <c r="K174" s="32"/>
      <c r="L174" s="33"/>
      <c r="M174" s="161"/>
      <c r="N174" s="162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1766</v>
      </c>
      <c r="AU174" s="17" t="s">
        <v>85</v>
      </c>
    </row>
    <row r="175" spans="1:65" s="13" customFormat="1" ht="10.199999999999999">
      <c r="B175" s="165"/>
      <c r="D175" s="158" t="s">
        <v>192</v>
      </c>
      <c r="E175" s="166" t="s">
        <v>1</v>
      </c>
      <c r="F175" s="167" t="s">
        <v>1785</v>
      </c>
      <c r="H175" s="168">
        <v>453.35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6" t="s">
        <v>192</v>
      </c>
      <c r="AU175" s="166" t="s">
        <v>85</v>
      </c>
      <c r="AV175" s="13" t="s">
        <v>85</v>
      </c>
      <c r="AW175" s="13" t="s">
        <v>31</v>
      </c>
      <c r="AX175" s="13" t="s">
        <v>83</v>
      </c>
      <c r="AY175" s="166" t="s">
        <v>179</v>
      </c>
    </row>
    <row r="176" spans="1:65" s="2" customFormat="1" ht="22.2" customHeight="1">
      <c r="A176" s="32"/>
      <c r="B176" s="144"/>
      <c r="C176" s="145" t="s">
        <v>8</v>
      </c>
      <c r="D176" s="145" t="s">
        <v>181</v>
      </c>
      <c r="E176" s="146" t="s">
        <v>1786</v>
      </c>
      <c r="F176" s="147" t="s">
        <v>1787</v>
      </c>
      <c r="G176" s="148" t="s">
        <v>184</v>
      </c>
      <c r="H176" s="149">
        <v>97.14</v>
      </c>
      <c r="I176" s="150"/>
      <c r="J176" s="151">
        <f>ROUND(I176*H176,2)</f>
        <v>0</v>
      </c>
      <c r="K176" s="147" t="s">
        <v>185</v>
      </c>
      <c r="L176" s="33"/>
      <c r="M176" s="152" t="s">
        <v>1</v>
      </c>
      <c r="N176" s="153" t="s">
        <v>40</v>
      </c>
      <c r="O176" s="58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6" t="s">
        <v>186</v>
      </c>
      <c r="AT176" s="156" t="s">
        <v>181</v>
      </c>
      <c r="AU176" s="156" t="s">
        <v>85</v>
      </c>
      <c r="AY176" s="17" t="s">
        <v>179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7" t="s">
        <v>83</v>
      </c>
      <c r="BK176" s="157">
        <f>ROUND(I176*H176,2)</f>
        <v>0</v>
      </c>
      <c r="BL176" s="17" t="s">
        <v>186</v>
      </c>
      <c r="BM176" s="156" t="s">
        <v>1788</v>
      </c>
    </row>
    <row r="177" spans="1:65" s="2" customFormat="1" ht="38.4">
      <c r="A177" s="32"/>
      <c r="B177" s="33"/>
      <c r="C177" s="32"/>
      <c r="D177" s="158" t="s">
        <v>188</v>
      </c>
      <c r="E177" s="32"/>
      <c r="F177" s="159" t="s">
        <v>1789</v>
      </c>
      <c r="G177" s="32"/>
      <c r="H177" s="32"/>
      <c r="I177" s="160"/>
      <c r="J177" s="32"/>
      <c r="K177" s="32"/>
      <c r="L177" s="33"/>
      <c r="M177" s="161"/>
      <c r="N177" s="162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188</v>
      </c>
      <c r="AU177" s="17" t="s">
        <v>85</v>
      </c>
    </row>
    <row r="178" spans="1:65" s="2" customFormat="1" ht="10.199999999999999">
      <c r="A178" s="32"/>
      <c r="B178" s="33"/>
      <c r="C178" s="32"/>
      <c r="D178" s="163" t="s">
        <v>190</v>
      </c>
      <c r="E178" s="32"/>
      <c r="F178" s="164" t="s">
        <v>1790</v>
      </c>
      <c r="G178" s="32"/>
      <c r="H178" s="32"/>
      <c r="I178" s="160"/>
      <c r="J178" s="32"/>
      <c r="K178" s="32"/>
      <c r="L178" s="33"/>
      <c r="M178" s="161"/>
      <c r="N178" s="162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190</v>
      </c>
      <c r="AU178" s="17" t="s">
        <v>85</v>
      </c>
    </row>
    <row r="179" spans="1:65" s="2" customFormat="1" ht="115.2">
      <c r="A179" s="32"/>
      <c r="B179" s="33"/>
      <c r="C179" s="32"/>
      <c r="D179" s="158" t="s">
        <v>1766</v>
      </c>
      <c r="E179" s="32"/>
      <c r="F179" s="173" t="s">
        <v>1791</v>
      </c>
      <c r="G179" s="32"/>
      <c r="H179" s="32"/>
      <c r="I179" s="160"/>
      <c r="J179" s="32"/>
      <c r="K179" s="32"/>
      <c r="L179" s="33"/>
      <c r="M179" s="161"/>
      <c r="N179" s="162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1766</v>
      </c>
      <c r="AU179" s="17" t="s">
        <v>85</v>
      </c>
    </row>
    <row r="180" spans="1:65" s="13" customFormat="1" ht="10.199999999999999">
      <c r="B180" s="165"/>
      <c r="D180" s="158" t="s">
        <v>192</v>
      </c>
      <c r="E180" s="166" t="s">
        <v>1</v>
      </c>
      <c r="F180" s="167" t="s">
        <v>1792</v>
      </c>
      <c r="H180" s="168">
        <v>97.14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6" t="s">
        <v>192</v>
      </c>
      <c r="AU180" s="166" t="s">
        <v>85</v>
      </c>
      <c r="AV180" s="13" t="s">
        <v>85</v>
      </c>
      <c r="AW180" s="13" t="s">
        <v>31</v>
      </c>
      <c r="AX180" s="13" t="s">
        <v>83</v>
      </c>
      <c r="AY180" s="166" t="s">
        <v>179</v>
      </c>
    </row>
    <row r="181" spans="1:65" s="2" customFormat="1" ht="14.4" customHeight="1">
      <c r="A181" s="32"/>
      <c r="B181" s="144"/>
      <c r="C181" s="174" t="s">
        <v>271</v>
      </c>
      <c r="D181" s="174" t="s">
        <v>278</v>
      </c>
      <c r="E181" s="175" t="s">
        <v>1793</v>
      </c>
      <c r="F181" s="176" t="s">
        <v>1794</v>
      </c>
      <c r="G181" s="177" t="s">
        <v>221</v>
      </c>
      <c r="H181" s="178">
        <v>184.566</v>
      </c>
      <c r="I181" s="179"/>
      <c r="J181" s="180">
        <f>ROUND(I181*H181,2)</f>
        <v>0</v>
      </c>
      <c r="K181" s="176" t="s">
        <v>185</v>
      </c>
      <c r="L181" s="181"/>
      <c r="M181" s="182" t="s">
        <v>1</v>
      </c>
      <c r="N181" s="183" t="s">
        <v>40</v>
      </c>
      <c r="O181" s="58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6" t="s">
        <v>233</v>
      </c>
      <c r="AT181" s="156" t="s">
        <v>278</v>
      </c>
      <c r="AU181" s="156" t="s">
        <v>85</v>
      </c>
      <c r="AY181" s="17" t="s">
        <v>179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7" t="s">
        <v>83</v>
      </c>
      <c r="BK181" s="157">
        <f>ROUND(I181*H181,2)</f>
        <v>0</v>
      </c>
      <c r="BL181" s="17" t="s">
        <v>186</v>
      </c>
      <c r="BM181" s="156" t="s">
        <v>1795</v>
      </c>
    </row>
    <row r="182" spans="1:65" s="2" customFormat="1" ht="10.199999999999999">
      <c r="A182" s="32"/>
      <c r="B182" s="33"/>
      <c r="C182" s="32"/>
      <c r="D182" s="158" t="s">
        <v>188</v>
      </c>
      <c r="E182" s="32"/>
      <c r="F182" s="159" t="s">
        <v>1794</v>
      </c>
      <c r="G182" s="32"/>
      <c r="H182" s="32"/>
      <c r="I182" s="160"/>
      <c r="J182" s="32"/>
      <c r="K182" s="32"/>
      <c r="L182" s="33"/>
      <c r="M182" s="161"/>
      <c r="N182" s="162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188</v>
      </c>
      <c r="AU182" s="17" t="s">
        <v>85</v>
      </c>
    </row>
    <row r="183" spans="1:65" s="13" customFormat="1" ht="10.199999999999999">
      <c r="B183" s="165"/>
      <c r="D183" s="158" t="s">
        <v>192</v>
      </c>
      <c r="E183" s="166" t="s">
        <v>1</v>
      </c>
      <c r="F183" s="167" t="s">
        <v>1796</v>
      </c>
      <c r="H183" s="168">
        <v>184.566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6" t="s">
        <v>192</v>
      </c>
      <c r="AU183" s="166" t="s">
        <v>85</v>
      </c>
      <c r="AV183" s="13" t="s">
        <v>85</v>
      </c>
      <c r="AW183" s="13" t="s">
        <v>31</v>
      </c>
      <c r="AX183" s="13" t="s">
        <v>83</v>
      </c>
      <c r="AY183" s="166" t="s">
        <v>179</v>
      </c>
    </row>
    <row r="184" spans="1:65" s="2" customFormat="1" ht="30" customHeight="1">
      <c r="A184" s="32"/>
      <c r="B184" s="144"/>
      <c r="C184" s="145" t="s">
        <v>134</v>
      </c>
      <c r="D184" s="145" t="s">
        <v>181</v>
      </c>
      <c r="E184" s="146" t="s">
        <v>1797</v>
      </c>
      <c r="F184" s="147" t="s">
        <v>1798</v>
      </c>
      <c r="G184" s="148" t="s">
        <v>184</v>
      </c>
      <c r="H184" s="149">
        <v>16</v>
      </c>
      <c r="I184" s="150"/>
      <c r="J184" s="151">
        <f>ROUND(I184*H184,2)</f>
        <v>0</v>
      </c>
      <c r="K184" s="147" t="s">
        <v>185</v>
      </c>
      <c r="L184" s="33"/>
      <c r="M184" s="152" t="s">
        <v>1</v>
      </c>
      <c r="N184" s="153" t="s">
        <v>40</v>
      </c>
      <c r="O184" s="58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6" t="s">
        <v>186</v>
      </c>
      <c r="AT184" s="156" t="s">
        <v>181</v>
      </c>
      <c r="AU184" s="156" t="s">
        <v>85</v>
      </c>
      <c r="AY184" s="17" t="s">
        <v>179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7" t="s">
        <v>83</v>
      </c>
      <c r="BK184" s="157">
        <f>ROUND(I184*H184,2)</f>
        <v>0</v>
      </c>
      <c r="BL184" s="17" t="s">
        <v>186</v>
      </c>
      <c r="BM184" s="156" t="s">
        <v>1799</v>
      </c>
    </row>
    <row r="185" spans="1:65" s="2" customFormat="1" ht="38.4">
      <c r="A185" s="32"/>
      <c r="B185" s="33"/>
      <c r="C185" s="32"/>
      <c r="D185" s="158" t="s">
        <v>188</v>
      </c>
      <c r="E185" s="32"/>
      <c r="F185" s="159" t="s">
        <v>1800</v>
      </c>
      <c r="G185" s="32"/>
      <c r="H185" s="32"/>
      <c r="I185" s="160"/>
      <c r="J185" s="32"/>
      <c r="K185" s="32"/>
      <c r="L185" s="33"/>
      <c r="M185" s="161"/>
      <c r="N185" s="162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188</v>
      </c>
      <c r="AU185" s="17" t="s">
        <v>85</v>
      </c>
    </row>
    <row r="186" spans="1:65" s="2" customFormat="1" ht="10.199999999999999">
      <c r="A186" s="32"/>
      <c r="B186" s="33"/>
      <c r="C186" s="32"/>
      <c r="D186" s="163" t="s">
        <v>190</v>
      </c>
      <c r="E186" s="32"/>
      <c r="F186" s="164" t="s">
        <v>1801</v>
      </c>
      <c r="G186" s="32"/>
      <c r="H186" s="32"/>
      <c r="I186" s="160"/>
      <c r="J186" s="32"/>
      <c r="K186" s="32"/>
      <c r="L186" s="33"/>
      <c r="M186" s="161"/>
      <c r="N186" s="162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190</v>
      </c>
      <c r="AU186" s="17" t="s">
        <v>85</v>
      </c>
    </row>
    <row r="187" spans="1:65" s="13" customFormat="1" ht="10.199999999999999">
      <c r="B187" s="165"/>
      <c r="D187" s="158" t="s">
        <v>192</v>
      </c>
      <c r="E187" s="166" t="s">
        <v>1</v>
      </c>
      <c r="F187" s="167" t="s">
        <v>1748</v>
      </c>
      <c r="H187" s="168">
        <v>16</v>
      </c>
      <c r="I187" s="169"/>
      <c r="L187" s="165"/>
      <c r="M187" s="170"/>
      <c r="N187" s="171"/>
      <c r="O187" s="171"/>
      <c r="P187" s="171"/>
      <c r="Q187" s="171"/>
      <c r="R187" s="171"/>
      <c r="S187" s="171"/>
      <c r="T187" s="172"/>
      <c r="AT187" s="166" t="s">
        <v>192</v>
      </c>
      <c r="AU187" s="166" t="s">
        <v>85</v>
      </c>
      <c r="AV187" s="13" t="s">
        <v>85</v>
      </c>
      <c r="AW187" s="13" t="s">
        <v>31</v>
      </c>
      <c r="AX187" s="13" t="s">
        <v>83</v>
      </c>
      <c r="AY187" s="166" t="s">
        <v>179</v>
      </c>
    </row>
    <row r="188" spans="1:65" s="2" customFormat="1" ht="22.2" customHeight="1">
      <c r="A188" s="32"/>
      <c r="B188" s="144"/>
      <c r="C188" s="145" t="s">
        <v>283</v>
      </c>
      <c r="D188" s="145" t="s">
        <v>181</v>
      </c>
      <c r="E188" s="146" t="s">
        <v>1802</v>
      </c>
      <c r="F188" s="147" t="s">
        <v>1803</v>
      </c>
      <c r="G188" s="148" t="s">
        <v>252</v>
      </c>
      <c r="H188" s="149">
        <v>172.5</v>
      </c>
      <c r="I188" s="150"/>
      <c r="J188" s="151">
        <f>ROUND(I188*H188,2)</f>
        <v>0</v>
      </c>
      <c r="K188" s="147" t="s">
        <v>185</v>
      </c>
      <c r="L188" s="33"/>
      <c r="M188" s="152" t="s">
        <v>1</v>
      </c>
      <c r="N188" s="153" t="s">
        <v>40</v>
      </c>
      <c r="O188" s="58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6" t="s">
        <v>186</v>
      </c>
      <c r="AT188" s="156" t="s">
        <v>181</v>
      </c>
      <c r="AU188" s="156" t="s">
        <v>85</v>
      </c>
      <c r="AY188" s="17" t="s">
        <v>179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7" t="s">
        <v>83</v>
      </c>
      <c r="BK188" s="157">
        <f>ROUND(I188*H188,2)</f>
        <v>0</v>
      </c>
      <c r="BL188" s="17" t="s">
        <v>186</v>
      </c>
      <c r="BM188" s="156" t="s">
        <v>1804</v>
      </c>
    </row>
    <row r="189" spans="1:65" s="2" customFormat="1" ht="19.2">
      <c r="A189" s="32"/>
      <c r="B189" s="33"/>
      <c r="C189" s="32"/>
      <c r="D189" s="158" t="s">
        <v>188</v>
      </c>
      <c r="E189" s="32"/>
      <c r="F189" s="159" t="s">
        <v>1805</v>
      </c>
      <c r="G189" s="32"/>
      <c r="H189" s="32"/>
      <c r="I189" s="160"/>
      <c r="J189" s="32"/>
      <c r="K189" s="32"/>
      <c r="L189" s="33"/>
      <c r="M189" s="161"/>
      <c r="N189" s="162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188</v>
      </c>
      <c r="AU189" s="17" t="s">
        <v>85</v>
      </c>
    </row>
    <row r="190" spans="1:65" s="2" customFormat="1" ht="10.199999999999999">
      <c r="A190" s="32"/>
      <c r="B190" s="33"/>
      <c r="C190" s="32"/>
      <c r="D190" s="163" t="s">
        <v>190</v>
      </c>
      <c r="E190" s="32"/>
      <c r="F190" s="164" t="s">
        <v>1806</v>
      </c>
      <c r="G190" s="32"/>
      <c r="H190" s="32"/>
      <c r="I190" s="160"/>
      <c r="J190" s="32"/>
      <c r="K190" s="32"/>
      <c r="L190" s="33"/>
      <c r="M190" s="161"/>
      <c r="N190" s="162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190</v>
      </c>
      <c r="AU190" s="17" t="s">
        <v>85</v>
      </c>
    </row>
    <row r="191" spans="1:65" s="13" customFormat="1" ht="10.199999999999999">
      <c r="B191" s="165"/>
      <c r="D191" s="158" t="s">
        <v>192</v>
      </c>
      <c r="E191" s="166" t="s">
        <v>1</v>
      </c>
      <c r="F191" s="167" t="s">
        <v>1807</v>
      </c>
      <c r="H191" s="168">
        <v>172.5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6" t="s">
        <v>192</v>
      </c>
      <c r="AU191" s="166" t="s">
        <v>85</v>
      </c>
      <c r="AV191" s="13" t="s">
        <v>85</v>
      </c>
      <c r="AW191" s="13" t="s">
        <v>31</v>
      </c>
      <c r="AX191" s="13" t="s">
        <v>83</v>
      </c>
      <c r="AY191" s="166" t="s">
        <v>179</v>
      </c>
    </row>
    <row r="192" spans="1:65" s="2" customFormat="1" ht="14.4" customHeight="1">
      <c r="A192" s="32"/>
      <c r="B192" s="144"/>
      <c r="C192" s="174" t="s">
        <v>289</v>
      </c>
      <c r="D192" s="174" t="s">
        <v>278</v>
      </c>
      <c r="E192" s="175" t="s">
        <v>1808</v>
      </c>
      <c r="F192" s="176" t="s">
        <v>1809</v>
      </c>
      <c r="G192" s="177" t="s">
        <v>221</v>
      </c>
      <c r="H192" s="178">
        <v>29.324999999999999</v>
      </c>
      <c r="I192" s="179"/>
      <c r="J192" s="180">
        <f>ROUND(I192*H192,2)</f>
        <v>0</v>
      </c>
      <c r="K192" s="176" t="s">
        <v>185</v>
      </c>
      <c r="L192" s="181"/>
      <c r="M192" s="182" t="s">
        <v>1</v>
      </c>
      <c r="N192" s="183" t="s">
        <v>40</v>
      </c>
      <c r="O192" s="58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6" t="s">
        <v>233</v>
      </c>
      <c r="AT192" s="156" t="s">
        <v>278</v>
      </c>
      <c r="AU192" s="156" t="s">
        <v>85</v>
      </c>
      <c r="AY192" s="17" t="s">
        <v>179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7" t="s">
        <v>83</v>
      </c>
      <c r="BK192" s="157">
        <f>ROUND(I192*H192,2)</f>
        <v>0</v>
      </c>
      <c r="BL192" s="17" t="s">
        <v>186</v>
      </c>
      <c r="BM192" s="156" t="s">
        <v>1810</v>
      </c>
    </row>
    <row r="193" spans="1:65" s="2" customFormat="1" ht="10.199999999999999">
      <c r="A193" s="32"/>
      <c r="B193" s="33"/>
      <c r="C193" s="32"/>
      <c r="D193" s="158" t="s">
        <v>188</v>
      </c>
      <c r="E193" s="32"/>
      <c r="F193" s="159" t="s">
        <v>1809</v>
      </c>
      <c r="G193" s="32"/>
      <c r="H193" s="32"/>
      <c r="I193" s="160"/>
      <c r="J193" s="32"/>
      <c r="K193" s="32"/>
      <c r="L193" s="33"/>
      <c r="M193" s="161"/>
      <c r="N193" s="162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188</v>
      </c>
      <c r="AU193" s="17" t="s">
        <v>85</v>
      </c>
    </row>
    <row r="194" spans="1:65" s="13" customFormat="1" ht="10.199999999999999">
      <c r="B194" s="165"/>
      <c r="D194" s="158" t="s">
        <v>192</v>
      </c>
      <c r="E194" s="166" t="s">
        <v>1</v>
      </c>
      <c r="F194" s="167" t="s">
        <v>1811</v>
      </c>
      <c r="H194" s="168">
        <v>29.324999999999999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6" t="s">
        <v>192</v>
      </c>
      <c r="AU194" s="166" t="s">
        <v>85</v>
      </c>
      <c r="AV194" s="13" t="s">
        <v>85</v>
      </c>
      <c r="AW194" s="13" t="s">
        <v>31</v>
      </c>
      <c r="AX194" s="13" t="s">
        <v>83</v>
      </c>
      <c r="AY194" s="166" t="s">
        <v>179</v>
      </c>
    </row>
    <row r="195" spans="1:65" s="2" customFormat="1" ht="22.2" customHeight="1">
      <c r="A195" s="32"/>
      <c r="B195" s="144"/>
      <c r="C195" s="145" t="s">
        <v>296</v>
      </c>
      <c r="D195" s="145" t="s">
        <v>181</v>
      </c>
      <c r="E195" s="146" t="s">
        <v>1812</v>
      </c>
      <c r="F195" s="147" t="s">
        <v>1813</v>
      </c>
      <c r="G195" s="148" t="s">
        <v>252</v>
      </c>
      <c r="H195" s="149">
        <v>172.5</v>
      </c>
      <c r="I195" s="150"/>
      <c r="J195" s="151">
        <f>ROUND(I195*H195,2)</f>
        <v>0</v>
      </c>
      <c r="K195" s="147" t="s">
        <v>185</v>
      </c>
      <c r="L195" s="33"/>
      <c r="M195" s="152" t="s">
        <v>1</v>
      </c>
      <c r="N195" s="153" t="s">
        <v>40</v>
      </c>
      <c r="O195" s="58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6" t="s">
        <v>186</v>
      </c>
      <c r="AT195" s="156" t="s">
        <v>181</v>
      </c>
      <c r="AU195" s="156" t="s">
        <v>85</v>
      </c>
      <c r="AY195" s="17" t="s">
        <v>179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7" t="s">
        <v>83</v>
      </c>
      <c r="BK195" s="157">
        <f>ROUND(I195*H195,2)</f>
        <v>0</v>
      </c>
      <c r="BL195" s="17" t="s">
        <v>186</v>
      </c>
      <c r="BM195" s="156" t="s">
        <v>1814</v>
      </c>
    </row>
    <row r="196" spans="1:65" s="2" customFormat="1" ht="19.2">
      <c r="A196" s="32"/>
      <c r="B196" s="33"/>
      <c r="C196" s="32"/>
      <c r="D196" s="158" t="s">
        <v>188</v>
      </c>
      <c r="E196" s="32"/>
      <c r="F196" s="159" t="s">
        <v>1815</v>
      </c>
      <c r="G196" s="32"/>
      <c r="H196" s="32"/>
      <c r="I196" s="160"/>
      <c r="J196" s="32"/>
      <c r="K196" s="32"/>
      <c r="L196" s="33"/>
      <c r="M196" s="161"/>
      <c r="N196" s="162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188</v>
      </c>
      <c r="AU196" s="17" t="s">
        <v>85</v>
      </c>
    </row>
    <row r="197" spans="1:65" s="2" customFormat="1" ht="10.199999999999999">
      <c r="A197" s="32"/>
      <c r="B197" s="33"/>
      <c r="C197" s="32"/>
      <c r="D197" s="163" t="s">
        <v>190</v>
      </c>
      <c r="E197" s="32"/>
      <c r="F197" s="164" t="s">
        <v>1816</v>
      </c>
      <c r="G197" s="32"/>
      <c r="H197" s="32"/>
      <c r="I197" s="160"/>
      <c r="J197" s="32"/>
      <c r="K197" s="32"/>
      <c r="L197" s="33"/>
      <c r="M197" s="161"/>
      <c r="N197" s="162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190</v>
      </c>
      <c r="AU197" s="17" t="s">
        <v>85</v>
      </c>
    </row>
    <row r="198" spans="1:65" s="2" customFormat="1" ht="14.4" customHeight="1">
      <c r="A198" s="32"/>
      <c r="B198" s="144"/>
      <c r="C198" s="174" t="s">
        <v>302</v>
      </c>
      <c r="D198" s="174" t="s">
        <v>278</v>
      </c>
      <c r="E198" s="175" t="s">
        <v>1817</v>
      </c>
      <c r="F198" s="176" t="s">
        <v>1818</v>
      </c>
      <c r="G198" s="177" t="s">
        <v>578</v>
      </c>
      <c r="H198" s="178">
        <v>6.9</v>
      </c>
      <c r="I198" s="179"/>
      <c r="J198" s="180">
        <f>ROUND(I198*H198,2)</f>
        <v>0</v>
      </c>
      <c r="K198" s="176" t="s">
        <v>185</v>
      </c>
      <c r="L198" s="181"/>
      <c r="M198" s="182" t="s">
        <v>1</v>
      </c>
      <c r="N198" s="183" t="s">
        <v>40</v>
      </c>
      <c r="O198" s="58"/>
      <c r="P198" s="154">
        <f>O198*H198</f>
        <v>0</v>
      </c>
      <c r="Q198" s="154">
        <v>1E-3</v>
      </c>
      <c r="R198" s="154">
        <f>Q198*H198</f>
        <v>6.9000000000000008E-3</v>
      </c>
      <c r="S198" s="154">
        <v>0</v>
      </c>
      <c r="T198" s="155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6" t="s">
        <v>233</v>
      </c>
      <c r="AT198" s="156" t="s">
        <v>278</v>
      </c>
      <c r="AU198" s="156" t="s">
        <v>85</v>
      </c>
      <c r="AY198" s="17" t="s">
        <v>179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7" t="s">
        <v>83</v>
      </c>
      <c r="BK198" s="157">
        <f>ROUND(I198*H198,2)</f>
        <v>0</v>
      </c>
      <c r="BL198" s="17" t="s">
        <v>186</v>
      </c>
      <c r="BM198" s="156" t="s">
        <v>1819</v>
      </c>
    </row>
    <row r="199" spans="1:65" s="2" customFormat="1" ht="10.199999999999999">
      <c r="A199" s="32"/>
      <c r="B199" s="33"/>
      <c r="C199" s="32"/>
      <c r="D199" s="158" t="s">
        <v>188</v>
      </c>
      <c r="E199" s="32"/>
      <c r="F199" s="159" t="s">
        <v>1818</v>
      </c>
      <c r="G199" s="32"/>
      <c r="H199" s="32"/>
      <c r="I199" s="160"/>
      <c r="J199" s="32"/>
      <c r="K199" s="32"/>
      <c r="L199" s="33"/>
      <c r="M199" s="161"/>
      <c r="N199" s="162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188</v>
      </c>
      <c r="AU199" s="17" t="s">
        <v>85</v>
      </c>
    </row>
    <row r="200" spans="1:65" s="13" customFormat="1" ht="10.199999999999999">
      <c r="B200" s="165"/>
      <c r="D200" s="158" t="s">
        <v>192</v>
      </c>
      <c r="E200" s="166" t="s">
        <v>1</v>
      </c>
      <c r="F200" s="167" t="s">
        <v>1820</v>
      </c>
      <c r="H200" s="168">
        <v>6.9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192</v>
      </c>
      <c r="AU200" s="166" t="s">
        <v>85</v>
      </c>
      <c r="AV200" s="13" t="s">
        <v>85</v>
      </c>
      <c r="AW200" s="13" t="s">
        <v>31</v>
      </c>
      <c r="AX200" s="13" t="s">
        <v>83</v>
      </c>
      <c r="AY200" s="166" t="s">
        <v>179</v>
      </c>
    </row>
    <row r="201" spans="1:65" s="12" customFormat="1" ht="22.8" customHeight="1">
      <c r="B201" s="131"/>
      <c r="D201" s="132" t="s">
        <v>74</v>
      </c>
      <c r="E201" s="142" t="s">
        <v>85</v>
      </c>
      <c r="F201" s="142" t="s">
        <v>232</v>
      </c>
      <c r="I201" s="134"/>
      <c r="J201" s="143">
        <f>BK201</f>
        <v>0</v>
      </c>
      <c r="L201" s="131"/>
      <c r="M201" s="136"/>
      <c r="N201" s="137"/>
      <c r="O201" s="137"/>
      <c r="P201" s="138">
        <f>SUM(P202:P205)</f>
        <v>0</v>
      </c>
      <c r="Q201" s="137"/>
      <c r="R201" s="138">
        <f>SUM(R202:R205)</f>
        <v>0</v>
      </c>
      <c r="S201" s="137"/>
      <c r="T201" s="139">
        <f>SUM(T202:T205)</f>
        <v>0</v>
      </c>
      <c r="AR201" s="132" t="s">
        <v>83</v>
      </c>
      <c r="AT201" s="140" t="s">
        <v>74</v>
      </c>
      <c r="AU201" s="140" t="s">
        <v>83</v>
      </c>
      <c r="AY201" s="132" t="s">
        <v>179</v>
      </c>
      <c r="BK201" s="141">
        <f>SUM(BK202:BK205)</f>
        <v>0</v>
      </c>
    </row>
    <row r="202" spans="1:65" s="2" customFormat="1" ht="34.799999999999997" customHeight="1">
      <c r="A202" s="32"/>
      <c r="B202" s="144"/>
      <c r="C202" s="145" t="s">
        <v>309</v>
      </c>
      <c r="D202" s="145" t="s">
        <v>181</v>
      </c>
      <c r="E202" s="146" t="s">
        <v>1821</v>
      </c>
      <c r="F202" s="147" t="s">
        <v>1822</v>
      </c>
      <c r="G202" s="148" t="s">
        <v>337</v>
      </c>
      <c r="H202" s="149">
        <v>120</v>
      </c>
      <c r="I202" s="150"/>
      <c r="J202" s="151">
        <f>ROUND(I202*H202,2)</f>
        <v>0</v>
      </c>
      <c r="K202" s="147" t="s">
        <v>185</v>
      </c>
      <c r="L202" s="33"/>
      <c r="M202" s="152" t="s">
        <v>1</v>
      </c>
      <c r="N202" s="153" t="s">
        <v>40</v>
      </c>
      <c r="O202" s="58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6" t="s">
        <v>186</v>
      </c>
      <c r="AT202" s="156" t="s">
        <v>181</v>
      </c>
      <c r="AU202" s="156" t="s">
        <v>85</v>
      </c>
      <c r="AY202" s="17" t="s">
        <v>179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7" t="s">
        <v>83</v>
      </c>
      <c r="BK202" s="157">
        <f>ROUND(I202*H202,2)</f>
        <v>0</v>
      </c>
      <c r="BL202" s="17" t="s">
        <v>186</v>
      </c>
      <c r="BM202" s="156" t="s">
        <v>1823</v>
      </c>
    </row>
    <row r="203" spans="1:65" s="2" customFormat="1" ht="38.4">
      <c r="A203" s="32"/>
      <c r="B203" s="33"/>
      <c r="C203" s="32"/>
      <c r="D203" s="158" t="s">
        <v>188</v>
      </c>
      <c r="E203" s="32"/>
      <c r="F203" s="159" t="s">
        <v>1824</v>
      </c>
      <c r="G203" s="32"/>
      <c r="H203" s="32"/>
      <c r="I203" s="160"/>
      <c r="J203" s="32"/>
      <c r="K203" s="32"/>
      <c r="L203" s="33"/>
      <c r="M203" s="161"/>
      <c r="N203" s="162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188</v>
      </c>
      <c r="AU203" s="17" t="s">
        <v>85</v>
      </c>
    </row>
    <row r="204" spans="1:65" s="2" customFormat="1" ht="10.199999999999999">
      <c r="A204" s="32"/>
      <c r="B204" s="33"/>
      <c r="C204" s="32"/>
      <c r="D204" s="163" t="s">
        <v>190</v>
      </c>
      <c r="E204" s="32"/>
      <c r="F204" s="164" t="s">
        <v>1825</v>
      </c>
      <c r="G204" s="32"/>
      <c r="H204" s="32"/>
      <c r="I204" s="160"/>
      <c r="J204" s="32"/>
      <c r="K204" s="32"/>
      <c r="L204" s="33"/>
      <c r="M204" s="161"/>
      <c r="N204" s="162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190</v>
      </c>
      <c r="AU204" s="17" t="s">
        <v>85</v>
      </c>
    </row>
    <row r="205" spans="1:65" s="13" customFormat="1" ht="10.199999999999999">
      <c r="B205" s="165"/>
      <c r="D205" s="158" t="s">
        <v>192</v>
      </c>
      <c r="E205" s="166" t="s">
        <v>1</v>
      </c>
      <c r="F205" s="167" t="s">
        <v>1826</v>
      </c>
      <c r="H205" s="168">
        <v>120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6" t="s">
        <v>192</v>
      </c>
      <c r="AU205" s="166" t="s">
        <v>85</v>
      </c>
      <c r="AV205" s="13" t="s">
        <v>85</v>
      </c>
      <c r="AW205" s="13" t="s">
        <v>31</v>
      </c>
      <c r="AX205" s="13" t="s">
        <v>83</v>
      </c>
      <c r="AY205" s="166" t="s">
        <v>179</v>
      </c>
    </row>
    <row r="206" spans="1:65" s="12" customFormat="1" ht="22.8" customHeight="1">
      <c r="B206" s="131"/>
      <c r="D206" s="132" t="s">
        <v>74</v>
      </c>
      <c r="E206" s="142" t="s">
        <v>199</v>
      </c>
      <c r="F206" s="142" t="s">
        <v>248</v>
      </c>
      <c r="I206" s="134"/>
      <c r="J206" s="143">
        <f>BK206</f>
        <v>0</v>
      </c>
      <c r="L206" s="131"/>
      <c r="M206" s="136"/>
      <c r="N206" s="137"/>
      <c r="O206" s="137"/>
      <c r="P206" s="138">
        <f>SUM(P207:P234)</f>
        <v>0</v>
      </c>
      <c r="Q206" s="137"/>
      <c r="R206" s="138">
        <f>SUM(R207:R234)</f>
        <v>2.9430935380400998</v>
      </c>
      <c r="S206" s="137"/>
      <c r="T206" s="139">
        <f>SUM(T207:T234)</f>
        <v>0</v>
      </c>
      <c r="AR206" s="132" t="s">
        <v>83</v>
      </c>
      <c r="AT206" s="140" t="s">
        <v>74</v>
      </c>
      <c r="AU206" s="140" t="s">
        <v>83</v>
      </c>
      <c r="AY206" s="132" t="s">
        <v>179</v>
      </c>
      <c r="BK206" s="141">
        <f>SUM(BK207:BK234)</f>
        <v>0</v>
      </c>
    </row>
    <row r="207" spans="1:65" s="2" customFormat="1" ht="22.2" customHeight="1">
      <c r="A207" s="32"/>
      <c r="B207" s="144"/>
      <c r="C207" s="145" t="s">
        <v>315</v>
      </c>
      <c r="D207" s="145" t="s">
        <v>181</v>
      </c>
      <c r="E207" s="146" t="s">
        <v>1827</v>
      </c>
      <c r="F207" s="147" t="s">
        <v>1828</v>
      </c>
      <c r="G207" s="148" t="s">
        <v>184</v>
      </c>
      <c r="H207" s="149">
        <v>0.628</v>
      </c>
      <c r="I207" s="150"/>
      <c r="J207" s="151">
        <f>ROUND(I207*H207,2)</f>
        <v>0</v>
      </c>
      <c r="K207" s="147" t="s">
        <v>185</v>
      </c>
      <c r="L207" s="33"/>
      <c r="M207" s="152" t="s">
        <v>1</v>
      </c>
      <c r="N207" s="153" t="s">
        <v>40</v>
      </c>
      <c r="O207" s="58"/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6" t="s">
        <v>186</v>
      </c>
      <c r="AT207" s="156" t="s">
        <v>181</v>
      </c>
      <c r="AU207" s="156" t="s">
        <v>85</v>
      </c>
      <c r="AY207" s="17" t="s">
        <v>179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7" t="s">
        <v>83</v>
      </c>
      <c r="BK207" s="157">
        <f>ROUND(I207*H207,2)</f>
        <v>0</v>
      </c>
      <c r="BL207" s="17" t="s">
        <v>186</v>
      </c>
      <c r="BM207" s="156" t="s">
        <v>1829</v>
      </c>
    </row>
    <row r="208" spans="1:65" s="2" customFormat="1" ht="38.4">
      <c r="A208" s="32"/>
      <c r="B208" s="33"/>
      <c r="C208" s="32"/>
      <c r="D208" s="158" t="s">
        <v>188</v>
      </c>
      <c r="E208" s="32"/>
      <c r="F208" s="159" t="s">
        <v>1830</v>
      </c>
      <c r="G208" s="32"/>
      <c r="H208" s="32"/>
      <c r="I208" s="160"/>
      <c r="J208" s="32"/>
      <c r="K208" s="32"/>
      <c r="L208" s="33"/>
      <c r="M208" s="161"/>
      <c r="N208" s="162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188</v>
      </c>
      <c r="AU208" s="17" t="s">
        <v>85</v>
      </c>
    </row>
    <row r="209" spans="1:65" s="2" customFormat="1" ht="10.199999999999999">
      <c r="A209" s="32"/>
      <c r="B209" s="33"/>
      <c r="C209" s="32"/>
      <c r="D209" s="163" t="s">
        <v>190</v>
      </c>
      <c r="E209" s="32"/>
      <c r="F209" s="164" t="s">
        <v>1831</v>
      </c>
      <c r="G209" s="32"/>
      <c r="H209" s="32"/>
      <c r="I209" s="160"/>
      <c r="J209" s="32"/>
      <c r="K209" s="32"/>
      <c r="L209" s="33"/>
      <c r="M209" s="161"/>
      <c r="N209" s="162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190</v>
      </c>
      <c r="AU209" s="17" t="s">
        <v>85</v>
      </c>
    </row>
    <row r="210" spans="1:65" s="13" customFormat="1" ht="10.199999999999999">
      <c r="B210" s="165"/>
      <c r="D210" s="158" t="s">
        <v>192</v>
      </c>
      <c r="E210" s="166" t="s">
        <v>1</v>
      </c>
      <c r="F210" s="167" t="s">
        <v>1832</v>
      </c>
      <c r="H210" s="168">
        <v>0.628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6" t="s">
        <v>192</v>
      </c>
      <c r="AU210" s="166" t="s">
        <v>85</v>
      </c>
      <c r="AV210" s="13" t="s">
        <v>85</v>
      </c>
      <c r="AW210" s="13" t="s">
        <v>31</v>
      </c>
      <c r="AX210" s="13" t="s">
        <v>83</v>
      </c>
      <c r="AY210" s="166" t="s">
        <v>179</v>
      </c>
    </row>
    <row r="211" spans="1:65" s="2" customFormat="1" ht="19.8" customHeight="1">
      <c r="A211" s="32"/>
      <c r="B211" s="144"/>
      <c r="C211" s="145" t="s">
        <v>7</v>
      </c>
      <c r="D211" s="145" t="s">
        <v>181</v>
      </c>
      <c r="E211" s="146" t="s">
        <v>1833</v>
      </c>
      <c r="F211" s="147" t="s">
        <v>1834</v>
      </c>
      <c r="G211" s="148" t="s">
        <v>252</v>
      </c>
      <c r="H211" s="149">
        <v>1.256</v>
      </c>
      <c r="I211" s="150"/>
      <c r="J211" s="151">
        <f>ROUND(I211*H211,2)</f>
        <v>0</v>
      </c>
      <c r="K211" s="147" t="s">
        <v>185</v>
      </c>
      <c r="L211" s="33"/>
      <c r="M211" s="152" t="s">
        <v>1</v>
      </c>
      <c r="N211" s="153" t="s">
        <v>40</v>
      </c>
      <c r="O211" s="58"/>
      <c r="P211" s="154">
        <f>O211*H211</f>
        <v>0</v>
      </c>
      <c r="Q211" s="154">
        <v>8.6524240000000006E-3</v>
      </c>
      <c r="R211" s="154">
        <f>Q211*H211</f>
        <v>1.0867444544E-2</v>
      </c>
      <c r="S211" s="154">
        <v>0</v>
      </c>
      <c r="T211" s="155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6" t="s">
        <v>186</v>
      </c>
      <c r="AT211" s="156" t="s">
        <v>181</v>
      </c>
      <c r="AU211" s="156" t="s">
        <v>85</v>
      </c>
      <c r="AY211" s="17" t="s">
        <v>179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7" t="s">
        <v>83</v>
      </c>
      <c r="BK211" s="157">
        <f>ROUND(I211*H211,2)</f>
        <v>0</v>
      </c>
      <c r="BL211" s="17" t="s">
        <v>186</v>
      </c>
      <c r="BM211" s="156" t="s">
        <v>1835</v>
      </c>
    </row>
    <row r="212" spans="1:65" s="2" customFormat="1" ht="48">
      <c r="A212" s="32"/>
      <c r="B212" s="33"/>
      <c r="C212" s="32"/>
      <c r="D212" s="158" t="s">
        <v>188</v>
      </c>
      <c r="E212" s="32"/>
      <c r="F212" s="159" t="s">
        <v>1836</v>
      </c>
      <c r="G212" s="32"/>
      <c r="H212" s="32"/>
      <c r="I212" s="160"/>
      <c r="J212" s="32"/>
      <c r="K212" s="32"/>
      <c r="L212" s="33"/>
      <c r="M212" s="161"/>
      <c r="N212" s="162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188</v>
      </c>
      <c r="AU212" s="17" t="s">
        <v>85</v>
      </c>
    </row>
    <row r="213" spans="1:65" s="2" customFormat="1" ht="10.199999999999999">
      <c r="A213" s="32"/>
      <c r="B213" s="33"/>
      <c r="C213" s="32"/>
      <c r="D213" s="163" t="s">
        <v>190</v>
      </c>
      <c r="E213" s="32"/>
      <c r="F213" s="164" t="s">
        <v>1837</v>
      </c>
      <c r="G213" s="32"/>
      <c r="H213" s="32"/>
      <c r="I213" s="160"/>
      <c r="J213" s="32"/>
      <c r="K213" s="32"/>
      <c r="L213" s="33"/>
      <c r="M213" s="161"/>
      <c r="N213" s="162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190</v>
      </c>
      <c r="AU213" s="17" t="s">
        <v>85</v>
      </c>
    </row>
    <row r="214" spans="1:65" s="13" customFormat="1" ht="10.199999999999999">
      <c r="B214" s="165"/>
      <c r="D214" s="158" t="s">
        <v>192</v>
      </c>
      <c r="E214" s="166" t="s">
        <v>1</v>
      </c>
      <c r="F214" s="167" t="s">
        <v>1838</v>
      </c>
      <c r="H214" s="168">
        <v>1.256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6" t="s">
        <v>192</v>
      </c>
      <c r="AU214" s="166" t="s">
        <v>85</v>
      </c>
      <c r="AV214" s="13" t="s">
        <v>85</v>
      </c>
      <c r="AW214" s="13" t="s">
        <v>31</v>
      </c>
      <c r="AX214" s="13" t="s">
        <v>83</v>
      </c>
      <c r="AY214" s="166" t="s">
        <v>179</v>
      </c>
    </row>
    <row r="215" spans="1:65" s="2" customFormat="1" ht="19.8" customHeight="1">
      <c r="A215" s="32"/>
      <c r="B215" s="144"/>
      <c r="C215" s="145" t="s">
        <v>327</v>
      </c>
      <c r="D215" s="145" t="s">
        <v>181</v>
      </c>
      <c r="E215" s="146" t="s">
        <v>1839</v>
      </c>
      <c r="F215" s="147" t="s">
        <v>1840</v>
      </c>
      <c r="G215" s="148" t="s">
        <v>252</v>
      </c>
      <c r="H215" s="149">
        <v>1.26</v>
      </c>
      <c r="I215" s="150"/>
      <c r="J215" s="151">
        <f>ROUND(I215*H215,2)</f>
        <v>0</v>
      </c>
      <c r="K215" s="147" t="s">
        <v>185</v>
      </c>
      <c r="L215" s="33"/>
      <c r="M215" s="152" t="s">
        <v>1</v>
      </c>
      <c r="N215" s="153" t="s">
        <v>40</v>
      </c>
      <c r="O215" s="58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6" t="s">
        <v>186</v>
      </c>
      <c r="AT215" s="156" t="s">
        <v>181</v>
      </c>
      <c r="AU215" s="156" t="s">
        <v>85</v>
      </c>
      <c r="AY215" s="17" t="s">
        <v>179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7" t="s">
        <v>83</v>
      </c>
      <c r="BK215" s="157">
        <f>ROUND(I215*H215,2)</f>
        <v>0</v>
      </c>
      <c r="BL215" s="17" t="s">
        <v>186</v>
      </c>
      <c r="BM215" s="156" t="s">
        <v>1841</v>
      </c>
    </row>
    <row r="216" spans="1:65" s="2" customFormat="1" ht="48">
      <c r="A216" s="32"/>
      <c r="B216" s="33"/>
      <c r="C216" s="32"/>
      <c r="D216" s="158" t="s">
        <v>188</v>
      </c>
      <c r="E216" s="32"/>
      <c r="F216" s="159" t="s">
        <v>1842</v>
      </c>
      <c r="G216" s="32"/>
      <c r="H216" s="32"/>
      <c r="I216" s="160"/>
      <c r="J216" s="32"/>
      <c r="K216" s="32"/>
      <c r="L216" s="33"/>
      <c r="M216" s="161"/>
      <c r="N216" s="162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188</v>
      </c>
      <c r="AU216" s="17" t="s">
        <v>85</v>
      </c>
    </row>
    <row r="217" spans="1:65" s="2" customFormat="1" ht="10.199999999999999">
      <c r="A217" s="32"/>
      <c r="B217" s="33"/>
      <c r="C217" s="32"/>
      <c r="D217" s="163" t="s">
        <v>190</v>
      </c>
      <c r="E217" s="32"/>
      <c r="F217" s="164" t="s">
        <v>1843</v>
      </c>
      <c r="G217" s="32"/>
      <c r="H217" s="32"/>
      <c r="I217" s="160"/>
      <c r="J217" s="32"/>
      <c r="K217" s="32"/>
      <c r="L217" s="33"/>
      <c r="M217" s="161"/>
      <c r="N217" s="162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190</v>
      </c>
      <c r="AU217" s="17" t="s">
        <v>85</v>
      </c>
    </row>
    <row r="218" spans="1:65" s="2" customFormat="1" ht="22.2" customHeight="1">
      <c r="A218" s="32"/>
      <c r="B218" s="144"/>
      <c r="C218" s="145" t="s">
        <v>334</v>
      </c>
      <c r="D218" s="145" t="s">
        <v>181</v>
      </c>
      <c r="E218" s="146" t="s">
        <v>1844</v>
      </c>
      <c r="F218" s="147" t="s">
        <v>1845</v>
      </c>
      <c r="G218" s="148" t="s">
        <v>221</v>
      </c>
      <c r="H218" s="149">
        <v>3.1E-2</v>
      </c>
      <c r="I218" s="150"/>
      <c r="J218" s="151">
        <f>ROUND(I218*H218,2)</f>
        <v>0</v>
      </c>
      <c r="K218" s="147" t="s">
        <v>185</v>
      </c>
      <c r="L218" s="33"/>
      <c r="M218" s="152" t="s">
        <v>1</v>
      </c>
      <c r="N218" s="153" t="s">
        <v>40</v>
      </c>
      <c r="O218" s="58"/>
      <c r="P218" s="154">
        <f>O218*H218</f>
        <v>0</v>
      </c>
      <c r="Q218" s="154">
        <v>1.0395514030999999</v>
      </c>
      <c r="R218" s="154">
        <f>Q218*H218</f>
        <v>3.2226093496099999E-2</v>
      </c>
      <c r="S218" s="154">
        <v>0</v>
      </c>
      <c r="T218" s="155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6" t="s">
        <v>186</v>
      </c>
      <c r="AT218" s="156" t="s">
        <v>181</v>
      </c>
      <c r="AU218" s="156" t="s">
        <v>85</v>
      </c>
      <c r="AY218" s="17" t="s">
        <v>179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7" t="s">
        <v>83</v>
      </c>
      <c r="BK218" s="157">
        <f>ROUND(I218*H218,2)</f>
        <v>0</v>
      </c>
      <c r="BL218" s="17" t="s">
        <v>186</v>
      </c>
      <c r="BM218" s="156" t="s">
        <v>1846</v>
      </c>
    </row>
    <row r="219" spans="1:65" s="2" customFormat="1" ht="48">
      <c r="A219" s="32"/>
      <c r="B219" s="33"/>
      <c r="C219" s="32"/>
      <c r="D219" s="158" t="s">
        <v>188</v>
      </c>
      <c r="E219" s="32"/>
      <c r="F219" s="159" t="s">
        <v>1847</v>
      </c>
      <c r="G219" s="32"/>
      <c r="H219" s="32"/>
      <c r="I219" s="160"/>
      <c r="J219" s="32"/>
      <c r="K219" s="32"/>
      <c r="L219" s="33"/>
      <c r="M219" s="161"/>
      <c r="N219" s="162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188</v>
      </c>
      <c r="AU219" s="17" t="s">
        <v>85</v>
      </c>
    </row>
    <row r="220" spans="1:65" s="2" customFormat="1" ht="10.199999999999999">
      <c r="A220" s="32"/>
      <c r="B220" s="33"/>
      <c r="C220" s="32"/>
      <c r="D220" s="163" t="s">
        <v>190</v>
      </c>
      <c r="E220" s="32"/>
      <c r="F220" s="164" t="s">
        <v>1848</v>
      </c>
      <c r="G220" s="32"/>
      <c r="H220" s="32"/>
      <c r="I220" s="160"/>
      <c r="J220" s="32"/>
      <c r="K220" s="32"/>
      <c r="L220" s="33"/>
      <c r="M220" s="161"/>
      <c r="N220" s="162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190</v>
      </c>
      <c r="AU220" s="17" t="s">
        <v>85</v>
      </c>
    </row>
    <row r="221" spans="1:65" s="13" customFormat="1" ht="10.199999999999999">
      <c r="B221" s="165"/>
      <c r="D221" s="158" t="s">
        <v>192</v>
      </c>
      <c r="E221" s="166" t="s">
        <v>1</v>
      </c>
      <c r="F221" s="167" t="s">
        <v>1849</v>
      </c>
      <c r="H221" s="168">
        <v>3.1E-2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6" t="s">
        <v>192</v>
      </c>
      <c r="AU221" s="166" t="s">
        <v>85</v>
      </c>
      <c r="AV221" s="13" t="s">
        <v>85</v>
      </c>
      <c r="AW221" s="13" t="s">
        <v>31</v>
      </c>
      <c r="AX221" s="13" t="s">
        <v>83</v>
      </c>
      <c r="AY221" s="166" t="s">
        <v>179</v>
      </c>
    </row>
    <row r="222" spans="1:65" s="2" customFormat="1" ht="14.4" customHeight="1">
      <c r="A222" s="32"/>
      <c r="B222" s="144"/>
      <c r="C222" s="145" t="s">
        <v>341</v>
      </c>
      <c r="D222" s="145" t="s">
        <v>181</v>
      </c>
      <c r="E222" s="146" t="s">
        <v>1850</v>
      </c>
      <c r="F222" s="147" t="s">
        <v>1851</v>
      </c>
      <c r="G222" s="148" t="s">
        <v>337</v>
      </c>
      <c r="H222" s="149">
        <v>120</v>
      </c>
      <c r="I222" s="150"/>
      <c r="J222" s="151">
        <f>ROUND(I222*H222,2)</f>
        <v>0</v>
      </c>
      <c r="K222" s="147" t="s">
        <v>185</v>
      </c>
      <c r="L222" s="33"/>
      <c r="M222" s="152" t="s">
        <v>1</v>
      </c>
      <c r="N222" s="153" t="s">
        <v>40</v>
      </c>
      <c r="O222" s="58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6" t="s">
        <v>186</v>
      </c>
      <c r="AT222" s="156" t="s">
        <v>181</v>
      </c>
      <c r="AU222" s="156" t="s">
        <v>85</v>
      </c>
      <c r="AY222" s="17" t="s">
        <v>179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7" t="s">
        <v>83</v>
      </c>
      <c r="BK222" s="157">
        <f>ROUND(I222*H222,2)</f>
        <v>0</v>
      </c>
      <c r="BL222" s="17" t="s">
        <v>186</v>
      </c>
      <c r="BM222" s="156" t="s">
        <v>1852</v>
      </c>
    </row>
    <row r="223" spans="1:65" s="2" customFormat="1" ht="10.199999999999999">
      <c r="A223" s="32"/>
      <c r="B223" s="33"/>
      <c r="C223" s="32"/>
      <c r="D223" s="158" t="s">
        <v>188</v>
      </c>
      <c r="E223" s="32"/>
      <c r="F223" s="159" t="s">
        <v>1853</v>
      </c>
      <c r="G223" s="32"/>
      <c r="H223" s="32"/>
      <c r="I223" s="160"/>
      <c r="J223" s="32"/>
      <c r="K223" s="32"/>
      <c r="L223" s="33"/>
      <c r="M223" s="161"/>
      <c r="N223" s="162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188</v>
      </c>
      <c r="AU223" s="17" t="s">
        <v>85</v>
      </c>
    </row>
    <row r="224" spans="1:65" s="2" customFormat="1" ht="10.199999999999999">
      <c r="A224" s="32"/>
      <c r="B224" s="33"/>
      <c r="C224" s="32"/>
      <c r="D224" s="163" t="s">
        <v>190</v>
      </c>
      <c r="E224" s="32"/>
      <c r="F224" s="164" t="s">
        <v>1854</v>
      </c>
      <c r="G224" s="32"/>
      <c r="H224" s="32"/>
      <c r="I224" s="160"/>
      <c r="J224" s="32"/>
      <c r="K224" s="32"/>
      <c r="L224" s="33"/>
      <c r="M224" s="161"/>
      <c r="N224" s="162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190</v>
      </c>
      <c r="AU224" s="17" t="s">
        <v>85</v>
      </c>
    </row>
    <row r="225" spans="1:65" s="13" customFormat="1" ht="10.199999999999999">
      <c r="B225" s="165"/>
      <c r="D225" s="158" t="s">
        <v>192</v>
      </c>
      <c r="E225" s="166" t="s">
        <v>1</v>
      </c>
      <c r="F225" s="167" t="s">
        <v>1855</v>
      </c>
      <c r="H225" s="168">
        <v>120</v>
      </c>
      <c r="I225" s="169"/>
      <c r="L225" s="165"/>
      <c r="M225" s="170"/>
      <c r="N225" s="171"/>
      <c r="O225" s="171"/>
      <c r="P225" s="171"/>
      <c r="Q225" s="171"/>
      <c r="R225" s="171"/>
      <c r="S225" s="171"/>
      <c r="T225" s="172"/>
      <c r="AT225" s="166" t="s">
        <v>192</v>
      </c>
      <c r="AU225" s="166" t="s">
        <v>85</v>
      </c>
      <c r="AV225" s="13" t="s">
        <v>85</v>
      </c>
      <c r="AW225" s="13" t="s">
        <v>31</v>
      </c>
      <c r="AX225" s="13" t="s">
        <v>83</v>
      </c>
      <c r="AY225" s="166" t="s">
        <v>179</v>
      </c>
    </row>
    <row r="226" spans="1:65" s="2" customFormat="1" ht="14.4" customHeight="1">
      <c r="A226" s="32"/>
      <c r="B226" s="144"/>
      <c r="C226" s="145" t="s">
        <v>347</v>
      </c>
      <c r="D226" s="145" t="s">
        <v>181</v>
      </c>
      <c r="E226" s="146" t="s">
        <v>1856</v>
      </c>
      <c r="F226" s="147" t="s">
        <v>1857</v>
      </c>
      <c r="G226" s="148" t="s">
        <v>337</v>
      </c>
      <c r="H226" s="149">
        <v>120</v>
      </c>
      <c r="I226" s="150"/>
      <c r="J226" s="151">
        <f>ROUND(I226*H226,2)</f>
        <v>0</v>
      </c>
      <c r="K226" s="147" t="s">
        <v>185</v>
      </c>
      <c r="L226" s="33"/>
      <c r="M226" s="152" t="s">
        <v>1</v>
      </c>
      <c r="N226" s="153" t="s">
        <v>40</v>
      </c>
      <c r="O226" s="58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6" t="s">
        <v>186</v>
      </c>
      <c r="AT226" s="156" t="s">
        <v>181</v>
      </c>
      <c r="AU226" s="156" t="s">
        <v>85</v>
      </c>
      <c r="AY226" s="17" t="s">
        <v>179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7" t="s">
        <v>83</v>
      </c>
      <c r="BK226" s="157">
        <f>ROUND(I226*H226,2)</f>
        <v>0</v>
      </c>
      <c r="BL226" s="17" t="s">
        <v>186</v>
      </c>
      <c r="BM226" s="156" t="s">
        <v>1858</v>
      </c>
    </row>
    <row r="227" spans="1:65" s="2" customFormat="1" ht="10.199999999999999">
      <c r="A227" s="32"/>
      <c r="B227" s="33"/>
      <c r="C227" s="32"/>
      <c r="D227" s="158" t="s">
        <v>188</v>
      </c>
      <c r="E227" s="32"/>
      <c r="F227" s="159" t="s">
        <v>1859</v>
      </c>
      <c r="G227" s="32"/>
      <c r="H227" s="32"/>
      <c r="I227" s="160"/>
      <c r="J227" s="32"/>
      <c r="K227" s="32"/>
      <c r="L227" s="33"/>
      <c r="M227" s="161"/>
      <c r="N227" s="162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188</v>
      </c>
      <c r="AU227" s="17" t="s">
        <v>85</v>
      </c>
    </row>
    <row r="228" spans="1:65" s="2" customFormat="1" ht="10.199999999999999">
      <c r="A228" s="32"/>
      <c r="B228" s="33"/>
      <c r="C228" s="32"/>
      <c r="D228" s="163" t="s">
        <v>190</v>
      </c>
      <c r="E228" s="32"/>
      <c r="F228" s="164" t="s">
        <v>1860</v>
      </c>
      <c r="G228" s="32"/>
      <c r="H228" s="32"/>
      <c r="I228" s="160"/>
      <c r="J228" s="32"/>
      <c r="K228" s="32"/>
      <c r="L228" s="33"/>
      <c r="M228" s="161"/>
      <c r="N228" s="162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190</v>
      </c>
      <c r="AU228" s="17" t="s">
        <v>85</v>
      </c>
    </row>
    <row r="229" spans="1:65" s="13" customFormat="1" ht="10.199999999999999">
      <c r="B229" s="165"/>
      <c r="D229" s="158" t="s">
        <v>192</v>
      </c>
      <c r="E229" s="166" t="s">
        <v>1</v>
      </c>
      <c r="F229" s="167" t="s">
        <v>1855</v>
      </c>
      <c r="H229" s="168">
        <v>120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6" t="s">
        <v>192</v>
      </c>
      <c r="AU229" s="166" t="s">
        <v>85</v>
      </c>
      <c r="AV229" s="13" t="s">
        <v>85</v>
      </c>
      <c r="AW229" s="13" t="s">
        <v>31</v>
      </c>
      <c r="AX229" s="13" t="s">
        <v>83</v>
      </c>
      <c r="AY229" s="166" t="s">
        <v>179</v>
      </c>
    </row>
    <row r="230" spans="1:65" s="2" customFormat="1" ht="22.2" customHeight="1">
      <c r="A230" s="32"/>
      <c r="B230" s="144"/>
      <c r="C230" s="145" t="s">
        <v>351</v>
      </c>
      <c r="D230" s="145" t="s">
        <v>181</v>
      </c>
      <c r="E230" s="146" t="s">
        <v>1861</v>
      </c>
      <c r="F230" s="147" t="s">
        <v>1862</v>
      </c>
      <c r="G230" s="148" t="s">
        <v>259</v>
      </c>
      <c r="H230" s="149">
        <v>1</v>
      </c>
      <c r="I230" s="150"/>
      <c r="J230" s="151">
        <f>ROUND(I230*H230,2)</f>
        <v>0</v>
      </c>
      <c r="K230" s="147" t="s">
        <v>185</v>
      </c>
      <c r="L230" s="33"/>
      <c r="M230" s="152" t="s">
        <v>1</v>
      </c>
      <c r="N230" s="153" t="s">
        <v>40</v>
      </c>
      <c r="O230" s="58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6" t="s">
        <v>186</v>
      </c>
      <c r="AT230" s="156" t="s">
        <v>181</v>
      </c>
      <c r="AU230" s="156" t="s">
        <v>85</v>
      </c>
      <c r="AY230" s="17" t="s">
        <v>179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7" t="s">
        <v>83</v>
      </c>
      <c r="BK230" s="157">
        <f>ROUND(I230*H230,2)</f>
        <v>0</v>
      </c>
      <c r="BL230" s="17" t="s">
        <v>186</v>
      </c>
      <c r="BM230" s="156" t="s">
        <v>1863</v>
      </c>
    </row>
    <row r="231" spans="1:65" s="2" customFormat="1" ht="10.199999999999999">
      <c r="A231" s="32"/>
      <c r="B231" s="33"/>
      <c r="C231" s="32"/>
      <c r="D231" s="158" t="s">
        <v>188</v>
      </c>
      <c r="E231" s="32"/>
      <c r="F231" s="159" t="s">
        <v>1864</v>
      </c>
      <c r="G231" s="32"/>
      <c r="H231" s="32"/>
      <c r="I231" s="160"/>
      <c r="J231" s="32"/>
      <c r="K231" s="32"/>
      <c r="L231" s="33"/>
      <c r="M231" s="161"/>
      <c r="N231" s="162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188</v>
      </c>
      <c r="AU231" s="17" t="s">
        <v>85</v>
      </c>
    </row>
    <row r="232" spans="1:65" s="2" customFormat="1" ht="10.199999999999999">
      <c r="A232" s="32"/>
      <c r="B232" s="33"/>
      <c r="C232" s="32"/>
      <c r="D232" s="163" t="s">
        <v>190</v>
      </c>
      <c r="E232" s="32"/>
      <c r="F232" s="164" t="s">
        <v>1865</v>
      </c>
      <c r="G232" s="32"/>
      <c r="H232" s="32"/>
      <c r="I232" s="160"/>
      <c r="J232" s="32"/>
      <c r="K232" s="32"/>
      <c r="L232" s="33"/>
      <c r="M232" s="161"/>
      <c r="N232" s="162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190</v>
      </c>
      <c r="AU232" s="17" t="s">
        <v>85</v>
      </c>
    </row>
    <row r="233" spans="1:65" s="2" customFormat="1" ht="22.2" customHeight="1">
      <c r="A233" s="32"/>
      <c r="B233" s="144"/>
      <c r="C233" s="174" t="s">
        <v>356</v>
      </c>
      <c r="D233" s="174" t="s">
        <v>278</v>
      </c>
      <c r="E233" s="175" t="s">
        <v>1866</v>
      </c>
      <c r="F233" s="176" t="s">
        <v>1867</v>
      </c>
      <c r="G233" s="177" t="s">
        <v>259</v>
      </c>
      <c r="H233" s="178">
        <v>1</v>
      </c>
      <c r="I233" s="179"/>
      <c r="J233" s="180">
        <f>ROUND(I233*H233,2)</f>
        <v>0</v>
      </c>
      <c r="K233" s="176" t="s">
        <v>185</v>
      </c>
      <c r="L233" s="181"/>
      <c r="M233" s="182" t="s">
        <v>1</v>
      </c>
      <c r="N233" s="183" t="s">
        <v>40</v>
      </c>
      <c r="O233" s="58"/>
      <c r="P233" s="154">
        <f>O233*H233</f>
        <v>0</v>
      </c>
      <c r="Q233" s="154">
        <v>2.9</v>
      </c>
      <c r="R233" s="154">
        <f>Q233*H233</f>
        <v>2.9</v>
      </c>
      <c r="S233" s="154">
        <v>0</v>
      </c>
      <c r="T233" s="155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6" t="s">
        <v>233</v>
      </c>
      <c r="AT233" s="156" t="s">
        <v>278</v>
      </c>
      <c r="AU233" s="156" t="s">
        <v>85</v>
      </c>
      <c r="AY233" s="17" t="s">
        <v>179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7" t="s">
        <v>83</v>
      </c>
      <c r="BK233" s="157">
        <f>ROUND(I233*H233,2)</f>
        <v>0</v>
      </c>
      <c r="BL233" s="17" t="s">
        <v>186</v>
      </c>
      <c r="BM233" s="156" t="s">
        <v>1868</v>
      </c>
    </row>
    <row r="234" spans="1:65" s="2" customFormat="1" ht="19.2">
      <c r="A234" s="32"/>
      <c r="B234" s="33"/>
      <c r="C234" s="32"/>
      <c r="D234" s="158" t="s">
        <v>188</v>
      </c>
      <c r="E234" s="32"/>
      <c r="F234" s="159" t="s">
        <v>1867</v>
      </c>
      <c r="G234" s="32"/>
      <c r="H234" s="32"/>
      <c r="I234" s="160"/>
      <c r="J234" s="32"/>
      <c r="K234" s="32"/>
      <c r="L234" s="33"/>
      <c r="M234" s="161"/>
      <c r="N234" s="162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188</v>
      </c>
      <c r="AU234" s="17" t="s">
        <v>85</v>
      </c>
    </row>
    <row r="235" spans="1:65" s="12" customFormat="1" ht="22.8" customHeight="1">
      <c r="B235" s="131"/>
      <c r="D235" s="132" t="s">
        <v>74</v>
      </c>
      <c r="E235" s="142" t="s">
        <v>186</v>
      </c>
      <c r="F235" s="142" t="s">
        <v>1029</v>
      </c>
      <c r="I235" s="134"/>
      <c r="J235" s="143">
        <f>BK235</f>
        <v>0</v>
      </c>
      <c r="L235" s="131"/>
      <c r="M235" s="136"/>
      <c r="N235" s="137"/>
      <c r="O235" s="137"/>
      <c r="P235" s="138">
        <f>SUM(P236:P240)</f>
        <v>0</v>
      </c>
      <c r="Q235" s="137"/>
      <c r="R235" s="138">
        <f>SUM(R236:R240)</f>
        <v>0</v>
      </c>
      <c r="S235" s="137"/>
      <c r="T235" s="139">
        <f>SUM(T236:T240)</f>
        <v>0</v>
      </c>
      <c r="AR235" s="132" t="s">
        <v>83</v>
      </c>
      <c r="AT235" s="140" t="s">
        <v>74</v>
      </c>
      <c r="AU235" s="140" t="s">
        <v>83</v>
      </c>
      <c r="AY235" s="132" t="s">
        <v>179</v>
      </c>
      <c r="BK235" s="141">
        <f>SUM(BK236:BK240)</f>
        <v>0</v>
      </c>
    </row>
    <row r="236" spans="1:65" s="2" customFormat="1" ht="14.4" customHeight="1">
      <c r="A236" s="32"/>
      <c r="B236" s="144"/>
      <c r="C236" s="145" t="s">
        <v>364</v>
      </c>
      <c r="D236" s="145" t="s">
        <v>181</v>
      </c>
      <c r="E236" s="146" t="s">
        <v>1312</v>
      </c>
      <c r="F236" s="147" t="s">
        <v>1313</v>
      </c>
      <c r="G236" s="148" t="s">
        <v>184</v>
      </c>
      <c r="H236" s="149">
        <v>22.86</v>
      </c>
      <c r="I236" s="150"/>
      <c r="J236" s="151">
        <f>ROUND(I236*H236,2)</f>
        <v>0</v>
      </c>
      <c r="K236" s="147" t="s">
        <v>185</v>
      </c>
      <c r="L236" s="33"/>
      <c r="M236" s="152" t="s">
        <v>1</v>
      </c>
      <c r="N236" s="153" t="s">
        <v>40</v>
      </c>
      <c r="O236" s="58"/>
      <c r="P236" s="154">
        <f>O236*H236</f>
        <v>0</v>
      </c>
      <c r="Q236" s="154">
        <v>0</v>
      </c>
      <c r="R236" s="154">
        <f>Q236*H236</f>
        <v>0</v>
      </c>
      <c r="S236" s="154">
        <v>0</v>
      </c>
      <c r="T236" s="155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6" t="s">
        <v>186</v>
      </c>
      <c r="AT236" s="156" t="s">
        <v>181</v>
      </c>
      <c r="AU236" s="156" t="s">
        <v>85</v>
      </c>
      <c r="AY236" s="17" t="s">
        <v>179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7" t="s">
        <v>83</v>
      </c>
      <c r="BK236" s="157">
        <f>ROUND(I236*H236,2)</f>
        <v>0</v>
      </c>
      <c r="BL236" s="17" t="s">
        <v>186</v>
      </c>
      <c r="BM236" s="156" t="s">
        <v>1869</v>
      </c>
    </row>
    <row r="237" spans="1:65" s="2" customFormat="1" ht="19.2">
      <c r="A237" s="32"/>
      <c r="B237" s="33"/>
      <c r="C237" s="32"/>
      <c r="D237" s="158" t="s">
        <v>188</v>
      </c>
      <c r="E237" s="32"/>
      <c r="F237" s="159" t="s">
        <v>1870</v>
      </c>
      <c r="G237" s="32"/>
      <c r="H237" s="32"/>
      <c r="I237" s="160"/>
      <c r="J237" s="32"/>
      <c r="K237" s="32"/>
      <c r="L237" s="33"/>
      <c r="M237" s="161"/>
      <c r="N237" s="162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188</v>
      </c>
      <c r="AU237" s="17" t="s">
        <v>85</v>
      </c>
    </row>
    <row r="238" spans="1:65" s="2" customFormat="1" ht="10.199999999999999">
      <c r="A238" s="32"/>
      <c r="B238" s="33"/>
      <c r="C238" s="32"/>
      <c r="D238" s="163" t="s">
        <v>190</v>
      </c>
      <c r="E238" s="32"/>
      <c r="F238" s="164" t="s">
        <v>1315</v>
      </c>
      <c r="G238" s="32"/>
      <c r="H238" s="32"/>
      <c r="I238" s="160"/>
      <c r="J238" s="32"/>
      <c r="K238" s="32"/>
      <c r="L238" s="33"/>
      <c r="M238" s="161"/>
      <c r="N238" s="162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190</v>
      </c>
      <c r="AU238" s="17" t="s">
        <v>85</v>
      </c>
    </row>
    <row r="239" spans="1:65" s="2" customFormat="1" ht="38.4">
      <c r="A239" s="32"/>
      <c r="B239" s="33"/>
      <c r="C239" s="32"/>
      <c r="D239" s="158" t="s">
        <v>1766</v>
      </c>
      <c r="E239" s="32"/>
      <c r="F239" s="173" t="s">
        <v>1871</v>
      </c>
      <c r="G239" s="32"/>
      <c r="H239" s="32"/>
      <c r="I239" s="160"/>
      <c r="J239" s="32"/>
      <c r="K239" s="32"/>
      <c r="L239" s="33"/>
      <c r="M239" s="161"/>
      <c r="N239" s="162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1766</v>
      </c>
      <c r="AU239" s="17" t="s">
        <v>85</v>
      </c>
    </row>
    <row r="240" spans="1:65" s="13" customFormat="1" ht="10.199999999999999">
      <c r="B240" s="165"/>
      <c r="D240" s="158" t="s">
        <v>192</v>
      </c>
      <c r="E240" s="166" t="s">
        <v>1</v>
      </c>
      <c r="F240" s="167" t="s">
        <v>1872</v>
      </c>
      <c r="H240" s="168">
        <v>22.86</v>
      </c>
      <c r="I240" s="169"/>
      <c r="L240" s="165"/>
      <c r="M240" s="170"/>
      <c r="N240" s="171"/>
      <c r="O240" s="171"/>
      <c r="P240" s="171"/>
      <c r="Q240" s="171"/>
      <c r="R240" s="171"/>
      <c r="S240" s="171"/>
      <c r="T240" s="172"/>
      <c r="AT240" s="166" t="s">
        <v>192</v>
      </c>
      <c r="AU240" s="166" t="s">
        <v>85</v>
      </c>
      <c r="AV240" s="13" t="s">
        <v>85</v>
      </c>
      <c r="AW240" s="13" t="s">
        <v>31</v>
      </c>
      <c r="AX240" s="13" t="s">
        <v>83</v>
      </c>
      <c r="AY240" s="166" t="s">
        <v>179</v>
      </c>
    </row>
    <row r="241" spans="1:65" s="12" customFormat="1" ht="22.8" customHeight="1">
      <c r="B241" s="131"/>
      <c r="D241" s="132" t="s">
        <v>74</v>
      </c>
      <c r="E241" s="142" t="s">
        <v>211</v>
      </c>
      <c r="F241" s="142" t="s">
        <v>1320</v>
      </c>
      <c r="I241" s="134"/>
      <c r="J241" s="143">
        <f>BK241</f>
        <v>0</v>
      </c>
      <c r="L241" s="131"/>
      <c r="M241" s="136"/>
      <c r="N241" s="137"/>
      <c r="O241" s="137"/>
      <c r="P241" s="138">
        <f>SUM(P242:P253)</f>
        <v>0</v>
      </c>
      <c r="Q241" s="137"/>
      <c r="R241" s="138">
        <f>SUM(R242:R253)</f>
        <v>0</v>
      </c>
      <c r="S241" s="137"/>
      <c r="T241" s="139">
        <f>SUM(T242:T253)</f>
        <v>0</v>
      </c>
      <c r="AR241" s="132" t="s">
        <v>83</v>
      </c>
      <c r="AT241" s="140" t="s">
        <v>74</v>
      </c>
      <c r="AU241" s="140" t="s">
        <v>83</v>
      </c>
      <c r="AY241" s="132" t="s">
        <v>179</v>
      </c>
      <c r="BK241" s="141">
        <f>SUM(BK242:BK253)</f>
        <v>0</v>
      </c>
    </row>
    <row r="242" spans="1:65" s="2" customFormat="1" ht="22.2" customHeight="1">
      <c r="A242" s="32"/>
      <c r="B242" s="144"/>
      <c r="C242" s="145" t="s">
        <v>371</v>
      </c>
      <c r="D242" s="145" t="s">
        <v>181</v>
      </c>
      <c r="E242" s="146" t="s">
        <v>1873</v>
      </c>
      <c r="F242" s="147" t="s">
        <v>1874</v>
      </c>
      <c r="G242" s="148" t="s">
        <v>252</v>
      </c>
      <c r="H242" s="149">
        <v>40.5</v>
      </c>
      <c r="I242" s="150"/>
      <c r="J242" s="151">
        <f>ROUND(I242*H242,2)</f>
        <v>0</v>
      </c>
      <c r="K242" s="147" t="s">
        <v>185</v>
      </c>
      <c r="L242" s="33"/>
      <c r="M242" s="152" t="s">
        <v>1</v>
      </c>
      <c r="N242" s="153" t="s">
        <v>40</v>
      </c>
      <c r="O242" s="58"/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6" t="s">
        <v>186</v>
      </c>
      <c r="AT242" s="156" t="s">
        <v>181</v>
      </c>
      <c r="AU242" s="156" t="s">
        <v>85</v>
      </c>
      <c r="AY242" s="17" t="s">
        <v>179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7" t="s">
        <v>83</v>
      </c>
      <c r="BK242" s="157">
        <f>ROUND(I242*H242,2)</f>
        <v>0</v>
      </c>
      <c r="BL242" s="17" t="s">
        <v>186</v>
      </c>
      <c r="BM242" s="156" t="s">
        <v>1875</v>
      </c>
    </row>
    <row r="243" spans="1:65" s="2" customFormat="1" ht="19.2">
      <c r="A243" s="32"/>
      <c r="B243" s="33"/>
      <c r="C243" s="32"/>
      <c r="D243" s="158" t="s">
        <v>188</v>
      </c>
      <c r="E243" s="32"/>
      <c r="F243" s="159" t="s">
        <v>1876</v>
      </c>
      <c r="G243" s="32"/>
      <c r="H243" s="32"/>
      <c r="I243" s="160"/>
      <c r="J243" s="32"/>
      <c r="K243" s="32"/>
      <c r="L243" s="33"/>
      <c r="M243" s="161"/>
      <c r="N243" s="162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188</v>
      </c>
      <c r="AU243" s="17" t="s">
        <v>85</v>
      </c>
    </row>
    <row r="244" spans="1:65" s="2" customFormat="1" ht="10.199999999999999">
      <c r="A244" s="32"/>
      <c r="B244" s="33"/>
      <c r="C244" s="32"/>
      <c r="D244" s="163" t="s">
        <v>190</v>
      </c>
      <c r="E244" s="32"/>
      <c r="F244" s="164" t="s">
        <v>1877</v>
      </c>
      <c r="G244" s="32"/>
      <c r="H244" s="32"/>
      <c r="I244" s="160"/>
      <c r="J244" s="32"/>
      <c r="K244" s="32"/>
      <c r="L244" s="33"/>
      <c r="M244" s="161"/>
      <c r="N244" s="162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190</v>
      </c>
      <c r="AU244" s="17" t="s">
        <v>85</v>
      </c>
    </row>
    <row r="245" spans="1:65" s="2" customFormat="1" ht="30" customHeight="1">
      <c r="A245" s="32"/>
      <c r="B245" s="144"/>
      <c r="C245" s="145" t="s">
        <v>377</v>
      </c>
      <c r="D245" s="145" t="s">
        <v>181</v>
      </c>
      <c r="E245" s="146" t="s">
        <v>1878</v>
      </c>
      <c r="F245" s="147" t="s">
        <v>1879</v>
      </c>
      <c r="G245" s="148" t="s">
        <v>252</v>
      </c>
      <c r="H245" s="149">
        <v>40.5</v>
      </c>
      <c r="I245" s="150"/>
      <c r="J245" s="151">
        <f>ROUND(I245*H245,2)</f>
        <v>0</v>
      </c>
      <c r="K245" s="147" t="s">
        <v>185</v>
      </c>
      <c r="L245" s="33"/>
      <c r="M245" s="152" t="s">
        <v>1</v>
      </c>
      <c r="N245" s="153" t="s">
        <v>40</v>
      </c>
      <c r="O245" s="58"/>
      <c r="P245" s="154">
        <f>O245*H245</f>
        <v>0</v>
      </c>
      <c r="Q245" s="154">
        <v>0</v>
      </c>
      <c r="R245" s="154">
        <f>Q245*H245</f>
        <v>0</v>
      </c>
      <c r="S245" s="154">
        <v>0</v>
      </c>
      <c r="T245" s="155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6" t="s">
        <v>186</v>
      </c>
      <c r="AT245" s="156" t="s">
        <v>181</v>
      </c>
      <c r="AU245" s="156" t="s">
        <v>85</v>
      </c>
      <c r="AY245" s="17" t="s">
        <v>179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7" t="s">
        <v>83</v>
      </c>
      <c r="BK245" s="157">
        <f>ROUND(I245*H245,2)</f>
        <v>0</v>
      </c>
      <c r="BL245" s="17" t="s">
        <v>186</v>
      </c>
      <c r="BM245" s="156" t="s">
        <v>1880</v>
      </c>
    </row>
    <row r="246" spans="1:65" s="2" customFormat="1" ht="28.8">
      <c r="A246" s="32"/>
      <c r="B246" s="33"/>
      <c r="C246" s="32"/>
      <c r="D246" s="158" t="s">
        <v>188</v>
      </c>
      <c r="E246" s="32"/>
      <c r="F246" s="159" t="s">
        <v>1881</v>
      </c>
      <c r="G246" s="32"/>
      <c r="H246" s="32"/>
      <c r="I246" s="160"/>
      <c r="J246" s="32"/>
      <c r="K246" s="32"/>
      <c r="L246" s="33"/>
      <c r="M246" s="161"/>
      <c r="N246" s="162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188</v>
      </c>
      <c r="AU246" s="17" t="s">
        <v>85</v>
      </c>
    </row>
    <row r="247" spans="1:65" s="2" customFormat="1" ht="10.199999999999999">
      <c r="A247" s="32"/>
      <c r="B247" s="33"/>
      <c r="C247" s="32"/>
      <c r="D247" s="163" t="s">
        <v>190</v>
      </c>
      <c r="E247" s="32"/>
      <c r="F247" s="164" t="s">
        <v>1882</v>
      </c>
      <c r="G247" s="32"/>
      <c r="H247" s="32"/>
      <c r="I247" s="160"/>
      <c r="J247" s="32"/>
      <c r="K247" s="32"/>
      <c r="L247" s="33"/>
      <c r="M247" s="161"/>
      <c r="N247" s="162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190</v>
      </c>
      <c r="AU247" s="17" t="s">
        <v>85</v>
      </c>
    </row>
    <row r="248" spans="1:65" s="2" customFormat="1" ht="22.2" customHeight="1">
      <c r="A248" s="32"/>
      <c r="B248" s="144"/>
      <c r="C248" s="145" t="s">
        <v>383</v>
      </c>
      <c r="D248" s="145" t="s">
        <v>181</v>
      </c>
      <c r="E248" s="146" t="s">
        <v>1883</v>
      </c>
      <c r="F248" s="147" t="s">
        <v>1884</v>
      </c>
      <c r="G248" s="148" t="s">
        <v>252</v>
      </c>
      <c r="H248" s="149">
        <v>40.5</v>
      </c>
      <c r="I248" s="150"/>
      <c r="J248" s="151">
        <f>ROUND(I248*H248,2)</f>
        <v>0</v>
      </c>
      <c r="K248" s="147" t="s">
        <v>185</v>
      </c>
      <c r="L248" s="33"/>
      <c r="M248" s="152" t="s">
        <v>1</v>
      </c>
      <c r="N248" s="153" t="s">
        <v>40</v>
      </c>
      <c r="O248" s="58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6" t="s">
        <v>186</v>
      </c>
      <c r="AT248" s="156" t="s">
        <v>181</v>
      </c>
      <c r="AU248" s="156" t="s">
        <v>85</v>
      </c>
      <c r="AY248" s="17" t="s">
        <v>179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7" t="s">
        <v>83</v>
      </c>
      <c r="BK248" s="157">
        <f>ROUND(I248*H248,2)</f>
        <v>0</v>
      </c>
      <c r="BL248" s="17" t="s">
        <v>186</v>
      </c>
      <c r="BM248" s="156" t="s">
        <v>1885</v>
      </c>
    </row>
    <row r="249" spans="1:65" s="2" customFormat="1" ht="48">
      <c r="A249" s="32"/>
      <c r="B249" s="33"/>
      <c r="C249" s="32"/>
      <c r="D249" s="158" t="s">
        <v>188</v>
      </c>
      <c r="E249" s="32"/>
      <c r="F249" s="159" t="s">
        <v>1886</v>
      </c>
      <c r="G249" s="32"/>
      <c r="H249" s="32"/>
      <c r="I249" s="160"/>
      <c r="J249" s="32"/>
      <c r="K249" s="32"/>
      <c r="L249" s="33"/>
      <c r="M249" s="161"/>
      <c r="N249" s="162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188</v>
      </c>
      <c r="AU249" s="17" t="s">
        <v>85</v>
      </c>
    </row>
    <row r="250" spans="1:65" s="2" customFormat="1" ht="10.199999999999999">
      <c r="A250" s="32"/>
      <c r="B250" s="33"/>
      <c r="C250" s="32"/>
      <c r="D250" s="163" t="s">
        <v>190</v>
      </c>
      <c r="E250" s="32"/>
      <c r="F250" s="164" t="s">
        <v>1887</v>
      </c>
      <c r="G250" s="32"/>
      <c r="H250" s="32"/>
      <c r="I250" s="160"/>
      <c r="J250" s="32"/>
      <c r="K250" s="32"/>
      <c r="L250" s="33"/>
      <c r="M250" s="161"/>
      <c r="N250" s="162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190</v>
      </c>
      <c r="AU250" s="17" t="s">
        <v>85</v>
      </c>
    </row>
    <row r="251" spans="1:65" s="2" customFormat="1" ht="19.8" customHeight="1">
      <c r="A251" s="32"/>
      <c r="B251" s="144"/>
      <c r="C251" s="174" t="s">
        <v>388</v>
      </c>
      <c r="D251" s="174" t="s">
        <v>278</v>
      </c>
      <c r="E251" s="175" t="s">
        <v>1888</v>
      </c>
      <c r="F251" s="176" t="s">
        <v>1889</v>
      </c>
      <c r="G251" s="177" t="s">
        <v>252</v>
      </c>
      <c r="H251" s="178">
        <v>20</v>
      </c>
      <c r="I251" s="179"/>
      <c r="J251" s="180">
        <f>ROUND(I251*H251,2)</f>
        <v>0</v>
      </c>
      <c r="K251" s="176" t="s">
        <v>185</v>
      </c>
      <c r="L251" s="181"/>
      <c r="M251" s="182" t="s">
        <v>1</v>
      </c>
      <c r="N251" s="183" t="s">
        <v>40</v>
      </c>
      <c r="O251" s="58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6" t="s">
        <v>233</v>
      </c>
      <c r="AT251" s="156" t="s">
        <v>278</v>
      </c>
      <c r="AU251" s="156" t="s">
        <v>85</v>
      </c>
      <c r="AY251" s="17" t="s">
        <v>179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7" t="s">
        <v>83</v>
      </c>
      <c r="BK251" s="157">
        <f>ROUND(I251*H251,2)</f>
        <v>0</v>
      </c>
      <c r="BL251" s="17" t="s">
        <v>186</v>
      </c>
      <c r="BM251" s="156" t="s">
        <v>1890</v>
      </c>
    </row>
    <row r="252" spans="1:65" s="2" customFormat="1" ht="10.199999999999999">
      <c r="A252" s="32"/>
      <c r="B252" s="33"/>
      <c r="C252" s="32"/>
      <c r="D252" s="158" t="s">
        <v>188</v>
      </c>
      <c r="E252" s="32"/>
      <c r="F252" s="159" t="s">
        <v>1889</v>
      </c>
      <c r="G252" s="32"/>
      <c r="H252" s="32"/>
      <c r="I252" s="160"/>
      <c r="J252" s="32"/>
      <c r="K252" s="32"/>
      <c r="L252" s="33"/>
      <c r="M252" s="161"/>
      <c r="N252" s="162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188</v>
      </c>
      <c r="AU252" s="17" t="s">
        <v>85</v>
      </c>
    </row>
    <row r="253" spans="1:65" s="13" customFormat="1" ht="10.199999999999999">
      <c r="B253" s="165"/>
      <c r="D253" s="158" t="s">
        <v>192</v>
      </c>
      <c r="E253" s="166" t="s">
        <v>1</v>
      </c>
      <c r="F253" s="167" t="s">
        <v>1891</v>
      </c>
      <c r="H253" s="168">
        <v>20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6" t="s">
        <v>192</v>
      </c>
      <c r="AU253" s="166" t="s">
        <v>85</v>
      </c>
      <c r="AV253" s="13" t="s">
        <v>85</v>
      </c>
      <c r="AW253" s="13" t="s">
        <v>31</v>
      </c>
      <c r="AX253" s="13" t="s">
        <v>83</v>
      </c>
      <c r="AY253" s="166" t="s">
        <v>179</v>
      </c>
    </row>
    <row r="254" spans="1:65" s="12" customFormat="1" ht="22.8" customHeight="1">
      <c r="B254" s="131"/>
      <c r="D254" s="132" t="s">
        <v>74</v>
      </c>
      <c r="E254" s="142" t="s">
        <v>233</v>
      </c>
      <c r="F254" s="142" t="s">
        <v>355</v>
      </c>
      <c r="I254" s="134"/>
      <c r="J254" s="143">
        <f>BK254</f>
        <v>0</v>
      </c>
      <c r="L254" s="131"/>
      <c r="M254" s="136"/>
      <c r="N254" s="137"/>
      <c r="O254" s="137"/>
      <c r="P254" s="138">
        <f>SUM(P255:P339)</f>
        <v>0</v>
      </c>
      <c r="Q254" s="137"/>
      <c r="R254" s="138">
        <f>SUM(R255:R339)</f>
        <v>35.963765856000002</v>
      </c>
      <c r="S254" s="137"/>
      <c r="T254" s="139">
        <f>SUM(T255:T339)</f>
        <v>28.8</v>
      </c>
      <c r="AR254" s="132" t="s">
        <v>83</v>
      </c>
      <c r="AT254" s="140" t="s">
        <v>74</v>
      </c>
      <c r="AU254" s="140" t="s">
        <v>83</v>
      </c>
      <c r="AY254" s="132" t="s">
        <v>179</v>
      </c>
      <c r="BK254" s="141">
        <f>SUM(BK255:BK339)</f>
        <v>0</v>
      </c>
    </row>
    <row r="255" spans="1:65" s="2" customFormat="1" ht="22.2" customHeight="1">
      <c r="A255" s="32"/>
      <c r="B255" s="144"/>
      <c r="C255" s="145" t="s">
        <v>394</v>
      </c>
      <c r="D255" s="145" t="s">
        <v>181</v>
      </c>
      <c r="E255" s="146" t="s">
        <v>1892</v>
      </c>
      <c r="F255" s="147" t="s">
        <v>1893</v>
      </c>
      <c r="G255" s="148" t="s">
        <v>337</v>
      </c>
      <c r="H255" s="149">
        <v>46</v>
      </c>
      <c r="I255" s="150"/>
      <c r="J255" s="151">
        <f>ROUND(I255*H255,2)</f>
        <v>0</v>
      </c>
      <c r="K255" s="147" t="s">
        <v>185</v>
      </c>
      <c r="L255" s="33"/>
      <c r="M255" s="152" t="s">
        <v>1</v>
      </c>
      <c r="N255" s="153" t="s">
        <v>40</v>
      </c>
      <c r="O255" s="58"/>
      <c r="P255" s="154">
        <f>O255*H255</f>
        <v>0</v>
      </c>
      <c r="Q255" s="154">
        <v>0</v>
      </c>
      <c r="R255" s="154">
        <f>Q255*H255</f>
        <v>0</v>
      </c>
      <c r="S255" s="154">
        <v>6.5000000000000002E-2</v>
      </c>
      <c r="T255" s="155">
        <f>S255*H255</f>
        <v>2.99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6" t="s">
        <v>186</v>
      </c>
      <c r="AT255" s="156" t="s">
        <v>181</v>
      </c>
      <c r="AU255" s="156" t="s">
        <v>85</v>
      </c>
      <c r="AY255" s="17" t="s">
        <v>179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7" t="s">
        <v>83</v>
      </c>
      <c r="BK255" s="157">
        <f>ROUND(I255*H255,2)</f>
        <v>0</v>
      </c>
      <c r="BL255" s="17" t="s">
        <v>186</v>
      </c>
      <c r="BM255" s="156" t="s">
        <v>1894</v>
      </c>
    </row>
    <row r="256" spans="1:65" s="2" customFormat="1" ht="19.2">
      <c r="A256" s="32"/>
      <c r="B256" s="33"/>
      <c r="C256" s="32"/>
      <c r="D256" s="158" t="s">
        <v>188</v>
      </c>
      <c r="E256" s="32"/>
      <c r="F256" s="159" t="s">
        <v>1895</v>
      </c>
      <c r="G256" s="32"/>
      <c r="H256" s="32"/>
      <c r="I256" s="160"/>
      <c r="J256" s="32"/>
      <c r="K256" s="32"/>
      <c r="L256" s="33"/>
      <c r="M256" s="161"/>
      <c r="N256" s="162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188</v>
      </c>
      <c r="AU256" s="17" t="s">
        <v>85</v>
      </c>
    </row>
    <row r="257" spans="1:65" s="2" customFormat="1" ht="10.199999999999999">
      <c r="A257" s="32"/>
      <c r="B257" s="33"/>
      <c r="C257" s="32"/>
      <c r="D257" s="163" t="s">
        <v>190</v>
      </c>
      <c r="E257" s="32"/>
      <c r="F257" s="164" t="s">
        <v>1896</v>
      </c>
      <c r="G257" s="32"/>
      <c r="H257" s="32"/>
      <c r="I257" s="160"/>
      <c r="J257" s="32"/>
      <c r="K257" s="32"/>
      <c r="L257" s="33"/>
      <c r="M257" s="161"/>
      <c r="N257" s="162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190</v>
      </c>
      <c r="AU257" s="17" t="s">
        <v>85</v>
      </c>
    </row>
    <row r="258" spans="1:65" s="13" customFormat="1" ht="10.199999999999999">
      <c r="B258" s="165"/>
      <c r="D258" s="158" t="s">
        <v>192</v>
      </c>
      <c r="E258" s="166" t="s">
        <v>1</v>
      </c>
      <c r="F258" s="167" t="s">
        <v>1897</v>
      </c>
      <c r="H258" s="168">
        <v>46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6" t="s">
        <v>192</v>
      </c>
      <c r="AU258" s="166" t="s">
        <v>85</v>
      </c>
      <c r="AV258" s="13" t="s">
        <v>85</v>
      </c>
      <c r="AW258" s="13" t="s">
        <v>31</v>
      </c>
      <c r="AX258" s="13" t="s">
        <v>83</v>
      </c>
      <c r="AY258" s="166" t="s">
        <v>179</v>
      </c>
    </row>
    <row r="259" spans="1:65" s="2" customFormat="1" ht="22.2" customHeight="1">
      <c r="A259" s="32"/>
      <c r="B259" s="144"/>
      <c r="C259" s="145" t="s">
        <v>398</v>
      </c>
      <c r="D259" s="145" t="s">
        <v>181</v>
      </c>
      <c r="E259" s="146" t="s">
        <v>1898</v>
      </c>
      <c r="F259" s="147" t="s">
        <v>1899</v>
      </c>
      <c r="G259" s="148" t="s">
        <v>337</v>
      </c>
      <c r="H259" s="149">
        <v>74</v>
      </c>
      <c r="I259" s="150"/>
      <c r="J259" s="151">
        <f>ROUND(I259*H259,2)</f>
        <v>0</v>
      </c>
      <c r="K259" s="147" t="s">
        <v>185</v>
      </c>
      <c r="L259" s="33"/>
      <c r="M259" s="152" t="s">
        <v>1</v>
      </c>
      <c r="N259" s="153" t="s">
        <v>40</v>
      </c>
      <c r="O259" s="58"/>
      <c r="P259" s="154">
        <f>O259*H259</f>
        <v>0</v>
      </c>
      <c r="Q259" s="154">
        <v>0</v>
      </c>
      <c r="R259" s="154">
        <f>Q259*H259</f>
        <v>0</v>
      </c>
      <c r="S259" s="154">
        <v>0.155</v>
      </c>
      <c r="T259" s="155">
        <f>S259*H259</f>
        <v>11.47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6" t="s">
        <v>186</v>
      </c>
      <c r="AT259" s="156" t="s">
        <v>181</v>
      </c>
      <c r="AU259" s="156" t="s">
        <v>85</v>
      </c>
      <c r="AY259" s="17" t="s">
        <v>179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7" t="s">
        <v>83</v>
      </c>
      <c r="BK259" s="157">
        <f>ROUND(I259*H259,2)</f>
        <v>0</v>
      </c>
      <c r="BL259" s="17" t="s">
        <v>186</v>
      </c>
      <c r="BM259" s="156" t="s">
        <v>1900</v>
      </c>
    </row>
    <row r="260" spans="1:65" s="2" customFormat="1" ht="19.2">
      <c r="A260" s="32"/>
      <c r="B260" s="33"/>
      <c r="C260" s="32"/>
      <c r="D260" s="158" t="s">
        <v>188</v>
      </c>
      <c r="E260" s="32"/>
      <c r="F260" s="159" t="s">
        <v>1901</v>
      </c>
      <c r="G260" s="32"/>
      <c r="H260" s="32"/>
      <c r="I260" s="160"/>
      <c r="J260" s="32"/>
      <c r="K260" s="32"/>
      <c r="L260" s="33"/>
      <c r="M260" s="161"/>
      <c r="N260" s="162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188</v>
      </c>
      <c r="AU260" s="17" t="s">
        <v>85</v>
      </c>
    </row>
    <row r="261" spans="1:65" s="2" customFormat="1" ht="10.199999999999999">
      <c r="A261" s="32"/>
      <c r="B261" s="33"/>
      <c r="C261" s="32"/>
      <c r="D261" s="163" t="s">
        <v>190</v>
      </c>
      <c r="E261" s="32"/>
      <c r="F261" s="164" t="s">
        <v>1902</v>
      </c>
      <c r="G261" s="32"/>
      <c r="H261" s="32"/>
      <c r="I261" s="160"/>
      <c r="J261" s="32"/>
      <c r="K261" s="32"/>
      <c r="L261" s="33"/>
      <c r="M261" s="161"/>
      <c r="N261" s="162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190</v>
      </c>
      <c r="AU261" s="17" t="s">
        <v>85</v>
      </c>
    </row>
    <row r="262" spans="1:65" s="2" customFormat="1" ht="30" customHeight="1">
      <c r="A262" s="32"/>
      <c r="B262" s="144"/>
      <c r="C262" s="145" t="s">
        <v>406</v>
      </c>
      <c r="D262" s="145" t="s">
        <v>181</v>
      </c>
      <c r="E262" s="146" t="s">
        <v>1903</v>
      </c>
      <c r="F262" s="147" t="s">
        <v>1904</v>
      </c>
      <c r="G262" s="148" t="s">
        <v>337</v>
      </c>
      <c r="H262" s="149">
        <v>120</v>
      </c>
      <c r="I262" s="150"/>
      <c r="J262" s="151">
        <f>ROUND(I262*H262,2)</f>
        <v>0</v>
      </c>
      <c r="K262" s="147" t="s">
        <v>185</v>
      </c>
      <c r="L262" s="33"/>
      <c r="M262" s="152" t="s">
        <v>1</v>
      </c>
      <c r="N262" s="153" t="s">
        <v>40</v>
      </c>
      <c r="O262" s="58"/>
      <c r="P262" s="154">
        <f>O262*H262</f>
        <v>0</v>
      </c>
      <c r="Q262" s="154">
        <v>0</v>
      </c>
      <c r="R262" s="154">
        <f>Q262*H262</f>
        <v>0</v>
      </c>
      <c r="S262" s="154">
        <v>0</v>
      </c>
      <c r="T262" s="155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6" t="s">
        <v>186</v>
      </c>
      <c r="AT262" s="156" t="s">
        <v>181</v>
      </c>
      <c r="AU262" s="156" t="s">
        <v>85</v>
      </c>
      <c r="AY262" s="17" t="s">
        <v>179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7" t="s">
        <v>83</v>
      </c>
      <c r="BK262" s="157">
        <f>ROUND(I262*H262,2)</f>
        <v>0</v>
      </c>
      <c r="BL262" s="17" t="s">
        <v>186</v>
      </c>
      <c r="BM262" s="156" t="s">
        <v>1905</v>
      </c>
    </row>
    <row r="263" spans="1:65" s="2" customFormat="1" ht="28.8">
      <c r="A263" s="32"/>
      <c r="B263" s="33"/>
      <c r="C263" s="32"/>
      <c r="D263" s="158" t="s">
        <v>188</v>
      </c>
      <c r="E263" s="32"/>
      <c r="F263" s="159" t="s">
        <v>1906</v>
      </c>
      <c r="G263" s="32"/>
      <c r="H263" s="32"/>
      <c r="I263" s="160"/>
      <c r="J263" s="32"/>
      <c r="K263" s="32"/>
      <c r="L263" s="33"/>
      <c r="M263" s="161"/>
      <c r="N263" s="162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188</v>
      </c>
      <c r="AU263" s="17" t="s">
        <v>85</v>
      </c>
    </row>
    <row r="264" spans="1:65" s="2" customFormat="1" ht="10.199999999999999">
      <c r="A264" s="32"/>
      <c r="B264" s="33"/>
      <c r="C264" s="32"/>
      <c r="D264" s="163" t="s">
        <v>190</v>
      </c>
      <c r="E264" s="32"/>
      <c r="F264" s="164" t="s">
        <v>1907</v>
      </c>
      <c r="G264" s="32"/>
      <c r="H264" s="32"/>
      <c r="I264" s="160"/>
      <c r="J264" s="32"/>
      <c r="K264" s="32"/>
      <c r="L264" s="33"/>
      <c r="M264" s="161"/>
      <c r="N264" s="162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190</v>
      </c>
      <c r="AU264" s="17" t="s">
        <v>85</v>
      </c>
    </row>
    <row r="265" spans="1:65" s="13" customFormat="1" ht="10.199999999999999">
      <c r="B265" s="165"/>
      <c r="D265" s="158" t="s">
        <v>192</v>
      </c>
      <c r="E265" s="166" t="s">
        <v>1</v>
      </c>
      <c r="F265" s="167" t="s">
        <v>1908</v>
      </c>
      <c r="H265" s="168">
        <v>120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6" t="s">
        <v>192</v>
      </c>
      <c r="AU265" s="166" t="s">
        <v>85</v>
      </c>
      <c r="AV265" s="13" t="s">
        <v>85</v>
      </c>
      <c r="AW265" s="13" t="s">
        <v>31</v>
      </c>
      <c r="AX265" s="13" t="s">
        <v>83</v>
      </c>
      <c r="AY265" s="166" t="s">
        <v>179</v>
      </c>
    </row>
    <row r="266" spans="1:65" s="2" customFormat="1" ht="22.2" customHeight="1">
      <c r="A266" s="32"/>
      <c r="B266" s="144"/>
      <c r="C266" s="145" t="s">
        <v>414</v>
      </c>
      <c r="D266" s="145" t="s">
        <v>181</v>
      </c>
      <c r="E266" s="146" t="s">
        <v>1909</v>
      </c>
      <c r="F266" s="147" t="s">
        <v>1910</v>
      </c>
      <c r="G266" s="148" t="s">
        <v>337</v>
      </c>
      <c r="H266" s="149">
        <v>12.5</v>
      </c>
      <c r="I266" s="150"/>
      <c r="J266" s="151">
        <f>ROUND(I266*H266,2)</f>
        <v>0</v>
      </c>
      <c r="K266" s="147" t="s">
        <v>739</v>
      </c>
      <c r="L266" s="33"/>
      <c r="M266" s="152" t="s">
        <v>1</v>
      </c>
      <c r="N266" s="153" t="s">
        <v>40</v>
      </c>
      <c r="O266" s="58"/>
      <c r="P266" s="154">
        <f>O266*H266</f>
        <v>0</v>
      </c>
      <c r="Q266" s="154">
        <v>1.5E-3</v>
      </c>
      <c r="R266" s="154">
        <f>Q266*H266</f>
        <v>1.8749999999999999E-2</v>
      </c>
      <c r="S266" s="154">
        <v>0</v>
      </c>
      <c r="T266" s="155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6" t="s">
        <v>186</v>
      </c>
      <c r="AT266" s="156" t="s">
        <v>181</v>
      </c>
      <c r="AU266" s="156" t="s">
        <v>85</v>
      </c>
      <c r="AY266" s="17" t="s">
        <v>179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7" t="s">
        <v>83</v>
      </c>
      <c r="BK266" s="157">
        <f>ROUND(I266*H266,2)</f>
        <v>0</v>
      </c>
      <c r="BL266" s="17" t="s">
        <v>186</v>
      </c>
      <c r="BM266" s="156" t="s">
        <v>1911</v>
      </c>
    </row>
    <row r="267" spans="1:65" s="2" customFormat="1" ht="28.8">
      <c r="A267" s="32"/>
      <c r="B267" s="33"/>
      <c r="C267" s="32"/>
      <c r="D267" s="158" t="s">
        <v>188</v>
      </c>
      <c r="E267" s="32"/>
      <c r="F267" s="159" t="s">
        <v>1912</v>
      </c>
      <c r="G267" s="32"/>
      <c r="H267" s="32"/>
      <c r="I267" s="160"/>
      <c r="J267" s="32"/>
      <c r="K267" s="32"/>
      <c r="L267" s="33"/>
      <c r="M267" s="161"/>
      <c r="N267" s="162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188</v>
      </c>
      <c r="AU267" s="17" t="s">
        <v>85</v>
      </c>
    </row>
    <row r="268" spans="1:65" s="2" customFormat="1" ht="10.199999999999999">
      <c r="A268" s="32"/>
      <c r="B268" s="33"/>
      <c r="C268" s="32"/>
      <c r="D268" s="163" t="s">
        <v>190</v>
      </c>
      <c r="E268" s="32"/>
      <c r="F268" s="164" t="s">
        <v>1913</v>
      </c>
      <c r="G268" s="32"/>
      <c r="H268" s="32"/>
      <c r="I268" s="160"/>
      <c r="J268" s="32"/>
      <c r="K268" s="32"/>
      <c r="L268" s="33"/>
      <c r="M268" s="161"/>
      <c r="N268" s="162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190</v>
      </c>
      <c r="AU268" s="17" t="s">
        <v>85</v>
      </c>
    </row>
    <row r="269" spans="1:65" s="13" customFormat="1" ht="10.199999999999999">
      <c r="B269" s="165"/>
      <c r="D269" s="158" t="s">
        <v>192</v>
      </c>
      <c r="E269" s="166" t="s">
        <v>1</v>
      </c>
      <c r="F269" s="167" t="s">
        <v>1914</v>
      </c>
      <c r="H269" s="168">
        <v>12.5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6" t="s">
        <v>192</v>
      </c>
      <c r="AU269" s="166" t="s">
        <v>85</v>
      </c>
      <c r="AV269" s="13" t="s">
        <v>85</v>
      </c>
      <c r="AW269" s="13" t="s">
        <v>31</v>
      </c>
      <c r="AX269" s="13" t="s">
        <v>83</v>
      </c>
      <c r="AY269" s="166" t="s">
        <v>179</v>
      </c>
    </row>
    <row r="270" spans="1:65" s="2" customFormat="1" ht="22.2" customHeight="1">
      <c r="A270" s="32"/>
      <c r="B270" s="144"/>
      <c r="C270" s="145" t="s">
        <v>421</v>
      </c>
      <c r="D270" s="145" t="s">
        <v>181</v>
      </c>
      <c r="E270" s="146" t="s">
        <v>1915</v>
      </c>
      <c r="F270" s="147" t="s">
        <v>1916</v>
      </c>
      <c r="G270" s="148" t="s">
        <v>337</v>
      </c>
      <c r="H270" s="149">
        <v>53</v>
      </c>
      <c r="I270" s="150"/>
      <c r="J270" s="151">
        <f>ROUND(I270*H270,2)</f>
        <v>0</v>
      </c>
      <c r="K270" s="147" t="s">
        <v>185</v>
      </c>
      <c r="L270" s="33"/>
      <c r="M270" s="152" t="s">
        <v>1</v>
      </c>
      <c r="N270" s="153" t="s">
        <v>40</v>
      </c>
      <c r="O270" s="58"/>
      <c r="P270" s="154">
        <f>O270*H270</f>
        <v>0</v>
      </c>
      <c r="Q270" s="154">
        <v>1.0000000000000001E-5</v>
      </c>
      <c r="R270" s="154">
        <f>Q270*H270</f>
        <v>5.3000000000000009E-4</v>
      </c>
      <c r="S270" s="154">
        <v>0</v>
      </c>
      <c r="T270" s="155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6" t="s">
        <v>186</v>
      </c>
      <c r="AT270" s="156" t="s">
        <v>181</v>
      </c>
      <c r="AU270" s="156" t="s">
        <v>85</v>
      </c>
      <c r="AY270" s="17" t="s">
        <v>179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7" t="s">
        <v>83</v>
      </c>
      <c r="BK270" s="157">
        <f>ROUND(I270*H270,2)</f>
        <v>0</v>
      </c>
      <c r="BL270" s="17" t="s">
        <v>186</v>
      </c>
      <c r="BM270" s="156" t="s">
        <v>1917</v>
      </c>
    </row>
    <row r="271" spans="1:65" s="2" customFormat="1" ht="19.2">
      <c r="A271" s="32"/>
      <c r="B271" s="33"/>
      <c r="C271" s="32"/>
      <c r="D271" s="158" t="s">
        <v>188</v>
      </c>
      <c r="E271" s="32"/>
      <c r="F271" s="159" t="s">
        <v>1918</v>
      </c>
      <c r="G271" s="32"/>
      <c r="H271" s="32"/>
      <c r="I271" s="160"/>
      <c r="J271" s="32"/>
      <c r="K271" s="32"/>
      <c r="L271" s="33"/>
      <c r="M271" s="161"/>
      <c r="N271" s="162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188</v>
      </c>
      <c r="AU271" s="17" t="s">
        <v>85</v>
      </c>
    </row>
    <row r="272" spans="1:65" s="2" customFormat="1" ht="10.199999999999999">
      <c r="A272" s="32"/>
      <c r="B272" s="33"/>
      <c r="C272" s="32"/>
      <c r="D272" s="163" t="s">
        <v>190</v>
      </c>
      <c r="E272" s="32"/>
      <c r="F272" s="164" t="s">
        <v>1919</v>
      </c>
      <c r="G272" s="32"/>
      <c r="H272" s="32"/>
      <c r="I272" s="160"/>
      <c r="J272" s="32"/>
      <c r="K272" s="32"/>
      <c r="L272" s="33"/>
      <c r="M272" s="161"/>
      <c r="N272" s="162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190</v>
      </c>
      <c r="AU272" s="17" t="s">
        <v>85</v>
      </c>
    </row>
    <row r="273" spans="1:65" s="13" customFormat="1" ht="10.199999999999999">
      <c r="B273" s="165"/>
      <c r="D273" s="158" t="s">
        <v>192</v>
      </c>
      <c r="E273" s="166" t="s">
        <v>1</v>
      </c>
      <c r="F273" s="167" t="s">
        <v>1920</v>
      </c>
      <c r="H273" s="168">
        <v>53</v>
      </c>
      <c r="I273" s="169"/>
      <c r="L273" s="165"/>
      <c r="M273" s="170"/>
      <c r="N273" s="171"/>
      <c r="O273" s="171"/>
      <c r="P273" s="171"/>
      <c r="Q273" s="171"/>
      <c r="R273" s="171"/>
      <c r="S273" s="171"/>
      <c r="T273" s="172"/>
      <c r="AT273" s="166" t="s">
        <v>192</v>
      </c>
      <c r="AU273" s="166" t="s">
        <v>85</v>
      </c>
      <c r="AV273" s="13" t="s">
        <v>85</v>
      </c>
      <c r="AW273" s="13" t="s">
        <v>31</v>
      </c>
      <c r="AX273" s="13" t="s">
        <v>83</v>
      </c>
      <c r="AY273" s="166" t="s">
        <v>179</v>
      </c>
    </row>
    <row r="274" spans="1:65" s="2" customFormat="1" ht="22.2" customHeight="1">
      <c r="A274" s="32"/>
      <c r="B274" s="144"/>
      <c r="C274" s="174" t="s">
        <v>428</v>
      </c>
      <c r="D274" s="174" t="s">
        <v>278</v>
      </c>
      <c r="E274" s="175" t="s">
        <v>1921</v>
      </c>
      <c r="F274" s="176" t="s">
        <v>1922</v>
      </c>
      <c r="G274" s="177" t="s">
        <v>337</v>
      </c>
      <c r="H274" s="178">
        <v>55</v>
      </c>
      <c r="I274" s="179"/>
      <c r="J274" s="180">
        <f>ROUND(I274*H274,2)</f>
        <v>0</v>
      </c>
      <c r="K274" s="176" t="s">
        <v>185</v>
      </c>
      <c r="L274" s="181"/>
      <c r="M274" s="182" t="s">
        <v>1</v>
      </c>
      <c r="N274" s="183" t="s">
        <v>40</v>
      </c>
      <c r="O274" s="58"/>
      <c r="P274" s="154">
        <f>O274*H274</f>
        <v>0</v>
      </c>
      <c r="Q274" s="154">
        <v>2.6700000000000001E-3</v>
      </c>
      <c r="R274" s="154">
        <f>Q274*H274</f>
        <v>0.14685000000000001</v>
      </c>
      <c r="S274" s="154">
        <v>0</v>
      </c>
      <c r="T274" s="155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6" t="s">
        <v>233</v>
      </c>
      <c r="AT274" s="156" t="s">
        <v>278</v>
      </c>
      <c r="AU274" s="156" t="s">
        <v>85</v>
      </c>
      <c r="AY274" s="17" t="s">
        <v>179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7" t="s">
        <v>83</v>
      </c>
      <c r="BK274" s="157">
        <f>ROUND(I274*H274,2)</f>
        <v>0</v>
      </c>
      <c r="BL274" s="17" t="s">
        <v>186</v>
      </c>
      <c r="BM274" s="156" t="s">
        <v>1923</v>
      </c>
    </row>
    <row r="275" spans="1:65" s="2" customFormat="1" ht="19.2">
      <c r="A275" s="32"/>
      <c r="B275" s="33"/>
      <c r="C275" s="32"/>
      <c r="D275" s="158" t="s">
        <v>188</v>
      </c>
      <c r="E275" s="32"/>
      <c r="F275" s="159" t="s">
        <v>1922</v>
      </c>
      <c r="G275" s="32"/>
      <c r="H275" s="32"/>
      <c r="I275" s="160"/>
      <c r="J275" s="32"/>
      <c r="K275" s="32"/>
      <c r="L275" s="33"/>
      <c r="M275" s="161"/>
      <c r="N275" s="162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188</v>
      </c>
      <c r="AU275" s="17" t="s">
        <v>85</v>
      </c>
    </row>
    <row r="276" spans="1:65" s="2" customFormat="1" ht="22.2" customHeight="1">
      <c r="A276" s="32"/>
      <c r="B276" s="144"/>
      <c r="C276" s="145" t="s">
        <v>435</v>
      </c>
      <c r="D276" s="145" t="s">
        <v>181</v>
      </c>
      <c r="E276" s="146" t="s">
        <v>1924</v>
      </c>
      <c r="F276" s="147" t="s">
        <v>1925</v>
      </c>
      <c r="G276" s="148" t="s">
        <v>337</v>
      </c>
      <c r="H276" s="149">
        <v>46</v>
      </c>
      <c r="I276" s="150"/>
      <c r="J276" s="151">
        <f>ROUND(I276*H276,2)</f>
        <v>0</v>
      </c>
      <c r="K276" s="147" t="s">
        <v>185</v>
      </c>
      <c r="L276" s="33"/>
      <c r="M276" s="152" t="s">
        <v>1</v>
      </c>
      <c r="N276" s="153" t="s">
        <v>40</v>
      </c>
      <c r="O276" s="58"/>
      <c r="P276" s="154">
        <f>O276*H276</f>
        <v>0</v>
      </c>
      <c r="Q276" s="154">
        <v>1.2999999999999999E-5</v>
      </c>
      <c r="R276" s="154">
        <f>Q276*H276</f>
        <v>5.9800000000000001E-4</v>
      </c>
      <c r="S276" s="154">
        <v>0</v>
      </c>
      <c r="T276" s="155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6" t="s">
        <v>186</v>
      </c>
      <c r="AT276" s="156" t="s">
        <v>181</v>
      </c>
      <c r="AU276" s="156" t="s">
        <v>85</v>
      </c>
      <c r="AY276" s="17" t="s">
        <v>179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7" t="s">
        <v>83</v>
      </c>
      <c r="BK276" s="157">
        <f>ROUND(I276*H276,2)</f>
        <v>0</v>
      </c>
      <c r="BL276" s="17" t="s">
        <v>186</v>
      </c>
      <c r="BM276" s="156" t="s">
        <v>1926</v>
      </c>
    </row>
    <row r="277" spans="1:65" s="2" customFormat="1" ht="19.2">
      <c r="A277" s="32"/>
      <c r="B277" s="33"/>
      <c r="C277" s="32"/>
      <c r="D277" s="158" t="s">
        <v>188</v>
      </c>
      <c r="E277" s="32"/>
      <c r="F277" s="159" t="s">
        <v>1927</v>
      </c>
      <c r="G277" s="32"/>
      <c r="H277" s="32"/>
      <c r="I277" s="160"/>
      <c r="J277" s="32"/>
      <c r="K277" s="32"/>
      <c r="L277" s="33"/>
      <c r="M277" s="161"/>
      <c r="N277" s="162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188</v>
      </c>
      <c r="AU277" s="17" t="s">
        <v>85</v>
      </c>
    </row>
    <row r="278" spans="1:65" s="2" customFormat="1" ht="10.199999999999999">
      <c r="A278" s="32"/>
      <c r="B278" s="33"/>
      <c r="C278" s="32"/>
      <c r="D278" s="163" t="s">
        <v>190</v>
      </c>
      <c r="E278" s="32"/>
      <c r="F278" s="164" t="s">
        <v>1928</v>
      </c>
      <c r="G278" s="32"/>
      <c r="H278" s="32"/>
      <c r="I278" s="160"/>
      <c r="J278" s="32"/>
      <c r="K278" s="32"/>
      <c r="L278" s="33"/>
      <c r="M278" s="161"/>
      <c r="N278" s="162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190</v>
      </c>
      <c r="AU278" s="17" t="s">
        <v>85</v>
      </c>
    </row>
    <row r="279" spans="1:65" s="15" customFormat="1" ht="10.199999999999999">
      <c r="B279" s="203"/>
      <c r="D279" s="158" t="s">
        <v>192</v>
      </c>
      <c r="E279" s="204" t="s">
        <v>1</v>
      </c>
      <c r="F279" s="205" t="s">
        <v>1929</v>
      </c>
      <c r="H279" s="204" t="s">
        <v>1</v>
      </c>
      <c r="I279" s="206"/>
      <c r="L279" s="203"/>
      <c r="M279" s="207"/>
      <c r="N279" s="208"/>
      <c r="O279" s="208"/>
      <c r="P279" s="208"/>
      <c r="Q279" s="208"/>
      <c r="R279" s="208"/>
      <c r="S279" s="208"/>
      <c r="T279" s="209"/>
      <c r="AT279" s="204" t="s">
        <v>192</v>
      </c>
      <c r="AU279" s="204" t="s">
        <v>85</v>
      </c>
      <c r="AV279" s="15" t="s">
        <v>83</v>
      </c>
      <c r="AW279" s="15" t="s">
        <v>31</v>
      </c>
      <c r="AX279" s="15" t="s">
        <v>75</v>
      </c>
      <c r="AY279" s="204" t="s">
        <v>179</v>
      </c>
    </row>
    <row r="280" spans="1:65" s="13" customFormat="1" ht="10.199999999999999">
      <c r="B280" s="165"/>
      <c r="D280" s="158" t="s">
        <v>192</v>
      </c>
      <c r="E280" s="166" t="s">
        <v>1</v>
      </c>
      <c r="F280" s="167" t="s">
        <v>1897</v>
      </c>
      <c r="H280" s="168">
        <v>46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6" t="s">
        <v>192</v>
      </c>
      <c r="AU280" s="166" t="s">
        <v>85</v>
      </c>
      <c r="AV280" s="13" t="s">
        <v>85</v>
      </c>
      <c r="AW280" s="13" t="s">
        <v>31</v>
      </c>
      <c r="AX280" s="13" t="s">
        <v>83</v>
      </c>
      <c r="AY280" s="166" t="s">
        <v>179</v>
      </c>
    </row>
    <row r="281" spans="1:65" s="2" customFormat="1" ht="22.2" customHeight="1">
      <c r="A281" s="32"/>
      <c r="B281" s="144"/>
      <c r="C281" s="174" t="s">
        <v>442</v>
      </c>
      <c r="D281" s="174" t="s">
        <v>278</v>
      </c>
      <c r="E281" s="175" t="s">
        <v>1930</v>
      </c>
      <c r="F281" s="176" t="s">
        <v>1931</v>
      </c>
      <c r="G281" s="177" t="s">
        <v>337</v>
      </c>
      <c r="H281" s="178">
        <v>48</v>
      </c>
      <c r="I281" s="179"/>
      <c r="J281" s="180">
        <f>ROUND(I281*H281,2)</f>
        <v>0</v>
      </c>
      <c r="K281" s="176" t="s">
        <v>185</v>
      </c>
      <c r="L281" s="181"/>
      <c r="M281" s="182" t="s">
        <v>1</v>
      </c>
      <c r="N281" s="183" t="s">
        <v>40</v>
      </c>
      <c r="O281" s="58"/>
      <c r="P281" s="154">
        <f>O281*H281</f>
        <v>0</v>
      </c>
      <c r="Q281" s="154">
        <v>4.2599999999999999E-3</v>
      </c>
      <c r="R281" s="154">
        <f>Q281*H281</f>
        <v>0.20448</v>
      </c>
      <c r="S281" s="154">
        <v>0</v>
      </c>
      <c r="T281" s="155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6" t="s">
        <v>233</v>
      </c>
      <c r="AT281" s="156" t="s">
        <v>278</v>
      </c>
      <c r="AU281" s="156" t="s">
        <v>85</v>
      </c>
      <c r="AY281" s="17" t="s">
        <v>179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7" t="s">
        <v>83</v>
      </c>
      <c r="BK281" s="157">
        <f>ROUND(I281*H281,2)</f>
        <v>0</v>
      </c>
      <c r="BL281" s="17" t="s">
        <v>186</v>
      </c>
      <c r="BM281" s="156" t="s">
        <v>1932</v>
      </c>
    </row>
    <row r="282" spans="1:65" s="2" customFormat="1" ht="19.2">
      <c r="A282" s="32"/>
      <c r="B282" s="33"/>
      <c r="C282" s="32"/>
      <c r="D282" s="158" t="s">
        <v>188</v>
      </c>
      <c r="E282" s="32"/>
      <c r="F282" s="159" t="s">
        <v>1931</v>
      </c>
      <c r="G282" s="32"/>
      <c r="H282" s="32"/>
      <c r="I282" s="160"/>
      <c r="J282" s="32"/>
      <c r="K282" s="32"/>
      <c r="L282" s="33"/>
      <c r="M282" s="161"/>
      <c r="N282" s="162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188</v>
      </c>
      <c r="AU282" s="17" t="s">
        <v>85</v>
      </c>
    </row>
    <row r="283" spans="1:65" s="2" customFormat="1" ht="22.2" customHeight="1">
      <c r="A283" s="32"/>
      <c r="B283" s="144"/>
      <c r="C283" s="145" t="s">
        <v>449</v>
      </c>
      <c r="D283" s="145" t="s">
        <v>181</v>
      </c>
      <c r="E283" s="146" t="s">
        <v>1933</v>
      </c>
      <c r="F283" s="147" t="s">
        <v>1934</v>
      </c>
      <c r="G283" s="148" t="s">
        <v>337</v>
      </c>
      <c r="H283" s="149">
        <v>74</v>
      </c>
      <c r="I283" s="150"/>
      <c r="J283" s="151">
        <f>ROUND(I283*H283,2)</f>
        <v>0</v>
      </c>
      <c r="K283" s="147" t="s">
        <v>185</v>
      </c>
      <c r="L283" s="33"/>
      <c r="M283" s="152" t="s">
        <v>1</v>
      </c>
      <c r="N283" s="153" t="s">
        <v>40</v>
      </c>
      <c r="O283" s="58"/>
      <c r="P283" s="154">
        <f>O283*H283</f>
        <v>0</v>
      </c>
      <c r="Q283" s="154">
        <v>1.8E-5</v>
      </c>
      <c r="R283" s="154">
        <f>Q283*H283</f>
        <v>1.3320000000000001E-3</v>
      </c>
      <c r="S283" s="154">
        <v>0</v>
      </c>
      <c r="T283" s="155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6" t="s">
        <v>186</v>
      </c>
      <c r="AT283" s="156" t="s">
        <v>181</v>
      </c>
      <c r="AU283" s="156" t="s">
        <v>85</v>
      </c>
      <c r="AY283" s="17" t="s">
        <v>179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7" t="s">
        <v>83</v>
      </c>
      <c r="BK283" s="157">
        <f>ROUND(I283*H283,2)</f>
        <v>0</v>
      </c>
      <c r="BL283" s="17" t="s">
        <v>186</v>
      </c>
      <c r="BM283" s="156" t="s">
        <v>1935</v>
      </c>
    </row>
    <row r="284" spans="1:65" s="2" customFormat="1" ht="19.2">
      <c r="A284" s="32"/>
      <c r="B284" s="33"/>
      <c r="C284" s="32"/>
      <c r="D284" s="158" t="s">
        <v>188</v>
      </c>
      <c r="E284" s="32"/>
      <c r="F284" s="159" t="s">
        <v>1936</v>
      </c>
      <c r="G284" s="32"/>
      <c r="H284" s="32"/>
      <c r="I284" s="160"/>
      <c r="J284" s="32"/>
      <c r="K284" s="32"/>
      <c r="L284" s="33"/>
      <c r="M284" s="161"/>
      <c r="N284" s="162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188</v>
      </c>
      <c r="AU284" s="17" t="s">
        <v>85</v>
      </c>
    </row>
    <row r="285" spans="1:65" s="2" customFormat="1" ht="10.199999999999999">
      <c r="A285" s="32"/>
      <c r="B285" s="33"/>
      <c r="C285" s="32"/>
      <c r="D285" s="163" t="s">
        <v>190</v>
      </c>
      <c r="E285" s="32"/>
      <c r="F285" s="164" t="s">
        <v>1937</v>
      </c>
      <c r="G285" s="32"/>
      <c r="H285" s="32"/>
      <c r="I285" s="160"/>
      <c r="J285" s="32"/>
      <c r="K285" s="32"/>
      <c r="L285" s="33"/>
      <c r="M285" s="161"/>
      <c r="N285" s="162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190</v>
      </c>
      <c r="AU285" s="17" t="s">
        <v>85</v>
      </c>
    </row>
    <row r="286" spans="1:65" s="2" customFormat="1" ht="22.2" customHeight="1">
      <c r="A286" s="32"/>
      <c r="B286" s="144"/>
      <c r="C286" s="174" t="s">
        <v>455</v>
      </c>
      <c r="D286" s="174" t="s">
        <v>278</v>
      </c>
      <c r="E286" s="175" t="s">
        <v>1938</v>
      </c>
      <c r="F286" s="176" t="s">
        <v>1939</v>
      </c>
      <c r="G286" s="177" t="s">
        <v>337</v>
      </c>
      <c r="H286" s="178">
        <v>76</v>
      </c>
      <c r="I286" s="179"/>
      <c r="J286" s="180">
        <f>ROUND(I286*H286,2)</f>
        <v>0</v>
      </c>
      <c r="K286" s="176" t="s">
        <v>185</v>
      </c>
      <c r="L286" s="181"/>
      <c r="M286" s="182" t="s">
        <v>1</v>
      </c>
      <c r="N286" s="183" t="s">
        <v>40</v>
      </c>
      <c r="O286" s="58"/>
      <c r="P286" s="154">
        <f>O286*H286</f>
        <v>0</v>
      </c>
      <c r="Q286" s="154">
        <v>1.3100000000000001E-2</v>
      </c>
      <c r="R286" s="154">
        <f>Q286*H286</f>
        <v>0.99560000000000004</v>
      </c>
      <c r="S286" s="154">
        <v>0</v>
      </c>
      <c r="T286" s="155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6" t="s">
        <v>233</v>
      </c>
      <c r="AT286" s="156" t="s">
        <v>278</v>
      </c>
      <c r="AU286" s="156" t="s">
        <v>85</v>
      </c>
      <c r="AY286" s="17" t="s">
        <v>179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7" t="s">
        <v>83</v>
      </c>
      <c r="BK286" s="157">
        <f>ROUND(I286*H286,2)</f>
        <v>0</v>
      </c>
      <c r="BL286" s="17" t="s">
        <v>186</v>
      </c>
      <c r="BM286" s="156" t="s">
        <v>1940</v>
      </c>
    </row>
    <row r="287" spans="1:65" s="2" customFormat="1" ht="19.2">
      <c r="A287" s="32"/>
      <c r="B287" s="33"/>
      <c r="C287" s="32"/>
      <c r="D287" s="158" t="s">
        <v>188</v>
      </c>
      <c r="E287" s="32"/>
      <c r="F287" s="159" t="s">
        <v>1939</v>
      </c>
      <c r="G287" s="32"/>
      <c r="H287" s="32"/>
      <c r="I287" s="160"/>
      <c r="J287" s="32"/>
      <c r="K287" s="32"/>
      <c r="L287" s="33"/>
      <c r="M287" s="161"/>
      <c r="N287" s="162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188</v>
      </c>
      <c r="AU287" s="17" t="s">
        <v>85</v>
      </c>
    </row>
    <row r="288" spans="1:65" s="2" customFormat="1" ht="30" customHeight="1">
      <c r="A288" s="32"/>
      <c r="B288" s="144"/>
      <c r="C288" s="145" t="s">
        <v>462</v>
      </c>
      <c r="D288" s="145" t="s">
        <v>181</v>
      </c>
      <c r="E288" s="146" t="s">
        <v>1941</v>
      </c>
      <c r="F288" s="147" t="s">
        <v>1942</v>
      </c>
      <c r="G288" s="148" t="s">
        <v>259</v>
      </c>
      <c r="H288" s="149">
        <v>6</v>
      </c>
      <c r="I288" s="150"/>
      <c r="J288" s="151">
        <f>ROUND(I288*H288,2)</f>
        <v>0</v>
      </c>
      <c r="K288" s="147" t="s">
        <v>185</v>
      </c>
      <c r="L288" s="33"/>
      <c r="M288" s="152" t="s">
        <v>1</v>
      </c>
      <c r="N288" s="153" t="s">
        <v>40</v>
      </c>
      <c r="O288" s="58"/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6" t="s">
        <v>186</v>
      </c>
      <c r="AT288" s="156" t="s">
        <v>181</v>
      </c>
      <c r="AU288" s="156" t="s">
        <v>85</v>
      </c>
      <c r="AY288" s="17" t="s">
        <v>179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7" t="s">
        <v>83</v>
      </c>
      <c r="BK288" s="157">
        <f>ROUND(I288*H288,2)</f>
        <v>0</v>
      </c>
      <c r="BL288" s="17" t="s">
        <v>186</v>
      </c>
      <c r="BM288" s="156" t="s">
        <v>1943</v>
      </c>
    </row>
    <row r="289" spans="1:65" s="2" customFormat="1" ht="19.2">
      <c r="A289" s="32"/>
      <c r="B289" s="33"/>
      <c r="C289" s="32"/>
      <c r="D289" s="158" t="s">
        <v>188</v>
      </c>
      <c r="E289" s="32"/>
      <c r="F289" s="159" t="s">
        <v>1944</v>
      </c>
      <c r="G289" s="32"/>
      <c r="H289" s="32"/>
      <c r="I289" s="160"/>
      <c r="J289" s="32"/>
      <c r="K289" s="32"/>
      <c r="L289" s="33"/>
      <c r="M289" s="161"/>
      <c r="N289" s="162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188</v>
      </c>
      <c r="AU289" s="17" t="s">
        <v>85</v>
      </c>
    </row>
    <row r="290" spans="1:65" s="2" customFormat="1" ht="10.199999999999999">
      <c r="A290" s="32"/>
      <c r="B290" s="33"/>
      <c r="C290" s="32"/>
      <c r="D290" s="163" t="s">
        <v>190</v>
      </c>
      <c r="E290" s="32"/>
      <c r="F290" s="164" t="s">
        <v>1945</v>
      </c>
      <c r="G290" s="32"/>
      <c r="H290" s="32"/>
      <c r="I290" s="160"/>
      <c r="J290" s="32"/>
      <c r="K290" s="32"/>
      <c r="L290" s="33"/>
      <c r="M290" s="161"/>
      <c r="N290" s="162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190</v>
      </c>
      <c r="AU290" s="17" t="s">
        <v>85</v>
      </c>
    </row>
    <row r="291" spans="1:65" s="13" customFormat="1" ht="10.199999999999999">
      <c r="B291" s="165"/>
      <c r="D291" s="158" t="s">
        <v>192</v>
      </c>
      <c r="E291" s="166" t="s">
        <v>1</v>
      </c>
      <c r="F291" s="167" t="s">
        <v>1946</v>
      </c>
      <c r="H291" s="168">
        <v>6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6" t="s">
        <v>192</v>
      </c>
      <c r="AU291" s="166" t="s">
        <v>85</v>
      </c>
      <c r="AV291" s="13" t="s">
        <v>85</v>
      </c>
      <c r="AW291" s="13" t="s">
        <v>31</v>
      </c>
      <c r="AX291" s="13" t="s">
        <v>83</v>
      </c>
      <c r="AY291" s="166" t="s">
        <v>179</v>
      </c>
    </row>
    <row r="292" spans="1:65" s="2" customFormat="1" ht="22.2" customHeight="1">
      <c r="A292" s="32"/>
      <c r="B292" s="144"/>
      <c r="C292" s="174" t="s">
        <v>470</v>
      </c>
      <c r="D292" s="174" t="s">
        <v>278</v>
      </c>
      <c r="E292" s="175" t="s">
        <v>1947</v>
      </c>
      <c r="F292" s="176" t="s">
        <v>1948</v>
      </c>
      <c r="G292" s="177" t="s">
        <v>259</v>
      </c>
      <c r="H292" s="178">
        <v>3</v>
      </c>
      <c r="I292" s="179"/>
      <c r="J292" s="180">
        <f>ROUND(I292*H292,2)</f>
        <v>0</v>
      </c>
      <c r="K292" s="176" t="s">
        <v>185</v>
      </c>
      <c r="L292" s="181"/>
      <c r="M292" s="182" t="s">
        <v>1</v>
      </c>
      <c r="N292" s="183" t="s">
        <v>40</v>
      </c>
      <c r="O292" s="58"/>
      <c r="P292" s="154">
        <f>O292*H292</f>
        <v>0</v>
      </c>
      <c r="Q292" s="154">
        <v>2.2000000000000001E-3</v>
      </c>
      <c r="R292" s="154">
        <f>Q292*H292</f>
        <v>6.6E-3</v>
      </c>
      <c r="S292" s="154">
        <v>0</v>
      </c>
      <c r="T292" s="155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6" t="s">
        <v>233</v>
      </c>
      <c r="AT292" s="156" t="s">
        <v>278</v>
      </c>
      <c r="AU292" s="156" t="s">
        <v>85</v>
      </c>
      <c r="AY292" s="17" t="s">
        <v>179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7" t="s">
        <v>83</v>
      </c>
      <c r="BK292" s="157">
        <f>ROUND(I292*H292,2)</f>
        <v>0</v>
      </c>
      <c r="BL292" s="17" t="s">
        <v>186</v>
      </c>
      <c r="BM292" s="156" t="s">
        <v>1949</v>
      </c>
    </row>
    <row r="293" spans="1:65" s="2" customFormat="1" ht="10.199999999999999">
      <c r="A293" s="32"/>
      <c r="B293" s="33"/>
      <c r="C293" s="32"/>
      <c r="D293" s="158" t="s">
        <v>188</v>
      </c>
      <c r="E293" s="32"/>
      <c r="F293" s="159" t="s">
        <v>1948</v>
      </c>
      <c r="G293" s="32"/>
      <c r="H293" s="32"/>
      <c r="I293" s="160"/>
      <c r="J293" s="32"/>
      <c r="K293" s="32"/>
      <c r="L293" s="33"/>
      <c r="M293" s="161"/>
      <c r="N293" s="162"/>
      <c r="O293" s="58"/>
      <c r="P293" s="58"/>
      <c r="Q293" s="58"/>
      <c r="R293" s="58"/>
      <c r="S293" s="58"/>
      <c r="T293" s="59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7" t="s">
        <v>188</v>
      </c>
      <c r="AU293" s="17" t="s">
        <v>85</v>
      </c>
    </row>
    <row r="294" spans="1:65" s="2" customFormat="1" ht="22.2" customHeight="1">
      <c r="A294" s="32"/>
      <c r="B294" s="144"/>
      <c r="C294" s="174" t="s">
        <v>477</v>
      </c>
      <c r="D294" s="174" t="s">
        <v>278</v>
      </c>
      <c r="E294" s="175" t="s">
        <v>1950</v>
      </c>
      <c r="F294" s="176" t="s">
        <v>1951</v>
      </c>
      <c r="G294" s="177" t="s">
        <v>259</v>
      </c>
      <c r="H294" s="178">
        <v>3</v>
      </c>
      <c r="I294" s="179"/>
      <c r="J294" s="180">
        <f>ROUND(I294*H294,2)</f>
        <v>0</v>
      </c>
      <c r="K294" s="176" t="s">
        <v>185</v>
      </c>
      <c r="L294" s="181"/>
      <c r="M294" s="182" t="s">
        <v>1</v>
      </c>
      <c r="N294" s="183" t="s">
        <v>40</v>
      </c>
      <c r="O294" s="58"/>
      <c r="P294" s="154">
        <f>O294*H294</f>
        <v>0</v>
      </c>
      <c r="Q294" s="154">
        <v>2.8E-3</v>
      </c>
      <c r="R294" s="154">
        <f>Q294*H294</f>
        <v>8.3999999999999995E-3</v>
      </c>
      <c r="S294" s="154">
        <v>0</v>
      </c>
      <c r="T294" s="155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6" t="s">
        <v>233</v>
      </c>
      <c r="AT294" s="156" t="s">
        <v>278</v>
      </c>
      <c r="AU294" s="156" t="s">
        <v>85</v>
      </c>
      <c r="AY294" s="17" t="s">
        <v>179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7" t="s">
        <v>83</v>
      </c>
      <c r="BK294" s="157">
        <f>ROUND(I294*H294,2)</f>
        <v>0</v>
      </c>
      <c r="BL294" s="17" t="s">
        <v>186</v>
      </c>
      <c r="BM294" s="156" t="s">
        <v>1952</v>
      </c>
    </row>
    <row r="295" spans="1:65" s="2" customFormat="1" ht="10.199999999999999">
      <c r="A295" s="32"/>
      <c r="B295" s="33"/>
      <c r="C295" s="32"/>
      <c r="D295" s="158" t="s">
        <v>188</v>
      </c>
      <c r="E295" s="32"/>
      <c r="F295" s="159" t="s">
        <v>1951</v>
      </c>
      <c r="G295" s="32"/>
      <c r="H295" s="32"/>
      <c r="I295" s="160"/>
      <c r="J295" s="32"/>
      <c r="K295" s="32"/>
      <c r="L295" s="33"/>
      <c r="M295" s="161"/>
      <c r="N295" s="162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188</v>
      </c>
      <c r="AU295" s="17" t="s">
        <v>85</v>
      </c>
    </row>
    <row r="296" spans="1:65" s="2" customFormat="1" ht="22.2" customHeight="1">
      <c r="A296" s="32"/>
      <c r="B296" s="144"/>
      <c r="C296" s="145" t="s">
        <v>487</v>
      </c>
      <c r="D296" s="145" t="s">
        <v>181</v>
      </c>
      <c r="E296" s="146" t="s">
        <v>1953</v>
      </c>
      <c r="F296" s="147" t="s">
        <v>1954</v>
      </c>
      <c r="G296" s="148" t="s">
        <v>184</v>
      </c>
      <c r="H296" s="149">
        <v>6</v>
      </c>
      <c r="I296" s="150"/>
      <c r="J296" s="151">
        <f>ROUND(I296*H296,2)</f>
        <v>0</v>
      </c>
      <c r="K296" s="147" t="s">
        <v>185</v>
      </c>
      <c r="L296" s="33"/>
      <c r="M296" s="152" t="s">
        <v>1</v>
      </c>
      <c r="N296" s="153" t="s">
        <v>40</v>
      </c>
      <c r="O296" s="58"/>
      <c r="P296" s="154">
        <f>O296*H296</f>
        <v>0</v>
      </c>
      <c r="Q296" s="154">
        <v>0</v>
      </c>
      <c r="R296" s="154">
        <f>Q296*H296</f>
        <v>0</v>
      </c>
      <c r="S296" s="154">
        <v>1.76</v>
      </c>
      <c r="T296" s="155">
        <f>S296*H296</f>
        <v>10.56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6" t="s">
        <v>186</v>
      </c>
      <c r="AT296" s="156" t="s">
        <v>181</v>
      </c>
      <c r="AU296" s="156" t="s">
        <v>85</v>
      </c>
      <c r="AY296" s="17" t="s">
        <v>179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17" t="s">
        <v>83</v>
      </c>
      <c r="BK296" s="157">
        <f>ROUND(I296*H296,2)</f>
        <v>0</v>
      </c>
      <c r="BL296" s="17" t="s">
        <v>186</v>
      </c>
      <c r="BM296" s="156" t="s">
        <v>1955</v>
      </c>
    </row>
    <row r="297" spans="1:65" s="2" customFormat="1" ht="19.2">
      <c r="A297" s="32"/>
      <c r="B297" s="33"/>
      <c r="C297" s="32"/>
      <c r="D297" s="158" t="s">
        <v>188</v>
      </c>
      <c r="E297" s="32"/>
      <c r="F297" s="159" t="s">
        <v>1956</v>
      </c>
      <c r="G297" s="32"/>
      <c r="H297" s="32"/>
      <c r="I297" s="160"/>
      <c r="J297" s="32"/>
      <c r="K297" s="32"/>
      <c r="L297" s="33"/>
      <c r="M297" s="161"/>
      <c r="N297" s="162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188</v>
      </c>
      <c r="AU297" s="17" t="s">
        <v>85</v>
      </c>
    </row>
    <row r="298" spans="1:65" s="2" customFormat="1" ht="10.199999999999999">
      <c r="A298" s="32"/>
      <c r="B298" s="33"/>
      <c r="C298" s="32"/>
      <c r="D298" s="163" t="s">
        <v>190</v>
      </c>
      <c r="E298" s="32"/>
      <c r="F298" s="164" t="s">
        <v>1957</v>
      </c>
      <c r="G298" s="32"/>
      <c r="H298" s="32"/>
      <c r="I298" s="160"/>
      <c r="J298" s="32"/>
      <c r="K298" s="32"/>
      <c r="L298" s="33"/>
      <c r="M298" s="161"/>
      <c r="N298" s="162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190</v>
      </c>
      <c r="AU298" s="17" t="s">
        <v>85</v>
      </c>
    </row>
    <row r="299" spans="1:65" s="13" customFormat="1" ht="10.199999999999999">
      <c r="B299" s="165"/>
      <c r="D299" s="158" t="s">
        <v>192</v>
      </c>
      <c r="E299" s="166" t="s">
        <v>1</v>
      </c>
      <c r="F299" s="167" t="s">
        <v>1958</v>
      </c>
      <c r="H299" s="168">
        <v>6</v>
      </c>
      <c r="I299" s="169"/>
      <c r="L299" s="165"/>
      <c r="M299" s="170"/>
      <c r="N299" s="171"/>
      <c r="O299" s="171"/>
      <c r="P299" s="171"/>
      <c r="Q299" s="171"/>
      <c r="R299" s="171"/>
      <c r="S299" s="171"/>
      <c r="T299" s="172"/>
      <c r="AT299" s="166" t="s">
        <v>192</v>
      </c>
      <c r="AU299" s="166" t="s">
        <v>85</v>
      </c>
      <c r="AV299" s="13" t="s">
        <v>85</v>
      </c>
      <c r="AW299" s="13" t="s">
        <v>31</v>
      </c>
      <c r="AX299" s="13" t="s">
        <v>83</v>
      </c>
      <c r="AY299" s="166" t="s">
        <v>179</v>
      </c>
    </row>
    <row r="300" spans="1:65" s="2" customFormat="1" ht="22.2" customHeight="1">
      <c r="A300" s="32"/>
      <c r="B300" s="144"/>
      <c r="C300" s="145" t="s">
        <v>493</v>
      </c>
      <c r="D300" s="145" t="s">
        <v>181</v>
      </c>
      <c r="E300" s="146" t="s">
        <v>1959</v>
      </c>
      <c r="F300" s="147" t="s">
        <v>1960</v>
      </c>
      <c r="G300" s="148" t="s">
        <v>184</v>
      </c>
      <c r="H300" s="149">
        <v>8</v>
      </c>
      <c r="I300" s="150"/>
      <c r="J300" s="151">
        <f>ROUND(I300*H300,2)</f>
        <v>0</v>
      </c>
      <c r="K300" s="147" t="s">
        <v>185</v>
      </c>
      <c r="L300" s="33"/>
      <c r="M300" s="152" t="s">
        <v>1</v>
      </c>
      <c r="N300" s="153" t="s">
        <v>40</v>
      </c>
      <c r="O300" s="58"/>
      <c r="P300" s="154">
        <f>O300*H300</f>
        <v>0</v>
      </c>
      <c r="Q300" s="154">
        <v>0</v>
      </c>
      <c r="R300" s="154">
        <f>Q300*H300</f>
        <v>0</v>
      </c>
      <c r="S300" s="154">
        <v>0.36</v>
      </c>
      <c r="T300" s="155">
        <f>S300*H300</f>
        <v>2.88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6" t="s">
        <v>186</v>
      </c>
      <c r="AT300" s="156" t="s">
        <v>181</v>
      </c>
      <c r="AU300" s="156" t="s">
        <v>85</v>
      </c>
      <c r="AY300" s="17" t="s">
        <v>179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7" t="s">
        <v>83</v>
      </c>
      <c r="BK300" s="157">
        <f>ROUND(I300*H300,2)</f>
        <v>0</v>
      </c>
      <c r="BL300" s="17" t="s">
        <v>186</v>
      </c>
      <c r="BM300" s="156" t="s">
        <v>1961</v>
      </c>
    </row>
    <row r="301" spans="1:65" s="2" customFormat="1" ht="19.2">
      <c r="A301" s="32"/>
      <c r="B301" s="33"/>
      <c r="C301" s="32"/>
      <c r="D301" s="158" t="s">
        <v>188</v>
      </c>
      <c r="E301" s="32"/>
      <c r="F301" s="159" t="s">
        <v>1962</v>
      </c>
      <c r="G301" s="32"/>
      <c r="H301" s="32"/>
      <c r="I301" s="160"/>
      <c r="J301" s="32"/>
      <c r="K301" s="32"/>
      <c r="L301" s="33"/>
      <c r="M301" s="161"/>
      <c r="N301" s="162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188</v>
      </c>
      <c r="AU301" s="17" t="s">
        <v>85</v>
      </c>
    </row>
    <row r="302" spans="1:65" s="2" customFormat="1" ht="10.199999999999999">
      <c r="A302" s="32"/>
      <c r="B302" s="33"/>
      <c r="C302" s="32"/>
      <c r="D302" s="163" t="s">
        <v>190</v>
      </c>
      <c r="E302" s="32"/>
      <c r="F302" s="164" t="s">
        <v>1963</v>
      </c>
      <c r="G302" s="32"/>
      <c r="H302" s="32"/>
      <c r="I302" s="160"/>
      <c r="J302" s="32"/>
      <c r="K302" s="32"/>
      <c r="L302" s="33"/>
      <c r="M302" s="161"/>
      <c r="N302" s="162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190</v>
      </c>
      <c r="AU302" s="17" t="s">
        <v>85</v>
      </c>
    </row>
    <row r="303" spans="1:65" s="13" customFormat="1" ht="10.199999999999999">
      <c r="B303" s="165"/>
      <c r="D303" s="158" t="s">
        <v>192</v>
      </c>
      <c r="E303" s="166" t="s">
        <v>1</v>
      </c>
      <c r="F303" s="167" t="s">
        <v>1964</v>
      </c>
      <c r="H303" s="168">
        <v>8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6" t="s">
        <v>192</v>
      </c>
      <c r="AU303" s="166" t="s">
        <v>85</v>
      </c>
      <c r="AV303" s="13" t="s">
        <v>85</v>
      </c>
      <c r="AW303" s="13" t="s">
        <v>31</v>
      </c>
      <c r="AX303" s="13" t="s">
        <v>83</v>
      </c>
      <c r="AY303" s="166" t="s">
        <v>179</v>
      </c>
    </row>
    <row r="304" spans="1:65" s="2" customFormat="1" ht="30" customHeight="1">
      <c r="A304" s="32"/>
      <c r="B304" s="144"/>
      <c r="C304" s="145" t="s">
        <v>499</v>
      </c>
      <c r="D304" s="145" t="s">
        <v>181</v>
      </c>
      <c r="E304" s="146" t="s">
        <v>1965</v>
      </c>
      <c r="F304" s="147" t="s">
        <v>1966</v>
      </c>
      <c r="G304" s="148" t="s">
        <v>259</v>
      </c>
      <c r="H304" s="149">
        <v>7</v>
      </c>
      <c r="I304" s="150"/>
      <c r="J304" s="151">
        <f>ROUND(I304*H304,2)</f>
        <v>0</v>
      </c>
      <c r="K304" s="147" t="s">
        <v>185</v>
      </c>
      <c r="L304" s="33"/>
      <c r="M304" s="152" t="s">
        <v>1</v>
      </c>
      <c r="N304" s="153" t="s">
        <v>40</v>
      </c>
      <c r="O304" s="58"/>
      <c r="P304" s="154">
        <f>O304*H304</f>
        <v>0</v>
      </c>
      <c r="Q304" s="154">
        <v>2.115869408</v>
      </c>
      <c r="R304" s="154">
        <f>Q304*H304</f>
        <v>14.811085856</v>
      </c>
      <c r="S304" s="154">
        <v>0</v>
      </c>
      <c r="T304" s="155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6" t="s">
        <v>186</v>
      </c>
      <c r="AT304" s="156" t="s">
        <v>181</v>
      </c>
      <c r="AU304" s="156" t="s">
        <v>85</v>
      </c>
      <c r="AY304" s="17" t="s">
        <v>179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7" t="s">
        <v>83</v>
      </c>
      <c r="BK304" s="157">
        <f>ROUND(I304*H304,2)</f>
        <v>0</v>
      </c>
      <c r="BL304" s="17" t="s">
        <v>186</v>
      </c>
      <c r="BM304" s="156" t="s">
        <v>1967</v>
      </c>
    </row>
    <row r="305" spans="1:65" s="2" customFormat="1" ht="28.8">
      <c r="A305" s="32"/>
      <c r="B305" s="33"/>
      <c r="C305" s="32"/>
      <c r="D305" s="158" t="s">
        <v>188</v>
      </c>
      <c r="E305" s="32"/>
      <c r="F305" s="159" t="s">
        <v>1968</v>
      </c>
      <c r="G305" s="32"/>
      <c r="H305" s="32"/>
      <c r="I305" s="160"/>
      <c r="J305" s="32"/>
      <c r="K305" s="32"/>
      <c r="L305" s="33"/>
      <c r="M305" s="161"/>
      <c r="N305" s="162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188</v>
      </c>
      <c r="AU305" s="17" t="s">
        <v>85</v>
      </c>
    </row>
    <row r="306" spans="1:65" s="2" customFormat="1" ht="10.199999999999999">
      <c r="A306" s="32"/>
      <c r="B306" s="33"/>
      <c r="C306" s="32"/>
      <c r="D306" s="163" t="s">
        <v>190</v>
      </c>
      <c r="E306" s="32"/>
      <c r="F306" s="164" t="s">
        <v>1969</v>
      </c>
      <c r="G306" s="32"/>
      <c r="H306" s="32"/>
      <c r="I306" s="160"/>
      <c r="J306" s="32"/>
      <c r="K306" s="32"/>
      <c r="L306" s="33"/>
      <c r="M306" s="161"/>
      <c r="N306" s="162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190</v>
      </c>
      <c r="AU306" s="17" t="s">
        <v>85</v>
      </c>
    </row>
    <row r="307" spans="1:65" s="2" customFormat="1" ht="22.2" customHeight="1">
      <c r="A307" s="32"/>
      <c r="B307" s="144"/>
      <c r="C307" s="174" t="s">
        <v>506</v>
      </c>
      <c r="D307" s="174" t="s">
        <v>278</v>
      </c>
      <c r="E307" s="175" t="s">
        <v>1970</v>
      </c>
      <c r="F307" s="176" t="s">
        <v>1971</v>
      </c>
      <c r="G307" s="177" t="s">
        <v>259</v>
      </c>
      <c r="H307" s="178">
        <v>2</v>
      </c>
      <c r="I307" s="179"/>
      <c r="J307" s="180">
        <f>ROUND(I307*H307,2)</f>
        <v>0</v>
      </c>
      <c r="K307" s="176" t="s">
        <v>185</v>
      </c>
      <c r="L307" s="181"/>
      <c r="M307" s="182" t="s">
        <v>1</v>
      </c>
      <c r="N307" s="183" t="s">
        <v>40</v>
      </c>
      <c r="O307" s="58"/>
      <c r="P307" s="154">
        <f>O307*H307</f>
        <v>0</v>
      </c>
      <c r="Q307" s="154">
        <v>1.363</v>
      </c>
      <c r="R307" s="154">
        <f>Q307*H307</f>
        <v>2.726</v>
      </c>
      <c r="S307" s="154">
        <v>0</v>
      </c>
      <c r="T307" s="155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6" t="s">
        <v>233</v>
      </c>
      <c r="AT307" s="156" t="s">
        <v>278</v>
      </c>
      <c r="AU307" s="156" t="s">
        <v>85</v>
      </c>
      <c r="AY307" s="17" t="s">
        <v>179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7" t="s">
        <v>83</v>
      </c>
      <c r="BK307" s="157">
        <f>ROUND(I307*H307,2)</f>
        <v>0</v>
      </c>
      <c r="BL307" s="17" t="s">
        <v>186</v>
      </c>
      <c r="BM307" s="156" t="s">
        <v>1972</v>
      </c>
    </row>
    <row r="308" spans="1:65" s="2" customFormat="1" ht="19.2">
      <c r="A308" s="32"/>
      <c r="B308" s="33"/>
      <c r="C308" s="32"/>
      <c r="D308" s="158" t="s">
        <v>188</v>
      </c>
      <c r="E308" s="32"/>
      <c r="F308" s="159" t="s">
        <v>1971</v>
      </c>
      <c r="G308" s="32"/>
      <c r="H308" s="32"/>
      <c r="I308" s="160"/>
      <c r="J308" s="32"/>
      <c r="K308" s="32"/>
      <c r="L308" s="33"/>
      <c r="M308" s="161"/>
      <c r="N308" s="162"/>
      <c r="O308" s="58"/>
      <c r="P308" s="58"/>
      <c r="Q308" s="58"/>
      <c r="R308" s="58"/>
      <c r="S308" s="58"/>
      <c r="T308" s="59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188</v>
      </c>
      <c r="AU308" s="17" t="s">
        <v>85</v>
      </c>
    </row>
    <row r="309" spans="1:65" s="2" customFormat="1" ht="22.2" customHeight="1">
      <c r="A309" s="32"/>
      <c r="B309" s="144"/>
      <c r="C309" s="174" t="s">
        <v>514</v>
      </c>
      <c r="D309" s="174" t="s">
        <v>278</v>
      </c>
      <c r="E309" s="175" t="s">
        <v>1973</v>
      </c>
      <c r="F309" s="176" t="s">
        <v>1974</v>
      </c>
      <c r="G309" s="177" t="s">
        <v>259</v>
      </c>
      <c r="H309" s="178">
        <v>5</v>
      </c>
      <c r="I309" s="179"/>
      <c r="J309" s="180">
        <f>ROUND(I309*H309,2)</f>
        <v>0</v>
      </c>
      <c r="K309" s="176" t="s">
        <v>185</v>
      </c>
      <c r="L309" s="181"/>
      <c r="M309" s="182" t="s">
        <v>1</v>
      </c>
      <c r="N309" s="183" t="s">
        <v>40</v>
      </c>
      <c r="O309" s="58"/>
      <c r="P309" s="154">
        <f>O309*H309</f>
        <v>0</v>
      </c>
      <c r="Q309" s="154">
        <v>1.6140000000000001</v>
      </c>
      <c r="R309" s="154">
        <f>Q309*H309</f>
        <v>8.07</v>
      </c>
      <c r="S309" s="154">
        <v>0</v>
      </c>
      <c r="T309" s="155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6" t="s">
        <v>233</v>
      </c>
      <c r="AT309" s="156" t="s">
        <v>278</v>
      </c>
      <c r="AU309" s="156" t="s">
        <v>85</v>
      </c>
      <c r="AY309" s="17" t="s">
        <v>179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7" t="s">
        <v>83</v>
      </c>
      <c r="BK309" s="157">
        <f>ROUND(I309*H309,2)</f>
        <v>0</v>
      </c>
      <c r="BL309" s="17" t="s">
        <v>186</v>
      </c>
      <c r="BM309" s="156" t="s">
        <v>1975</v>
      </c>
    </row>
    <row r="310" spans="1:65" s="2" customFormat="1" ht="19.2">
      <c r="A310" s="32"/>
      <c r="B310" s="33"/>
      <c r="C310" s="32"/>
      <c r="D310" s="158" t="s">
        <v>188</v>
      </c>
      <c r="E310" s="32"/>
      <c r="F310" s="159" t="s">
        <v>1974</v>
      </c>
      <c r="G310" s="32"/>
      <c r="H310" s="32"/>
      <c r="I310" s="160"/>
      <c r="J310" s="32"/>
      <c r="K310" s="32"/>
      <c r="L310" s="33"/>
      <c r="M310" s="161"/>
      <c r="N310" s="162"/>
      <c r="O310" s="58"/>
      <c r="P310" s="58"/>
      <c r="Q310" s="58"/>
      <c r="R310" s="58"/>
      <c r="S310" s="58"/>
      <c r="T310" s="59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188</v>
      </c>
      <c r="AU310" s="17" t="s">
        <v>85</v>
      </c>
    </row>
    <row r="311" spans="1:65" s="2" customFormat="1" ht="22.2" customHeight="1">
      <c r="A311" s="32"/>
      <c r="B311" s="144"/>
      <c r="C311" s="174" t="s">
        <v>524</v>
      </c>
      <c r="D311" s="174" t="s">
        <v>278</v>
      </c>
      <c r="E311" s="175" t="s">
        <v>1976</v>
      </c>
      <c r="F311" s="176" t="s">
        <v>1977</v>
      </c>
      <c r="G311" s="177" t="s">
        <v>259</v>
      </c>
      <c r="H311" s="178">
        <v>2</v>
      </c>
      <c r="I311" s="179"/>
      <c r="J311" s="180">
        <f>ROUND(I311*H311,2)</f>
        <v>0</v>
      </c>
      <c r="K311" s="176" t="s">
        <v>739</v>
      </c>
      <c r="L311" s="181"/>
      <c r="M311" s="182" t="s">
        <v>1</v>
      </c>
      <c r="N311" s="183" t="s">
        <v>40</v>
      </c>
      <c r="O311" s="58"/>
      <c r="P311" s="154">
        <f>O311*H311</f>
        <v>0</v>
      </c>
      <c r="Q311" s="154">
        <v>0.254</v>
      </c>
      <c r="R311" s="154">
        <f>Q311*H311</f>
        <v>0.50800000000000001</v>
      </c>
      <c r="S311" s="154">
        <v>0</v>
      </c>
      <c r="T311" s="155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6" t="s">
        <v>233</v>
      </c>
      <c r="AT311" s="156" t="s">
        <v>278</v>
      </c>
      <c r="AU311" s="156" t="s">
        <v>85</v>
      </c>
      <c r="AY311" s="17" t="s">
        <v>179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7" t="s">
        <v>83</v>
      </c>
      <c r="BK311" s="157">
        <f>ROUND(I311*H311,2)</f>
        <v>0</v>
      </c>
      <c r="BL311" s="17" t="s">
        <v>186</v>
      </c>
      <c r="BM311" s="156" t="s">
        <v>1978</v>
      </c>
    </row>
    <row r="312" spans="1:65" s="2" customFormat="1" ht="19.2">
      <c r="A312" s="32"/>
      <c r="B312" s="33"/>
      <c r="C312" s="32"/>
      <c r="D312" s="158" t="s">
        <v>188</v>
      </c>
      <c r="E312" s="32"/>
      <c r="F312" s="159" t="s">
        <v>1977</v>
      </c>
      <c r="G312" s="32"/>
      <c r="H312" s="32"/>
      <c r="I312" s="160"/>
      <c r="J312" s="32"/>
      <c r="K312" s="32"/>
      <c r="L312" s="33"/>
      <c r="M312" s="161"/>
      <c r="N312" s="162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188</v>
      </c>
      <c r="AU312" s="17" t="s">
        <v>85</v>
      </c>
    </row>
    <row r="313" spans="1:65" s="2" customFormat="1" ht="19.8" customHeight="1">
      <c r="A313" s="32"/>
      <c r="B313" s="144"/>
      <c r="C313" s="174" t="s">
        <v>530</v>
      </c>
      <c r="D313" s="174" t="s">
        <v>278</v>
      </c>
      <c r="E313" s="175" t="s">
        <v>1979</v>
      </c>
      <c r="F313" s="176" t="s">
        <v>1980</v>
      </c>
      <c r="G313" s="177" t="s">
        <v>259</v>
      </c>
      <c r="H313" s="178">
        <v>2</v>
      </c>
      <c r="I313" s="179"/>
      <c r="J313" s="180">
        <f>ROUND(I313*H313,2)</f>
        <v>0</v>
      </c>
      <c r="K313" s="176" t="s">
        <v>185</v>
      </c>
      <c r="L313" s="181"/>
      <c r="M313" s="182" t="s">
        <v>1</v>
      </c>
      <c r="N313" s="183" t="s">
        <v>40</v>
      </c>
      <c r="O313" s="58"/>
      <c r="P313" s="154">
        <f>O313*H313</f>
        <v>0</v>
      </c>
      <c r="Q313" s="154">
        <v>0.50600000000000001</v>
      </c>
      <c r="R313" s="154">
        <f>Q313*H313</f>
        <v>1.012</v>
      </c>
      <c r="S313" s="154">
        <v>0</v>
      </c>
      <c r="T313" s="155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6" t="s">
        <v>233</v>
      </c>
      <c r="AT313" s="156" t="s">
        <v>278</v>
      </c>
      <c r="AU313" s="156" t="s">
        <v>85</v>
      </c>
      <c r="AY313" s="17" t="s">
        <v>179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7" t="s">
        <v>83</v>
      </c>
      <c r="BK313" s="157">
        <f>ROUND(I313*H313,2)</f>
        <v>0</v>
      </c>
      <c r="BL313" s="17" t="s">
        <v>186</v>
      </c>
      <c r="BM313" s="156" t="s">
        <v>1981</v>
      </c>
    </row>
    <row r="314" spans="1:65" s="2" customFormat="1" ht="10.199999999999999">
      <c r="A314" s="32"/>
      <c r="B314" s="33"/>
      <c r="C314" s="32"/>
      <c r="D314" s="158" t="s">
        <v>188</v>
      </c>
      <c r="E314" s="32"/>
      <c r="F314" s="159" t="s">
        <v>1980</v>
      </c>
      <c r="G314" s="32"/>
      <c r="H314" s="32"/>
      <c r="I314" s="160"/>
      <c r="J314" s="32"/>
      <c r="K314" s="32"/>
      <c r="L314" s="33"/>
      <c r="M314" s="161"/>
      <c r="N314" s="162"/>
      <c r="O314" s="58"/>
      <c r="P314" s="58"/>
      <c r="Q314" s="58"/>
      <c r="R314" s="58"/>
      <c r="S314" s="58"/>
      <c r="T314" s="59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188</v>
      </c>
      <c r="AU314" s="17" t="s">
        <v>85</v>
      </c>
    </row>
    <row r="315" spans="1:65" s="2" customFormat="1" ht="19.8" customHeight="1">
      <c r="A315" s="32"/>
      <c r="B315" s="144"/>
      <c r="C315" s="174" t="s">
        <v>536</v>
      </c>
      <c r="D315" s="174" t="s">
        <v>278</v>
      </c>
      <c r="E315" s="175" t="s">
        <v>1982</v>
      </c>
      <c r="F315" s="176" t="s">
        <v>1983</v>
      </c>
      <c r="G315" s="177" t="s">
        <v>259</v>
      </c>
      <c r="H315" s="178">
        <v>2</v>
      </c>
      <c r="I315" s="179"/>
      <c r="J315" s="180">
        <f>ROUND(I315*H315,2)</f>
        <v>0</v>
      </c>
      <c r="K315" s="176" t="s">
        <v>185</v>
      </c>
      <c r="L315" s="181"/>
      <c r="M315" s="182" t="s">
        <v>1</v>
      </c>
      <c r="N315" s="183" t="s">
        <v>40</v>
      </c>
      <c r="O315" s="58"/>
      <c r="P315" s="154">
        <f>O315*H315</f>
        <v>0</v>
      </c>
      <c r="Q315" s="154">
        <v>1.0129999999999999</v>
      </c>
      <c r="R315" s="154">
        <f>Q315*H315</f>
        <v>2.0259999999999998</v>
      </c>
      <c r="S315" s="154">
        <v>0</v>
      </c>
      <c r="T315" s="155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6" t="s">
        <v>233</v>
      </c>
      <c r="AT315" s="156" t="s">
        <v>278</v>
      </c>
      <c r="AU315" s="156" t="s">
        <v>85</v>
      </c>
      <c r="AY315" s="17" t="s">
        <v>179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7" t="s">
        <v>83</v>
      </c>
      <c r="BK315" s="157">
        <f>ROUND(I315*H315,2)</f>
        <v>0</v>
      </c>
      <c r="BL315" s="17" t="s">
        <v>186</v>
      </c>
      <c r="BM315" s="156" t="s">
        <v>1984</v>
      </c>
    </row>
    <row r="316" spans="1:65" s="2" customFormat="1" ht="10.199999999999999">
      <c r="A316" s="32"/>
      <c r="B316" s="33"/>
      <c r="C316" s="32"/>
      <c r="D316" s="158" t="s">
        <v>188</v>
      </c>
      <c r="E316" s="32"/>
      <c r="F316" s="159" t="s">
        <v>1983</v>
      </c>
      <c r="G316" s="32"/>
      <c r="H316" s="32"/>
      <c r="I316" s="160"/>
      <c r="J316" s="32"/>
      <c r="K316" s="32"/>
      <c r="L316" s="33"/>
      <c r="M316" s="161"/>
      <c r="N316" s="162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188</v>
      </c>
      <c r="AU316" s="17" t="s">
        <v>85</v>
      </c>
    </row>
    <row r="317" spans="1:65" s="2" customFormat="1" ht="22.2" customHeight="1">
      <c r="A317" s="32"/>
      <c r="B317" s="144"/>
      <c r="C317" s="174" t="s">
        <v>543</v>
      </c>
      <c r="D317" s="174" t="s">
        <v>278</v>
      </c>
      <c r="E317" s="175" t="s">
        <v>1985</v>
      </c>
      <c r="F317" s="176" t="s">
        <v>1986</v>
      </c>
      <c r="G317" s="177" t="s">
        <v>259</v>
      </c>
      <c r="H317" s="178">
        <v>8</v>
      </c>
      <c r="I317" s="179"/>
      <c r="J317" s="180">
        <f>ROUND(I317*H317,2)</f>
        <v>0</v>
      </c>
      <c r="K317" s="176" t="s">
        <v>185</v>
      </c>
      <c r="L317" s="181"/>
      <c r="M317" s="182" t="s">
        <v>1</v>
      </c>
      <c r="N317" s="183" t="s">
        <v>40</v>
      </c>
      <c r="O317" s="58"/>
      <c r="P317" s="154">
        <f>O317*H317</f>
        <v>0</v>
      </c>
      <c r="Q317" s="154">
        <v>0.54800000000000004</v>
      </c>
      <c r="R317" s="154">
        <f>Q317*H317</f>
        <v>4.3840000000000003</v>
      </c>
      <c r="S317" s="154">
        <v>0</v>
      </c>
      <c r="T317" s="155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6" t="s">
        <v>233</v>
      </c>
      <c r="AT317" s="156" t="s">
        <v>278</v>
      </c>
      <c r="AU317" s="156" t="s">
        <v>85</v>
      </c>
      <c r="AY317" s="17" t="s">
        <v>179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7" t="s">
        <v>83</v>
      </c>
      <c r="BK317" s="157">
        <f>ROUND(I317*H317,2)</f>
        <v>0</v>
      </c>
      <c r="BL317" s="17" t="s">
        <v>186</v>
      </c>
      <c r="BM317" s="156" t="s">
        <v>1987</v>
      </c>
    </row>
    <row r="318" spans="1:65" s="2" customFormat="1" ht="19.2">
      <c r="A318" s="32"/>
      <c r="B318" s="33"/>
      <c r="C318" s="32"/>
      <c r="D318" s="158" t="s">
        <v>188</v>
      </c>
      <c r="E318" s="32"/>
      <c r="F318" s="159" t="s">
        <v>1986</v>
      </c>
      <c r="G318" s="32"/>
      <c r="H318" s="32"/>
      <c r="I318" s="160"/>
      <c r="J318" s="32"/>
      <c r="K318" s="32"/>
      <c r="L318" s="33"/>
      <c r="M318" s="161"/>
      <c r="N318" s="162"/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188</v>
      </c>
      <c r="AU318" s="17" t="s">
        <v>85</v>
      </c>
    </row>
    <row r="319" spans="1:65" s="2" customFormat="1" ht="19.8" customHeight="1">
      <c r="A319" s="32"/>
      <c r="B319" s="144"/>
      <c r="C319" s="174" t="s">
        <v>549</v>
      </c>
      <c r="D319" s="174" t="s">
        <v>278</v>
      </c>
      <c r="E319" s="175" t="s">
        <v>1988</v>
      </c>
      <c r="F319" s="176" t="s">
        <v>1989</v>
      </c>
      <c r="G319" s="177" t="s">
        <v>259</v>
      </c>
      <c r="H319" s="178">
        <v>2</v>
      </c>
      <c r="I319" s="179"/>
      <c r="J319" s="180">
        <f>ROUND(I319*H319,2)</f>
        <v>0</v>
      </c>
      <c r="K319" s="176" t="s">
        <v>185</v>
      </c>
      <c r="L319" s="181"/>
      <c r="M319" s="182" t="s">
        <v>1</v>
      </c>
      <c r="N319" s="183" t="s">
        <v>40</v>
      </c>
      <c r="O319" s="58"/>
      <c r="P319" s="154">
        <f>O319*H319</f>
        <v>0</v>
      </c>
      <c r="Q319" s="154">
        <v>3.2000000000000001E-2</v>
      </c>
      <c r="R319" s="154">
        <f>Q319*H319</f>
        <v>6.4000000000000001E-2</v>
      </c>
      <c r="S319" s="154">
        <v>0</v>
      </c>
      <c r="T319" s="155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6" t="s">
        <v>233</v>
      </c>
      <c r="AT319" s="156" t="s">
        <v>278</v>
      </c>
      <c r="AU319" s="156" t="s">
        <v>85</v>
      </c>
      <c r="AY319" s="17" t="s">
        <v>179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7" t="s">
        <v>83</v>
      </c>
      <c r="BK319" s="157">
        <f>ROUND(I319*H319,2)</f>
        <v>0</v>
      </c>
      <c r="BL319" s="17" t="s">
        <v>186</v>
      </c>
      <c r="BM319" s="156" t="s">
        <v>1990</v>
      </c>
    </row>
    <row r="320" spans="1:65" s="2" customFormat="1" ht="10.199999999999999">
      <c r="A320" s="32"/>
      <c r="B320" s="33"/>
      <c r="C320" s="32"/>
      <c r="D320" s="158" t="s">
        <v>188</v>
      </c>
      <c r="E320" s="32"/>
      <c r="F320" s="159" t="s">
        <v>1989</v>
      </c>
      <c r="G320" s="32"/>
      <c r="H320" s="32"/>
      <c r="I320" s="160"/>
      <c r="J320" s="32"/>
      <c r="K320" s="32"/>
      <c r="L320" s="33"/>
      <c r="M320" s="161"/>
      <c r="N320" s="162"/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188</v>
      </c>
      <c r="AU320" s="17" t="s">
        <v>85</v>
      </c>
    </row>
    <row r="321" spans="1:65" s="2" customFormat="1" ht="19.8" customHeight="1">
      <c r="A321" s="32"/>
      <c r="B321" s="144"/>
      <c r="C321" s="174" t="s">
        <v>554</v>
      </c>
      <c r="D321" s="174" t="s">
        <v>278</v>
      </c>
      <c r="E321" s="175" t="s">
        <v>1991</v>
      </c>
      <c r="F321" s="176" t="s">
        <v>1992</v>
      </c>
      <c r="G321" s="177" t="s">
        <v>259</v>
      </c>
      <c r="H321" s="178">
        <v>1</v>
      </c>
      <c r="I321" s="179"/>
      <c r="J321" s="180">
        <f>ROUND(I321*H321,2)</f>
        <v>0</v>
      </c>
      <c r="K321" s="176" t="s">
        <v>185</v>
      </c>
      <c r="L321" s="181"/>
      <c r="M321" s="182" t="s">
        <v>1</v>
      </c>
      <c r="N321" s="183" t="s">
        <v>40</v>
      </c>
      <c r="O321" s="58"/>
      <c r="P321" s="154">
        <f>O321*H321</f>
        <v>0</v>
      </c>
      <c r="Q321" s="154">
        <v>4.1000000000000002E-2</v>
      </c>
      <c r="R321" s="154">
        <f>Q321*H321</f>
        <v>4.1000000000000002E-2</v>
      </c>
      <c r="S321" s="154">
        <v>0</v>
      </c>
      <c r="T321" s="155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6" t="s">
        <v>233</v>
      </c>
      <c r="AT321" s="156" t="s">
        <v>278</v>
      </c>
      <c r="AU321" s="156" t="s">
        <v>85</v>
      </c>
      <c r="AY321" s="17" t="s">
        <v>179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7" t="s">
        <v>83</v>
      </c>
      <c r="BK321" s="157">
        <f>ROUND(I321*H321,2)</f>
        <v>0</v>
      </c>
      <c r="BL321" s="17" t="s">
        <v>186</v>
      </c>
      <c r="BM321" s="156" t="s">
        <v>1993</v>
      </c>
    </row>
    <row r="322" spans="1:65" s="2" customFormat="1" ht="10.199999999999999">
      <c r="A322" s="32"/>
      <c r="B322" s="33"/>
      <c r="C322" s="32"/>
      <c r="D322" s="158" t="s">
        <v>188</v>
      </c>
      <c r="E322" s="32"/>
      <c r="F322" s="159" t="s">
        <v>1992</v>
      </c>
      <c r="G322" s="32"/>
      <c r="H322" s="32"/>
      <c r="I322" s="160"/>
      <c r="J322" s="32"/>
      <c r="K322" s="32"/>
      <c r="L322" s="33"/>
      <c r="M322" s="161"/>
      <c r="N322" s="162"/>
      <c r="O322" s="58"/>
      <c r="P322" s="58"/>
      <c r="Q322" s="58"/>
      <c r="R322" s="58"/>
      <c r="S322" s="58"/>
      <c r="T322" s="59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188</v>
      </c>
      <c r="AU322" s="17" t="s">
        <v>85</v>
      </c>
    </row>
    <row r="323" spans="1:65" s="2" customFormat="1" ht="22.2" customHeight="1">
      <c r="A323" s="32"/>
      <c r="B323" s="144"/>
      <c r="C323" s="174" t="s">
        <v>561</v>
      </c>
      <c r="D323" s="174" t="s">
        <v>278</v>
      </c>
      <c r="E323" s="175" t="s">
        <v>1994</v>
      </c>
      <c r="F323" s="176" t="s">
        <v>1995</v>
      </c>
      <c r="G323" s="177" t="s">
        <v>259</v>
      </c>
      <c r="H323" s="178">
        <v>4</v>
      </c>
      <c r="I323" s="179"/>
      <c r="J323" s="180">
        <f>ROUND(I323*H323,2)</f>
        <v>0</v>
      </c>
      <c r="K323" s="176" t="s">
        <v>185</v>
      </c>
      <c r="L323" s="181"/>
      <c r="M323" s="182" t="s">
        <v>1</v>
      </c>
      <c r="N323" s="183" t="s">
        <v>40</v>
      </c>
      <c r="O323" s="58"/>
      <c r="P323" s="154">
        <f>O323*H323</f>
        <v>0</v>
      </c>
      <c r="Q323" s="154">
        <v>5.2999999999999999E-2</v>
      </c>
      <c r="R323" s="154">
        <f>Q323*H323</f>
        <v>0.21199999999999999</v>
      </c>
      <c r="S323" s="154">
        <v>0</v>
      </c>
      <c r="T323" s="155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6" t="s">
        <v>233</v>
      </c>
      <c r="AT323" s="156" t="s">
        <v>278</v>
      </c>
      <c r="AU323" s="156" t="s">
        <v>85</v>
      </c>
      <c r="AY323" s="17" t="s">
        <v>179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7" t="s">
        <v>83</v>
      </c>
      <c r="BK323" s="157">
        <f>ROUND(I323*H323,2)</f>
        <v>0</v>
      </c>
      <c r="BL323" s="17" t="s">
        <v>186</v>
      </c>
      <c r="BM323" s="156" t="s">
        <v>1996</v>
      </c>
    </row>
    <row r="324" spans="1:65" s="2" customFormat="1" ht="10.199999999999999">
      <c r="A324" s="32"/>
      <c r="B324" s="33"/>
      <c r="C324" s="32"/>
      <c r="D324" s="158" t="s">
        <v>188</v>
      </c>
      <c r="E324" s="32"/>
      <c r="F324" s="159" t="s">
        <v>1995</v>
      </c>
      <c r="G324" s="32"/>
      <c r="H324" s="32"/>
      <c r="I324" s="160"/>
      <c r="J324" s="32"/>
      <c r="K324" s="32"/>
      <c r="L324" s="33"/>
      <c r="M324" s="161"/>
      <c r="N324" s="162"/>
      <c r="O324" s="58"/>
      <c r="P324" s="58"/>
      <c r="Q324" s="58"/>
      <c r="R324" s="58"/>
      <c r="S324" s="58"/>
      <c r="T324" s="59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188</v>
      </c>
      <c r="AU324" s="17" t="s">
        <v>85</v>
      </c>
    </row>
    <row r="325" spans="1:65" s="2" customFormat="1" ht="22.2" customHeight="1">
      <c r="A325" s="32"/>
      <c r="B325" s="144"/>
      <c r="C325" s="145" t="s">
        <v>569</v>
      </c>
      <c r="D325" s="145" t="s">
        <v>181</v>
      </c>
      <c r="E325" s="146" t="s">
        <v>1997</v>
      </c>
      <c r="F325" s="147" t="s">
        <v>1998</v>
      </c>
      <c r="G325" s="148" t="s">
        <v>259</v>
      </c>
      <c r="H325" s="149">
        <v>6</v>
      </c>
      <c r="I325" s="150"/>
      <c r="J325" s="151">
        <f>ROUND(I325*H325,2)</f>
        <v>0</v>
      </c>
      <c r="K325" s="147" t="s">
        <v>185</v>
      </c>
      <c r="L325" s="33"/>
      <c r="M325" s="152" t="s">
        <v>1</v>
      </c>
      <c r="N325" s="153" t="s">
        <v>40</v>
      </c>
      <c r="O325" s="58"/>
      <c r="P325" s="154">
        <f>O325*H325</f>
        <v>0</v>
      </c>
      <c r="Q325" s="154">
        <v>0</v>
      </c>
      <c r="R325" s="154">
        <f>Q325*H325</f>
        <v>0</v>
      </c>
      <c r="S325" s="154">
        <v>0.15</v>
      </c>
      <c r="T325" s="155">
        <f>S325*H325</f>
        <v>0.89999999999999991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6" t="s">
        <v>186</v>
      </c>
      <c r="AT325" s="156" t="s">
        <v>181</v>
      </c>
      <c r="AU325" s="156" t="s">
        <v>85</v>
      </c>
      <c r="AY325" s="17" t="s">
        <v>179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7" t="s">
        <v>83</v>
      </c>
      <c r="BK325" s="157">
        <f>ROUND(I325*H325,2)</f>
        <v>0</v>
      </c>
      <c r="BL325" s="17" t="s">
        <v>186</v>
      </c>
      <c r="BM325" s="156" t="s">
        <v>1999</v>
      </c>
    </row>
    <row r="326" spans="1:65" s="2" customFormat="1" ht="19.2">
      <c r="A326" s="32"/>
      <c r="B326" s="33"/>
      <c r="C326" s="32"/>
      <c r="D326" s="158" t="s">
        <v>188</v>
      </c>
      <c r="E326" s="32"/>
      <c r="F326" s="159" t="s">
        <v>2000</v>
      </c>
      <c r="G326" s="32"/>
      <c r="H326" s="32"/>
      <c r="I326" s="160"/>
      <c r="J326" s="32"/>
      <c r="K326" s="32"/>
      <c r="L326" s="33"/>
      <c r="M326" s="161"/>
      <c r="N326" s="162"/>
      <c r="O326" s="58"/>
      <c r="P326" s="58"/>
      <c r="Q326" s="58"/>
      <c r="R326" s="58"/>
      <c r="S326" s="58"/>
      <c r="T326" s="59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7" t="s">
        <v>188</v>
      </c>
      <c r="AU326" s="17" t="s">
        <v>85</v>
      </c>
    </row>
    <row r="327" spans="1:65" s="2" customFormat="1" ht="10.199999999999999">
      <c r="A327" s="32"/>
      <c r="B327" s="33"/>
      <c r="C327" s="32"/>
      <c r="D327" s="163" t="s">
        <v>190</v>
      </c>
      <c r="E327" s="32"/>
      <c r="F327" s="164" t="s">
        <v>2001</v>
      </c>
      <c r="G327" s="32"/>
      <c r="H327" s="32"/>
      <c r="I327" s="160"/>
      <c r="J327" s="32"/>
      <c r="K327" s="32"/>
      <c r="L327" s="33"/>
      <c r="M327" s="161"/>
      <c r="N327" s="162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190</v>
      </c>
      <c r="AU327" s="17" t="s">
        <v>85</v>
      </c>
    </row>
    <row r="328" spans="1:65" s="2" customFormat="1" ht="19.8" customHeight="1">
      <c r="A328" s="32"/>
      <c r="B328" s="144"/>
      <c r="C328" s="145" t="s">
        <v>575</v>
      </c>
      <c r="D328" s="145" t="s">
        <v>181</v>
      </c>
      <c r="E328" s="146" t="s">
        <v>2002</v>
      </c>
      <c r="F328" s="147" t="s">
        <v>2003</v>
      </c>
      <c r="G328" s="148" t="s">
        <v>259</v>
      </c>
      <c r="H328" s="149">
        <v>8</v>
      </c>
      <c r="I328" s="150"/>
      <c r="J328" s="151">
        <f>ROUND(I328*H328,2)</f>
        <v>0</v>
      </c>
      <c r="K328" s="147" t="s">
        <v>185</v>
      </c>
      <c r="L328" s="33"/>
      <c r="M328" s="152" t="s">
        <v>1</v>
      </c>
      <c r="N328" s="153" t="s">
        <v>40</v>
      </c>
      <c r="O328" s="58"/>
      <c r="P328" s="154">
        <f>O328*H328</f>
        <v>0</v>
      </c>
      <c r="Q328" s="154">
        <v>1.17E-2</v>
      </c>
      <c r="R328" s="154">
        <f>Q328*H328</f>
        <v>9.3600000000000003E-2</v>
      </c>
      <c r="S328" s="154">
        <v>0</v>
      </c>
      <c r="T328" s="155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6" t="s">
        <v>186</v>
      </c>
      <c r="AT328" s="156" t="s">
        <v>181</v>
      </c>
      <c r="AU328" s="156" t="s">
        <v>85</v>
      </c>
      <c r="AY328" s="17" t="s">
        <v>179</v>
      </c>
      <c r="BE328" s="157">
        <f>IF(N328="základní",J328,0)</f>
        <v>0</v>
      </c>
      <c r="BF328" s="157">
        <f>IF(N328="snížená",J328,0)</f>
        <v>0</v>
      </c>
      <c r="BG328" s="157">
        <f>IF(N328="zákl. přenesená",J328,0)</f>
        <v>0</v>
      </c>
      <c r="BH328" s="157">
        <f>IF(N328="sníž. přenesená",J328,0)</f>
        <v>0</v>
      </c>
      <c r="BI328" s="157">
        <f>IF(N328="nulová",J328,0)</f>
        <v>0</v>
      </c>
      <c r="BJ328" s="17" t="s">
        <v>83</v>
      </c>
      <c r="BK328" s="157">
        <f>ROUND(I328*H328,2)</f>
        <v>0</v>
      </c>
      <c r="BL328" s="17" t="s">
        <v>186</v>
      </c>
      <c r="BM328" s="156" t="s">
        <v>2004</v>
      </c>
    </row>
    <row r="329" spans="1:65" s="2" customFormat="1" ht="19.2">
      <c r="A329" s="32"/>
      <c r="B329" s="33"/>
      <c r="C329" s="32"/>
      <c r="D329" s="158" t="s">
        <v>188</v>
      </c>
      <c r="E329" s="32"/>
      <c r="F329" s="159" t="s">
        <v>2005</v>
      </c>
      <c r="G329" s="32"/>
      <c r="H329" s="32"/>
      <c r="I329" s="160"/>
      <c r="J329" s="32"/>
      <c r="K329" s="32"/>
      <c r="L329" s="33"/>
      <c r="M329" s="161"/>
      <c r="N329" s="162"/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188</v>
      </c>
      <c r="AU329" s="17" t="s">
        <v>85</v>
      </c>
    </row>
    <row r="330" spans="1:65" s="2" customFormat="1" ht="10.199999999999999">
      <c r="A330" s="32"/>
      <c r="B330" s="33"/>
      <c r="C330" s="32"/>
      <c r="D330" s="163" t="s">
        <v>190</v>
      </c>
      <c r="E330" s="32"/>
      <c r="F330" s="164" t="s">
        <v>2006</v>
      </c>
      <c r="G330" s="32"/>
      <c r="H330" s="32"/>
      <c r="I330" s="160"/>
      <c r="J330" s="32"/>
      <c r="K330" s="32"/>
      <c r="L330" s="33"/>
      <c r="M330" s="161"/>
      <c r="N330" s="162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190</v>
      </c>
      <c r="AU330" s="17" t="s">
        <v>85</v>
      </c>
    </row>
    <row r="331" spans="1:65" s="2" customFormat="1" ht="28.8">
      <c r="A331" s="32"/>
      <c r="B331" s="33"/>
      <c r="C331" s="32"/>
      <c r="D331" s="158" t="s">
        <v>1766</v>
      </c>
      <c r="E331" s="32"/>
      <c r="F331" s="173" t="s">
        <v>2007</v>
      </c>
      <c r="G331" s="32"/>
      <c r="H331" s="32"/>
      <c r="I331" s="160"/>
      <c r="J331" s="32"/>
      <c r="K331" s="32"/>
      <c r="L331" s="33"/>
      <c r="M331" s="161"/>
      <c r="N331" s="162"/>
      <c r="O331" s="58"/>
      <c r="P331" s="58"/>
      <c r="Q331" s="58"/>
      <c r="R331" s="58"/>
      <c r="S331" s="58"/>
      <c r="T331" s="59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7" t="s">
        <v>1766</v>
      </c>
      <c r="AU331" s="17" t="s">
        <v>85</v>
      </c>
    </row>
    <row r="332" spans="1:65" s="2" customFormat="1" ht="14.4" customHeight="1">
      <c r="A332" s="32"/>
      <c r="B332" s="144"/>
      <c r="C332" s="174" t="s">
        <v>581</v>
      </c>
      <c r="D332" s="174" t="s">
        <v>278</v>
      </c>
      <c r="E332" s="175" t="s">
        <v>2008</v>
      </c>
      <c r="F332" s="176" t="s">
        <v>2009</v>
      </c>
      <c r="G332" s="177" t="s">
        <v>259</v>
      </c>
      <c r="H332" s="178">
        <v>7</v>
      </c>
      <c r="I332" s="179"/>
      <c r="J332" s="180">
        <f>ROUND(I332*H332,2)</f>
        <v>0</v>
      </c>
      <c r="K332" s="176" t="s">
        <v>185</v>
      </c>
      <c r="L332" s="181"/>
      <c r="M332" s="182" t="s">
        <v>1</v>
      </c>
      <c r="N332" s="183" t="s">
        <v>40</v>
      </c>
      <c r="O332" s="58"/>
      <c r="P332" s="154">
        <f>O332*H332</f>
        <v>0</v>
      </c>
      <c r="Q332" s="154">
        <v>8.1000000000000003E-2</v>
      </c>
      <c r="R332" s="154">
        <f>Q332*H332</f>
        <v>0.56700000000000006</v>
      </c>
      <c r="S332" s="154">
        <v>0</v>
      </c>
      <c r="T332" s="155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6" t="s">
        <v>233</v>
      </c>
      <c r="AT332" s="156" t="s">
        <v>278</v>
      </c>
      <c r="AU332" s="156" t="s">
        <v>85</v>
      </c>
      <c r="AY332" s="17" t="s">
        <v>179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7" t="s">
        <v>83</v>
      </c>
      <c r="BK332" s="157">
        <f>ROUND(I332*H332,2)</f>
        <v>0</v>
      </c>
      <c r="BL332" s="17" t="s">
        <v>186</v>
      </c>
      <c r="BM332" s="156" t="s">
        <v>2010</v>
      </c>
    </row>
    <row r="333" spans="1:65" s="2" customFormat="1" ht="10.199999999999999">
      <c r="A333" s="32"/>
      <c r="B333" s="33"/>
      <c r="C333" s="32"/>
      <c r="D333" s="158" t="s">
        <v>188</v>
      </c>
      <c r="E333" s="32"/>
      <c r="F333" s="159" t="s">
        <v>2009</v>
      </c>
      <c r="G333" s="32"/>
      <c r="H333" s="32"/>
      <c r="I333" s="160"/>
      <c r="J333" s="32"/>
      <c r="K333" s="32"/>
      <c r="L333" s="33"/>
      <c r="M333" s="161"/>
      <c r="N333" s="162"/>
      <c r="O333" s="58"/>
      <c r="P333" s="58"/>
      <c r="Q333" s="58"/>
      <c r="R333" s="58"/>
      <c r="S333" s="58"/>
      <c r="T333" s="59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7" t="s">
        <v>188</v>
      </c>
      <c r="AU333" s="17" t="s">
        <v>85</v>
      </c>
    </row>
    <row r="334" spans="1:65" s="2" customFormat="1" ht="22.2" customHeight="1">
      <c r="A334" s="32"/>
      <c r="B334" s="144"/>
      <c r="C334" s="174" t="s">
        <v>584</v>
      </c>
      <c r="D334" s="174" t="s">
        <v>278</v>
      </c>
      <c r="E334" s="175" t="s">
        <v>2011</v>
      </c>
      <c r="F334" s="176" t="s">
        <v>2012</v>
      </c>
      <c r="G334" s="177" t="s">
        <v>259</v>
      </c>
      <c r="H334" s="178">
        <v>1</v>
      </c>
      <c r="I334" s="179"/>
      <c r="J334" s="180">
        <f>ROUND(I334*H334,2)</f>
        <v>0</v>
      </c>
      <c r="K334" s="176" t="s">
        <v>185</v>
      </c>
      <c r="L334" s="181"/>
      <c r="M334" s="182" t="s">
        <v>1</v>
      </c>
      <c r="N334" s="183" t="s">
        <v>40</v>
      </c>
      <c r="O334" s="58"/>
      <c r="P334" s="154">
        <f>O334*H334</f>
        <v>0</v>
      </c>
      <c r="Q334" s="154">
        <v>5.4600000000000003E-2</v>
      </c>
      <c r="R334" s="154">
        <f>Q334*H334</f>
        <v>5.4600000000000003E-2</v>
      </c>
      <c r="S334" s="154">
        <v>0</v>
      </c>
      <c r="T334" s="155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6" t="s">
        <v>233</v>
      </c>
      <c r="AT334" s="156" t="s">
        <v>278</v>
      </c>
      <c r="AU334" s="156" t="s">
        <v>85</v>
      </c>
      <c r="AY334" s="17" t="s">
        <v>179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7" t="s">
        <v>83</v>
      </c>
      <c r="BK334" s="157">
        <f>ROUND(I334*H334,2)</f>
        <v>0</v>
      </c>
      <c r="BL334" s="17" t="s">
        <v>186</v>
      </c>
      <c r="BM334" s="156" t="s">
        <v>2013</v>
      </c>
    </row>
    <row r="335" spans="1:65" s="2" customFormat="1" ht="19.2">
      <c r="A335" s="32"/>
      <c r="B335" s="33"/>
      <c r="C335" s="32"/>
      <c r="D335" s="158" t="s">
        <v>188</v>
      </c>
      <c r="E335" s="32"/>
      <c r="F335" s="159" t="s">
        <v>2012</v>
      </c>
      <c r="G335" s="32"/>
      <c r="H335" s="32"/>
      <c r="I335" s="160"/>
      <c r="J335" s="32"/>
      <c r="K335" s="32"/>
      <c r="L335" s="33"/>
      <c r="M335" s="161"/>
      <c r="N335" s="162"/>
      <c r="O335" s="58"/>
      <c r="P335" s="58"/>
      <c r="Q335" s="58"/>
      <c r="R335" s="58"/>
      <c r="S335" s="58"/>
      <c r="T335" s="59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7" t="s">
        <v>188</v>
      </c>
      <c r="AU335" s="17" t="s">
        <v>85</v>
      </c>
    </row>
    <row r="336" spans="1:65" s="2" customFormat="1" ht="22.2" customHeight="1">
      <c r="A336" s="32"/>
      <c r="B336" s="144"/>
      <c r="C336" s="145" t="s">
        <v>588</v>
      </c>
      <c r="D336" s="145" t="s">
        <v>181</v>
      </c>
      <c r="E336" s="146" t="s">
        <v>2014</v>
      </c>
      <c r="F336" s="147" t="s">
        <v>2015</v>
      </c>
      <c r="G336" s="148" t="s">
        <v>337</v>
      </c>
      <c r="H336" s="149">
        <v>120</v>
      </c>
      <c r="I336" s="150"/>
      <c r="J336" s="151">
        <f>ROUND(I336*H336,2)</f>
        <v>0</v>
      </c>
      <c r="K336" s="147" t="s">
        <v>185</v>
      </c>
      <c r="L336" s="33"/>
      <c r="M336" s="152" t="s">
        <v>1</v>
      </c>
      <c r="N336" s="153" t="s">
        <v>40</v>
      </c>
      <c r="O336" s="58"/>
      <c r="P336" s="154">
        <f>O336*H336</f>
        <v>0</v>
      </c>
      <c r="Q336" s="154">
        <v>9.4500000000000007E-5</v>
      </c>
      <c r="R336" s="154">
        <f>Q336*H336</f>
        <v>1.1340000000000001E-2</v>
      </c>
      <c r="S336" s="154">
        <v>0</v>
      </c>
      <c r="T336" s="155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6" t="s">
        <v>186</v>
      </c>
      <c r="AT336" s="156" t="s">
        <v>181</v>
      </c>
      <c r="AU336" s="156" t="s">
        <v>85</v>
      </c>
      <c r="AY336" s="17" t="s">
        <v>179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7" t="s">
        <v>83</v>
      </c>
      <c r="BK336" s="157">
        <f>ROUND(I336*H336,2)</f>
        <v>0</v>
      </c>
      <c r="BL336" s="17" t="s">
        <v>186</v>
      </c>
      <c r="BM336" s="156" t="s">
        <v>2016</v>
      </c>
    </row>
    <row r="337" spans="1:65" s="2" customFormat="1" ht="10.199999999999999">
      <c r="A337" s="32"/>
      <c r="B337" s="33"/>
      <c r="C337" s="32"/>
      <c r="D337" s="158" t="s">
        <v>188</v>
      </c>
      <c r="E337" s="32"/>
      <c r="F337" s="159" t="s">
        <v>2017</v>
      </c>
      <c r="G337" s="32"/>
      <c r="H337" s="32"/>
      <c r="I337" s="160"/>
      <c r="J337" s="32"/>
      <c r="K337" s="32"/>
      <c r="L337" s="33"/>
      <c r="M337" s="161"/>
      <c r="N337" s="162"/>
      <c r="O337" s="58"/>
      <c r="P337" s="58"/>
      <c r="Q337" s="58"/>
      <c r="R337" s="58"/>
      <c r="S337" s="58"/>
      <c r="T337" s="59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7" t="s">
        <v>188</v>
      </c>
      <c r="AU337" s="17" t="s">
        <v>85</v>
      </c>
    </row>
    <row r="338" spans="1:65" s="2" customFormat="1" ht="10.199999999999999">
      <c r="A338" s="32"/>
      <c r="B338" s="33"/>
      <c r="C338" s="32"/>
      <c r="D338" s="163" t="s">
        <v>190</v>
      </c>
      <c r="E338" s="32"/>
      <c r="F338" s="164" t="s">
        <v>2018</v>
      </c>
      <c r="G338" s="32"/>
      <c r="H338" s="32"/>
      <c r="I338" s="160"/>
      <c r="J338" s="32"/>
      <c r="K338" s="32"/>
      <c r="L338" s="33"/>
      <c r="M338" s="161"/>
      <c r="N338" s="162"/>
      <c r="O338" s="58"/>
      <c r="P338" s="58"/>
      <c r="Q338" s="58"/>
      <c r="R338" s="58"/>
      <c r="S338" s="58"/>
      <c r="T338" s="59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7" t="s">
        <v>190</v>
      </c>
      <c r="AU338" s="17" t="s">
        <v>85</v>
      </c>
    </row>
    <row r="339" spans="1:65" s="13" customFormat="1" ht="10.199999999999999">
      <c r="B339" s="165"/>
      <c r="D339" s="158" t="s">
        <v>192</v>
      </c>
      <c r="E339" s="166" t="s">
        <v>1</v>
      </c>
      <c r="F339" s="167" t="s">
        <v>1855</v>
      </c>
      <c r="H339" s="168">
        <v>120</v>
      </c>
      <c r="I339" s="169"/>
      <c r="L339" s="165"/>
      <c r="M339" s="170"/>
      <c r="N339" s="171"/>
      <c r="O339" s="171"/>
      <c r="P339" s="171"/>
      <c r="Q339" s="171"/>
      <c r="R339" s="171"/>
      <c r="S339" s="171"/>
      <c r="T339" s="172"/>
      <c r="AT339" s="166" t="s">
        <v>192</v>
      </c>
      <c r="AU339" s="166" t="s">
        <v>85</v>
      </c>
      <c r="AV339" s="13" t="s">
        <v>85</v>
      </c>
      <c r="AW339" s="13" t="s">
        <v>31</v>
      </c>
      <c r="AX339" s="13" t="s">
        <v>83</v>
      </c>
      <c r="AY339" s="166" t="s">
        <v>179</v>
      </c>
    </row>
    <row r="340" spans="1:65" s="12" customFormat="1" ht="22.8" customHeight="1">
      <c r="B340" s="131"/>
      <c r="D340" s="132" t="s">
        <v>74</v>
      </c>
      <c r="E340" s="142" t="s">
        <v>239</v>
      </c>
      <c r="F340" s="142" t="s">
        <v>363</v>
      </c>
      <c r="I340" s="134"/>
      <c r="J340" s="143">
        <f>BK340</f>
        <v>0</v>
      </c>
      <c r="L340" s="131"/>
      <c r="M340" s="136"/>
      <c r="N340" s="137"/>
      <c r="O340" s="137"/>
      <c r="P340" s="138">
        <f>SUM(P341:P348)</f>
        <v>0</v>
      </c>
      <c r="Q340" s="137"/>
      <c r="R340" s="138">
        <f>SUM(R341:R348)</f>
        <v>1.0226</v>
      </c>
      <c r="S340" s="137"/>
      <c r="T340" s="139">
        <f>SUM(T341:T348)</f>
        <v>0</v>
      </c>
      <c r="AR340" s="132" t="s">
        <v>83</v>
      </c>
      <c r="AT340" s="140" t="s">
        <v>74</v>
      </c>
      <c r="AU340" s="140" t="s">
        <v>83</v>
      </c>
      <c r="AY340" s="132" t="s">
        <v>179</v>
      </c>
      <c r="BK340" s="141">
        <f>SUM(BK341:BK348)</f>
        <v>0</v>
      </c>
    </row>
    <row r="341" spans="1:65" s="2" customFormat="1" ht="22.2" customHeight="1">
      <c r="A341" s="32"/>
      <c r="B341" s="144"/>
      <c r="C341" s="145" t="s">
        <v>594</v>
      </c>
      <c r="D341" s="145" t="s">
        <v>181</v>
      </c>
      <c r="E341" s="146" t="s">
        <v>2019</v>
      </c>
      <c r="F341" s="147" t="s">
        <v>2020</v>
      </c>
      <c r="G341" s="148" t="s">
        <v>337</v>
      </c>
      <c r="H341" s="149">
        <v>4</v>
      </c>
      <c r="I341" s="150"/>
      <c r="J341" s="151">
        <f>ROUND(I341*H341,2)</f>
        <v>0</v>
      </c>
      <c r="K341" s="147" t="s">
        <v>185</v>
      </c>
      <c r="L341" s="33"/>
      <c r="M341" s="152" t="s">
        <v>1</v>
      </c>
      <c r="N341" s="153" t="s">
        <v>40</v>
      </c>
      <c r="O341" s="58"/>
      <c r="P341" s="154">
        <f>O341*H341</f>
        <v>0</v>
      </c>
      <c r="Q341" s="154">
        <v>0.25564999999999999</v>
      </c>
      <c r="R341" s="154">
        <f>Q341*H341</f>
        <v>1.0226</v>
      </c>
      <c r="S341" s="154">
        <v>0</v>
      </c>
      <c r="T341" s="155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6" t="s">
        <v>186</v>
      </c>
      <c r="AT341" s="156" t="s">
        <v>181</v>
      </c>
      <c r="AU341" s="156" t="s">
        <v>85</v>
      </c>
      <c r="AY341" s="17" t="s">
        <v>179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7" t="s">
        <v>83</v>
      </c>
      <c r="BK341" s="157">
        <f>ROUND(I341*H341,2)</f>
        <v>0</v>
      </c>
      <c r="BL341" s="17" t="s">
        <v>186</v>
      </c>
      <c r="BM341" s="156" t="s">
        <v>2021</v>
      </c>
    </row>
    <row r="342" spans="1:65" s="2" customFormat="1" ht="28.8">
      <c r="A342" s="32"/>
      <c r="B342" s="33"/>
      <c r="C342" s="32"/>
      <c r="D342" s="158" t="s">
        <v>188</v>
      </c>
      <c r="E342" s="32"/>
      <c r="F342" s="159" t="s">
        <v>2022</v>
      </c>
      <c r="G342" s="32"/>
      <c r="H342" s="32"/>
      <c r="I342" s="160"/>
      <c r="J342" s="32"/>
      <c r="K342" s="32"/>
      <c r="L342" s="33"/>
      <c r="M342" s="161"/>
      <c r="N342" s="162"/>
      <c r="O342" s="58"/>
      <c r="P342" s="58"/>
      <c r="Q342" s="58"/>
      <c r="R342" s="58"/>
      <c r="S342" s="58"/>
      <c r="T342" s="59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188</v>
      </c>
      <c r="AU342" s="17" t="s">
        <v>85</v>
      </c>
    </row>
    <row r="343" spans="1:65" s="2" customFormat="1" ht="10.199999999999999">
      <c r="A343" s="32"/>
      <c r="B343" s="33"/>
      <c r="C343" s="32"/>
      <c r="D343" s="163" t="s">
        <v>190</v>
      </c>
      <c r="E343" s="32"/>
      <c r="F343" s="164" t="s">
        <v>2023</v>
      </c>
      <c r="G343" s="32"/>
      <c r="H343" s="32"/>
      <c r="I343" s="160"/>
      <c r="J343" s="32"/>
      <c r="K343" s="32"/>
      <c r="L343" s="33"/>
      <c r="M343" s="161"/>
      <c r="N343" s="162"/>
      <c r="O343" s="58"/>
      <c r="P343" s="58"/>
      <c r="Q343" s="58"/>
      <c r="R343" s="58"/>
      <c r="S343" s="58"/>
      <c r="T343" s="59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7" t="s">
        <v>190</v>
      </c>
      <c r="AU343" s="17" t="s">
        <v>85</v>
      </c>
    </row>
    <row r="344" spans="1:65" s="2" customFormat="1" ht="22.2" customHeight="1">
      <c r="A344" s="32"/>
      <c r="B344" s="144"/>
      <c r="C344" s="145" t="s">
        <v>602</v>
      </c>
      <c r="D344" s="145" t="s">
        <v>181</v>
      </c>
      <c r="E344" s="146" t="s">
        <v>1341</v>
      </c>
      <c r="F344" s="147" t="s">
        <v>1342</v>
      </c>
      <c r="G344" s="148" t="s">
        <v>252</v>
      </c>
      <c r="H344" s="149">
        <v>40.5</v>
      </c>
      <c r="I344" s="150"/>
      <c r="J344" s="151">
        <f>ROUND(I344*H344,2)</f>
        <v>0</v>
      </c>
      <c r="K344" s="147" t="s">
        <v>185</v>
      </c>
      <c r="L344" s="33"/>
      <c r="M344" s="152" t="s">
        <v>1</v>
      </c>
      <c r="N344" s="153" t="s">
        <v>40</v>
      </c>
      <c r="O344" s="58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6" t="s">
        <v>186</v>
      </c>
      <c r="AT344" s="156" t="s">
        <v>181</v>
      </c>
      <c r="AU344" s="156" t="s">
        <v>85</v>
      </c>
      <c r="AY344" s="17" t="s">
        <v>179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7" t="s">
        <v>83</v>
      </c>
      <c r="BK344" s="157">
        <f>ROUND(I344*H344,2)</f>
        <v>0</v>
      </c>
      <c r="BL344" s="17" t="s">
        <v>186</v>
      </c>
      <c r="BM344" s="156" t="s">
        <v>2024</v>
      </c>
    </row>
    <row r="345" spans="1:65" s="2" customFormat="1" ht="48">
      <c r="A345" s="32"/>
      <c r="B345" s="33"/>
      <c r="C345" s="32"/>
      <c r="D345" s="158" t="s">
        <v>188</v>
      </c>
      <c r="E345" s="32"/>
      <c r="F345" s="159" t="s">
        <v>2025</v>
      </c>
      <c r="G345" s="32"/>
      <c r="H345" s="32"/>
      <c r="I345" s="160"/>
      <c r="J345" s="32"/>
      <c r="K345" s="32"/>
      <c r="L345" s="33"/>
      <c r="M345" s="161"/>
      <c r="N345" s="162"/>
      <c r="O345" s="58"/>
      <c r="P345" s="58"/>
      <c r="Q345" s="58"/>
      <c r="R345" s="58"/>
      <c r="S345" s="58"/>
      <c r="T345" s="59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7" t="s">
        <v>188</v>
      </c>
      <c r="AU345" s="17" t="s">
        <v>85</v>
      </c>
    </row>
    <row r="346" spans="1:65" s="2" customFormat="1" ht="10.199999999999999">
      <c r="A346" s="32"/>
      <c r="B346" s="33"/>
      <c r="C346" s="32"/>
      <c r="D346" s="163" t="s">
        <v>190</v>
      </c>
      <c r="E346" s="32"/>
      <c r="F346" s="164" t="s">
        <v>1344</v>
      </c>
      <c r="G346" s="32"/>
      <c r="H346" s="32"/>
      <c r="I346" s="160"/>
      <c r="J346" s="32"/>
      <c r="K346" s="32"/>
      <c r="L346" s="33"/>
      <c r="M346" s="161"/>
      <c r="N346" s="162"/>
      <c r="O346" s="58"/>
      <c r="P346" s="58"/>
      <c r="Q346" s="58"/>
      <c r="R346" s="58"/>
      <c r="S346" s="58"/>
      <c r="T346" s="59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7" t="s">
        <v>190</v>
      </c>
      <c r="AU346" s="17" t="s">
        <v>85</v>
      </c>
    </row>
    <row r="347" spans="1:65" s="2" customFormat="1" ht="14.4" customHeight="1">
      <c r="A347" s="32"/>
      <c r="B347" s="144"/>
      <c r="C347" s="145" t="s">
        <v>609</v>
      </c>
      <c r="D347" s="145" t="s">
        <v>181</v>
      </c>
      <c r="E347" s="146" t="s">
        <v>2026</v>
      </c>
      <c r="F347" s="147" t="s">
        <v>2027</v>
      </c>
      <c r="G347" s="148" t="s">
        <v>259</v>
      </c>
      <c r="H347" s="149">
        <v>1</v>
      </c>
      <c r="I347" s="150"/>
      <c r="J347" s="151">
        <f>ROUND(I347*H347,2)</f>
        <v>0</v>
      </c>
      <c r="K347" s="147" t="s">
        <v>1</v>
      </c>
      <c r="L347" s="33"/>
      <c r="M347" s="152" t="s">
        <v>1</v>
      </c>
      <c r="N347" s="153" t="s">
        <v>40</v>
      </c>
      <c r="O347" s="58"/>
      <c r="P347" s="154">
        <f>O347*H347</f>
        <v>0</v>
      </c>
      <c r="Q347" s="154">
        <v>0</v>
      </c>
      <c r="R347" s="154">
        <f>Q347*H347</f>
        <v>0</v>
      </c>
      <c r="S347" s="154">
        <v>0</v>
      </c>
      <c r="T347" s="155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6" t="s">
        <v>186</v>
      </c>
      <c r="AT347" s="156" t="s">
        <v>181</v>
      </c>
      <c r="AU347" s="156" t="s">
        <v>85</v>
      </c>
      <c r="AY347" s="17" t="s">
        <v>179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7" t="s">
        <v>83</v>
      </c>
      <c r="BK347" s="157">
        <f>ROUND(I347*H347,2)</f>
        <v>0</v>
      </c>
      <c r="BL347" s="17" t="s">
        <v>186</v>
      </c>
      <c r="BM347" s="156" t="s">
        <v>2028</v>
      </c>
    </row>
    <row r="348" spans="1:65" s="2" customFormat="1" ht="10.199999999999999">
      <c r="A348" s="32"/>
      <c r="B348" s="33"/>
      <c r="C348" s="32"/>
      <c r="D348" s="158" t="s">
        <v>188</v>
      </c>
      <c r="E348" s="32"/>
      <c r="F348" s="159" t="s">
        <v>2027</v>
      </c>
      <c r="G348" s="32"/>
      <c r="H348" s="32"/>
      <c r="I348" s="160"/>
      <c r="J348" s="32"/>
      <c r="K348" s="32"/>
      <c r="L348" s="33"/>
      <c r="M348" s="161"/>
      <c r="N348" s="162"/>
      <c r="O348" s="58"/>
      <c r="P348" s="58"/>
      <c r="Q348" s="58"/>
      <c r="R348" s="58"/>
      <c r="S348" s="58"/>
      <c r="T348" s="59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7" t="s">
        <v>188</v>
      </c>
      <c r="AU348" s="17" t="s">
        <v>85</v>
      </c>
    </row>
    <row r="349" spans="1:65" s="12" customFormat="1" ht="22.8" customHeight="1">
      <c r="B349" s="131"/>
      <c r="D349" s="132" t="s">
        <v>74</v>
      </c>
      <c r="E349" s="142" t="s">
        <v>485</v>
      </c>
      <c r="F349" s="142" t="s">
        <v>486</v>
      </c>
      <c r="I349" s="134"/>
      <c r="J349" s="143">
        <f>BK349</f>
        <v>0</v>
      </c>
      <c r="L349" s="131"/>
      <c r="M349" s="136"/>
      <c r="N349" s="137"/>
      <c r="O349" s="137"/>
      <c r="P349" s="138">
        <f>SUM(P350:P361)</f>
        <v>0</v>
      </c>
      <c r="Q349" s="137"/>
      <c r="R349" s="138">
        <f>SUM(R350:R361)</f>
        <v>0</v>
      </c>
      <c r="S349" s="137"/>
      <c r="T349" s="139">
        <f>SUM(T350:T361)</f>
        <v>0</v>
      </c>
      <c r="AR349" s="132" t="s">
        <v>83</v>
      </c>
      <c r="AT349" s="140" t="s">
        <v>74</v>
      </c>
      <c r="AU349" s="140" t="s">
        <v>83</v>
      </c>
      <c r="AY349" s="132" t="s">
        <v>179</v>
      </c>
      <c r="BK349" s="141">
        <f>SUM(BK350:BK361)</f>
        <v>0</v>
      </c>
    </row>
    <row r="350" spans="1:65" s="2" customFormat="1" ht="19.8" customHeight="1">
      <c r="A350" s="32"/>
      <c r="B350" s="144"/>
      <c r="C350" s="145" t="s">
        <v>615</v>
      </c>
      <c r="D350" s="145" t="s">
        <v>181</v>
      </c>
      <c r="E350" s="146" t="s">
        <v>1699</v>
      </c>
      <c r="F350" s="147" t="s">
        <v>1700</v>
      </c>
      <c r="G350" s="148" t="s">
        <v>221</v>
      </c>
      <c r="H350" s="149">
        <v>39.128</v>
      </c>
      <c r="I350" s="150"/>
      <c r="J350" s="151">
        <f>ROUND(I350*H350,2)</f>
        <v>0</v>
      </c>
      <c r="K350" s="147" t="s">
        <v>185</v>
      </c>
      <c r="L350" s="33"/>
      <c r="M350" s="152" t="s">
        <v>1</v>
      </c>
      <c r="N350" s="153" t="s">
        <v>40</v>
      </c>
      <c r="O350" s="58"/>
      <c r="P350" s="154">
        <f>O350*H350</f>
        <v>0</v>
      </c>
      <c r="Q350" s="154">
        <v>0</v>
      </c>
      <c r="R350" s="154">
        <f>Q350*H350</f>
        <v>0</v>
      </c>
      <c r="S350" s="154">
        <v>0</v>
      </c>
      <c r="T350" s="155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6" t="s">
        <v>186</v>
      </c>
      <c r="AT350" s="156" t="s">
        <v>181</v>
      </c>
      <c r="AU350" s="156" t="s">
        <v>85</v>
      </c>
      <c r="AY350" s="17" t="s">
        <v>179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7" t="s">
        <v>83</v>
      </c>
      <c r="BK350" s="157">
        <f>ROUND(I350*H350,2)</f>
        <v>0</v>
      </c>
      <c r="BL350" s="17" t="s">
        <v>186</v>
      </c>
      <c r="BM350" s="156" t="s">
        <v>2029</v>
      </c>
    </row>
    <row r="351" spans="1:65" s="2" customFormat="1" ht="19.2">
      <c r="A351" s="32"/>
      <c r="B351" s="33"/>
      <c r="C351" s="32"/>
      <c r="D351" s="158" t="s">
        <v>188</v>
      </c>
      <c r="E351" s="32"/>
      <c r="F351" s="159" t="s">
        <v>1702</v>
      </c>
      <c r="G351" s="32"/>
      <c r="H351" s="32"/>
      <c r="I351" s="160"/>
      <c r="J351" s="32"/>
      <c r="K351" s="32"/>
      <c r="L351" s="33"/>
      <c r="M351" s="161"/>
      <c r="N351" s="162"/>
      <c r="O351" s="58"/>
      <c r="P351" s="58"/>
      <c r="Q351" s="58"/>
      <c r="R351" s="58"/>
      <c r="S351" s="58"/>
      <c r="T351" s="59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188</v>
      </c>
      <c r="AU351" s="17" t="s">
        <v>85</v>
      </c>
    </row>
    <row r="352" spans="1:65" s="2" customFormat="1" ht="10.199999999999999">
      <c r="A352" s="32"/>
      <c r="B352" s="33"/>
      <c r="C352" s="32"/>
      <c r="D352" s="163" t="s">
        <v>190</v>
      </c>
      <c r="E352" s="32"/>
      <c r="F352" s="164" t="s">
        <v>1703</v>
      </c>
      <c r="G352" s="32"/>
      <c r="H352" s="32"/>
      <c r="I352" s="160"/>
      <c r="J352" s="32"/>
      <c r="K352" s="32"/>
      <c r="L352" s="33"/>
      <c r="M352" s="161"/>
      <c r="N352" s="162"/>
      <c r="O352" s="58"/>
      <c r="P352" s="58"/>
      <c r="Q352" s="58"/>
      <c r="R352" s="58"/>
      <c r="S352" s="58"/>
      <c r="T352" s="59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7" t="s">
        <v>190</v>
      </c>
      <c r="AU352" s="17" t="s">
        <v>85</v>
      </c>
    </row>
    <row r="353" spans="1:65" s="2" customFormat="1" ht="96">
      <c r="A353" s="32"/>
      <c r="B353" s="33"/>
      <c r="C353" s="32"/>
      <c r="D353" s="158" t="s">
        <v>1766</v>
      </c>
      <c r="E353" s="32"/>
      <c r="F353" s="173" t="s">
        <v>2030</v>
      </c>
      <c r="G353" s="32"/>
      <c r="H353" s="32"/>
      <c r="I353" s="160"/>
      <c r="J353" s="32"/>
      <c r="K353" s="32"/>
      <c r="L353" s="33"/>
      <c r="M353" s="161"/>
      <c r="N353" s="162"/>
      <c r="O353" s="58"/>
      <c r="P353" s="58"/>
      <c r="Q353" s="58"/>
      <c r="R353" s="58"/>
      <c r="S353" s="58"/>
      <c r="T353" s="59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1766</v>
      </c>
      <c r="AU353" s="17" t="s">
        <v>85</v>
      </c>
    </row>
    <row r="354" spans="1:65" s="2" customFormat="1" ht="22.2" customHeight="1">
      <c r="A354" s="32"/>
      <c r="B354" s="144"/>
      <c r="C354" s="145" t="s">
        <v>620</v>
      </c>
      <c r="D354" s="145" t="s">
        <v>181</v>
      </c>
      <c r="E354" s="146" t="s">
        <v>1704</v>
      </c>
      <c r="F354" s="147" t="s">
        <v>1705</v>
      </c>
      <c r="G354" s="148" t="s">
        <v>221</v>
      </c>
      <c r="H354" s="149">
        <v>547.79200000000003</v>
      </c>
      <c r="I354" s="150"/>
      <c r="J354" s="151">
        <f>ROUND(I354*H354,2)</f>
        <v>0</v>
      </c>
      <c r="K354" s="147" t="s">
        <v>185</v>
      </c>
      <c r="L354" s="33"/>
      <c r="M354" s="152" t="s">
        <v>1</v>
      </c>
      <c r="N354" s="153" t="s">
        <v>40</v>
      </c>
      <c r="O354" s="58"/>
      <c r="P354" s="154">
        <f>O354*H354</f>
        <v>0</v>
      </c>
      <c r="Q354" s="154">
        <v>0</v>
      </c>
      <c r="R354" s="154">
        <f>Q354*H354</f>
        <v>0</v>
      </c>
      <c r="S354" s="154">
        <v>0</v>
      </c>
      <c r="T354" s="155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6" t="s">
        <v>186</v>
      </c>
      <c r="AT354" s="156" t="s">
        <v>181</v>
      </c>
      <c r="AU354" s="156" t="s">
        <v>85</v>
      </c>
      <c r="AY354" s="17" t="s">
        <v>179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17" t="s">
        <v>83</v>
      </c>
      <c r="BK354" s="157">
        <f>ROUND(I354*H354,2)</f>
        <v>0</v>
      </c>
      <c r="BL354" s="17" t="s">
        <v>186</v>
      </c>
      <c r="BM354" s="156" t="s">
        <v>2031</v>
      </c>
    </row>
    <row r="355" spans="1:65" s="2" customFormat="1" ht="19.2">
      <c r="A355" s="32"/>
      <c r="B355" s="33"/>
      <c r="C355" s="32"/>
      <c r="D355" s="158" t="s">
        <v>188</v>
      </c>
      <c r="E355" s="32"/>
      <c r="F355" s="159" t="s">
        <v>1707</v>
      </c>
      <c r="G355" s="32"/>
      <c r="H355" s="32"/>
      <c r="I355" s="160"/>
      <c r="J355" s="32"/>
      <c r="K355" s="32"/>
      <c r="L355" s="33"/>
      <c r="M355" s="161"/>
      <c r="N355" s="162"/>
      <c r="O355" s="58"/>
      <c r="P355" s="58"/>
      <c r="Q355" s="58"/>
      <c r="R355" s="58"/>
      <c r="S355" s="58"/>
      <c r="T355" s="59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7" t="s">
        <v>188</v>
      </c>
      <c r="AU355" s="17" t="s">
        <v>85</v>
      </c>
    </row>
    <row r="356" spans="1:65" s="2" customFormat="1" ht="10.199999999999999">
      <c r="A356" s="32"/>
      <c r="B356" s="33"/>
      <c r="C356" s="32"/>
      <c r="D356" s="163" t="s">
        <v>190</v>
      </c>
      <c r="E356" s="32"/>
      <c r="F356" s="164" t="s">
        <v>1708</v>
      </c>
      <c r="G356" s="32"/>
      <c r="H356" s="32"/>
      <c r="I356" s="160"/>
      <c r="J356" s="32"/>
      <c r="K356" s="32"/>
      <c r="L356" s="33"/>
      <c r="M356" s="161"/>
      <c r="N356" s="162"/>
      <c r="O356" s="58"/>
      <c r="P356" s="58"/>
      <c r="Q356" s="58"/>
      <c r="R356" s="58"/>
      <c r="S356" s="58"/>
      <c r="T356" s="59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7" t="s">
        <v>190</v>
      </c>
      <c r="AU356" s="17" t="s">
        <v>85</v>
      </c>
    </row>
    <row r="357" spans="1:65" s="2" customFormat="1" ht="96">
      <c r="A357" s="32"/>
      <c r="B357" s="33"/>
      <c r="C357" s="32"/>
      <c r="D357" s="158" t="s">
        <v>1766</v>
      </c>
      <c r="E357" s="32"/>
      <c r="F357" s="173" t="s">
        <v>2030</v>
      </c>
      <c r="G357" s="32"/>
      <c r="H357" s="32"/>
      <c r="I357" s="160"/>
      <c r="J357" s="32"/>
      <c r="K357" s="32"/>
      <c r="L357" s="33"/>
      <c r="M357" s="161"/>
      <c r="N357" s="162"/>
      <c r="O357" s="58"/>
      <c r="P357" s="58"/>
      <c r="Q357" s="58"/>
      <c r="R357" s="58"/>
      <c r="S357" s="58"/>
      <c r="T357" s="59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7" t="s">
        <v>1766</v>
      </c>
      <c r="AU357" s="17" t="s">
        <v>85</v>
      </c>
    </row>
    <row r="358" spans="1:65" s="13" customFormat="1" ht="10.199999999999999">
      <c r="B358" s="165"/>
      <c r="D358" s="158" t="s">
        <v>192</v>
      </c>
      <c r="F358" s="167" t="s">
        <v>2032</v>
      </c>
      <c r="H358" s="168">
        <v>547.79200000000003</v>
      </c>
      <c r="I358" s="169"/>
      <c r="L358" s="165"/>
      <c r="M358" s="170"/>
      <c r="N358" s="171"/>
      <c r="O358" s="171"/>
      <c r="P358" s="171"/>
      <c r="Q358" s="171"/>
      <c r="R358" s="171"/>
      <c r="S358" s="171"/>
      <c r="T358" s="172"/>
      <c r="AT358" s="166" t="s">
        <v>192</v>
      </c>
      <c r="AU358" s="166" t="s">
        <v>85</v>
      </c>
      <c r="AV358" s="13" t="s">
        <v>85</v>
      </c>
      <c r="AW358" s="13" t="s">
        <v>3</v>
      </c>
      <c r="AX358" s="13" t="s">
        <v>83</v>
      </c>
      <c r="AY358" s="166" t="s">
        <v>179</v>
      </c>
    </row>
    <row r="359" spans="1:65" s="2" customFormat="1" ht="34.799999999999997" customHeight="1">
      <c r="A359" s="32"/>
      <c r="B359" s="144"/>
      <c r="C359" s="145" t="s">
        <v>626</v>
      </c>
      <c r="D359" s="145" t="s">
        <v>181</v>
      </c>
      <c r="E359" s="146" t="s">
        <v>2033</v>
      </c>
      <c r="F359" s="147" t="s">
        <v>2034</v>
      </c>
      <c r="G359" s="148" t="s">
        <v>221</v>
      </c>
      <c r="H359" s="149">
        <v>39.128</v>
      </c>
      <c r="I359" s="150"/>
      <c r="J359" s="151">
        <f>ROUND(I359*H359,2)</f>
        <v>0</v>
      </c>
      <c r="K359" s="147" t="s">
        <v>185</v>
      </c>
      <c r="L359" s="33"/>
      <c r="M359" s="152" t="s">
        <v>1</v>
      </c>
      <c r="N359" s="153" t="s">
        <v>40</v>
      </c>
      <c r="O359" s="58"/>
      <c r="P359" s="154">
        <f>O359*H359</f>
        <v>0</v>
      </c>
      <c r="Q359" s="154">
        <v>0</v>
      </c>
      <c r="R359" s="154">
        <f>Q359*H359</f>
        <v>0</v>
      </c>
      <c r="S359" s="154">
        <v>0</v>
      </c>
      <c r="T359" s="155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6" t="s">
        <v>186</v>
      </c>
      <c r="AT359" s="156" t="s">
        <v>181</v>
      </c>
      <c r="AU359" s="156" t="s">
        <v>85</v>
      </c>
      <c r="AY359" s="17" t="s">
        <v>179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7" t="s">
        <v>83</v>
      </c>
      <c r="BK359" s="157">
        <f>ROUND(I359*H359,2)</f>
        <v>0</v>
      </c>
      <c r="BL359" s="17" t="s">
        <v>186</v>
      </c>
      <c r="BM359" s="156" t="s">
        <v>2035</v>
      </c>
    </row>
    <row r="360" spans="1:65" s="2" customFormat="1" ht="28.8">
      <c r="A360" s="32"/>
      <c r="B360" s="33"/>
      <c r="C360" s="32"/>
      <c r="D360" s="158" t="s">
        <v>188</v>
      </c>
      <c r="E360" s="32"/>
      <c r="F360" s="159" t="s">
        <v>2036</v>
      </c>
      <c r="G360" s="32"/>
      <c r="H360" s="32"/>
      <c r="I360" s="160"/>
      <c r="J360" s="32"/>
      <c r="K360" s="32"/>
      <c r="L360" s="33"/>
      <c r="M360" s="161"/>
      <c r="N360" s="162"/>
      <c r="O360" s="58"/>
      <c r="P360" s="58"/>
      <c r="Q360" s="58"/>
      <c r="R360" s="58"/>
      <c r="S360" s="58"/>
      <c r="T360" s="59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188</v>
      </c>
      <c r="AU360" s="17" t="s">
        <v>85</v>
      </c>
    </row>
    <row r="361" spans="1:65" s="2" customFormat="1" ht="10.199999999999999">
      <c r="A361" s="32"/>
      <c r="B361" s="33"/>
      <c r="C361" s="32"/>
      <c r="D361" s="163" t="s">
        <v>190</v>
      </c>
      <c r="E361" s="32"/>
      <c r="F361" s="164" t="s">
        <v>2037</v>
      </c>
      <c r="G361" s="32"/>
      <c r="H361" s="32"/>
      <c r="I361" s="160"/>
      <c r="J361" s="32"/>
      <c r="K361" s="32"/>
      <c r="L361" s="33"/>
      <c r="M361" s="161"/>
      <c r="N361" s="162"/>
      <c r="O361" s="58"/>
      <c r="P361" s="58"/>
      <c r="Q361" s="58"/>
      <c r="R361" s="58"/>
      <c r="S361" s="58"/>
      <c r="T361" s="59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7" t="s">
        <v>190</v>
      </c>
      <c r="AU361" s="17" t="s">
        <v>85</v>
      </c>
    </row>
    <row r="362" spans="1:65" s="12" customFormat="1" ht="22.8" customHeight="1">
      <c r="B362" s="131"/>
      <c r="D362" s="132" t="s">
        <v>74</v>
      </c>
      <c r="E362" s="142" t="s">
        <v>512</v>
      </c>
      <c r="F362" s="142" t="s">
        <v>513</v>
      </c>
      <c r="I362" s="134"/>
      <c r="J362" s="143">
        <f>BK362</f>
        <v>0</v>
      </c>
      <c r="L362" s="131"/>
      <c r="M362" s="136"/>
      <c r="N362" s="137"/>
      <c r="O362" s="137"/>
      <c r="P362" s="138">
        <f>SUM(P363:P365)</f>
        <v>0</v>
      </c>
      <c r="Q362" s="137"/>
      <c r="R362" s="138">
        <f>SUM(R363:R365)</f>
        <v>0</v>
      </c>
      <c r="S362" s="137"/>
      <c r="T362" s="139">
        <f>SUM(T363:T365)</f>
        <v>0</v>
      </c>
      <c r="AR362" s="132" t="s">
        <v>83</v>
      </c>
      <c r="AT362" s="140" t="s">
        <v>74</v>
      </c>
      <c r="AU362" s="140" t="s">
        <v>83</v>
      </c>
      <c r="AY362" s="132" t="s">
        <v>179</v>
      </c>
      <c r="BK362" s="141">
        <f>SUM(BK363:BK365)</f>
        <v>0</v>
      </c>
    </row>
    <row r="363" spans="1:65" s="2" customFormat="1" ht="22.2" customHeight="1">
      <c r="A363" s="32"/>
      <c r="B363" s="144"/>
      <c r="C363" s="145" t="s">
        <v>631</v>
      </c>
      <c r="D363" s="145" t="s">
        <v>181</v>
      </c>
      <c r="E363" s="146" t="s">
        <v>2038</v>
      </c>
      <c r="F363" s="147" t="s">
        <v>2039</v>
      </c>
      <c r="G363" s="148" t="s">
        <v>221</v>
      </c>
      <c r="H363" s="149">
        <v>40.463000000000001</v>
      </c>
      <c r="I363" s="150"/>
      <c r="J363" s="151">
        <f>ROUND(I363*H363,2)</f>
        <v>0</v>
      </c>
      <c r="K363" s="147" t="s">
        <v>185</v>
      </c>
      <c r="L363" s="33"/>
      <c r="M363" s="152" t="s">
        <v>1</v>
      </c>
      <c r="N363" s="153" t="s">
        <v>40</v>
      </c>
      <c r="O363" s="58"/>
      <c r="P363" s="154">
        <f>O363*H363</f>
        <v>0</v>
      </c>
      <c r="Q363" s="154">
        <v>0</v>
      </c>
      <c r="R363" s="154">
        <f>Q363*H363</f>
        <v>0</v>
      </c>
      <c r="S363" s="154">
        <v>0</v>
      </c>
      <c r="T363" s="155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6" t="s">
        <v>186</v>
      </c>
      <c r="AT363" s="156" t="s">
        <v>181</v>
      </c>
      <c r="AU363" s="156" t="s">
        <v>85</v>
      </c>
      <c r="AY363" s="17" t="s">
        <v>179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7" t="s">
        <v>83</v>
      </c>
      <c r="BK363" s="157">
        <f>ROUND(I363*H363,2)</f>
        <v>0</v>
      </c>
      <c r="BL363" s="17" t="s">
        <v>186</v>
      </c>
      <c r="BM363" s="156" t="s">
        <v>2040</v>
      </c>
    </row>
    <row r="364" spans="1:65" s="2" customFormat="1" ht="28.8">
      <c r="A364" s="32"/>
      <c r="B364" s="33"/>
      <c r="C364" s="32"/>
      <c r="D364" s="158" t="s">
        <v>188</v>
      </c>
      <c r="E364" s="32"/>
      <c r="F364" s="159" t="s">
        <v>2041</v>
      </c>
      <c r="G364" s="32"/>
      <c r="H364" s="32"/>
      <c r="I364" s="160"/>
      <c r="J364" s="32"/>
      <c r="K364" s="32"/>
      <c r="L364" s="33"/>
      <c r="M364" s="161"/>
      <c r="N364" s="162"/>
      <c r="O364" s="58"/>
      <c r="P364" s="58"/>
      <c r="Q364" s="58"/>
      <c r="R364" s="58"/>
      <c r="S364" s="58"/>
      <c r="T364" s="59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7" t="s">
        <v>188</v>
      </c>
      <c r="AU364" s="17" t="s">
        <v>85</v>
      </c>
    </row>
    <row r="365" spans="1:65" s="2" customFormat="1" ht="10.199999999999999">
      <c r="A365" s="32"/>
      <c r="B365" s="33"/>
      <c r="C365" s="32"/>
      <c r="D365" s="163" t="s">
        <v>190</v>
      </c>
      <c r="E365" s="32"/>
      <c r="F365" s="164" t="s">
        <v>2042</v>
      </c>
      <c r="G365" s="32"/>
      <c r="H365" s="32"/>
      <c r="I365" s="160"/>
      <c r="J365" s="32"/>
      <c r="K365" s="32"/>
      <c r="L365" s="33"/>
      <c r="M365" s="161"/>
      <c r="N365" s="162"/>
      <c r="O365" s="58"/>
      <c r="P365" s="58"/>
      <c r="Q365" s="58"/>
      <c r="R365" s="58"/>
      <c r="S365" s="58"/>
      <c r="T365" s="59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7" t="s">
        <v>190</v>
      </c>
      <c r="AU365" s="17" t="s">
        <v>85</v>
      </c>
    </row>
    <row r="366" spans="1:65" s="12" customFormat="1" ht="25.95" customHeight="1">
      <c r="B366" s="131"/>
      <c r="D366" s="132" t="s">
        <v>74</v>
      </c>
      <c r="E366" s="133" t="s">
        <v>520</v>
      </c>
      <c r="F366" s="133" t="s">
        <v>521</v>
      </c>
      <c r="I366" s="134"/>
      <c r="J366" s="135">
        <f>BK366</f>
        <v>0</v>
      </c>
      <c r="L366" s="131"/>
      <c r="M366" s="136"/>
      <c r="N366" s="137"/>
      <c r="O366" s="137"/>
      <c r="P366" s="138">
        <f>P367</f>
        <v>0</v>
      </c>
      <c r="Q366" s="137"/>
      <c r="R366" s="138">
        <f>R367</f>
        <v>0.21759500000000001</v>
      </c>
      <c r="S366" s="137"/>
      <c r="T366" s="139">
        <f>T367</f>
        <v>0</v>
      </c>
      <c r="AR366" s="132" t="s">
        <v>85</v>
      </c>
      <c r="AT366" s="140" t="s">
        <v>74</v>
      </c>
      <c r="AU366" s="140" t="s">
        <v>75</v>
      </c>
      <c r="AY366" s="132" t="s">
        <v>179</v>
      </c>
      <c r="BK366" s="141">
        <f>BK367</f>
        <v>0</v>
      </c>
    </row>
    <row r="367" spans="1:65" s="12" customFormat="1" ht="22.8" customHeight="1">
      <c r="B367" s="131"/>
      <c r="D367" s="132" t="s">
        <v>74</v>
      </c>
      <c r="E367" s="142" t="s">
        <v>1345</v>
      </c>
      <c r="F367" s="142" t="s">
        <v>1346</v>
      </c>
      <c r="I367" s="134"/>
      <c r="J367" s="143">
        <f>BK367</f>
        <v>0</v>
      </c>
      <c r="L367" s="131"/>
      <c r="M367" s="136"/>
      <c r="N367" s="137"/>
      <c r="O367" s="137"/>
      <c r="P367" s="138">
        <f>SUM(P368:P379)</f>
        <v>0</v>
      </c>
      <c r="Q367" s="137"/>
      <c r="R367" s="138">
        <f>SUM(R368:R379)</f>
        <v>0.21759500000000001</v>
      </c>
      <c r="S367" s="137"/>
      <c r="T367" s="139">
        <f>SUM(T368:T379)</f>
        <v>0</v>
      </c>
      <c r="AR367" s="132" t="s">
        <v>85</v>
      </c>
      <c r="AT367" s="140" t="s">
        <v>74</v>
      </c>
      <c r="AU367" s="140" t="s">
        <v>83</v>
      </c>
      <c r="AY367" s="132" t="s">
        <v>179</v>
      </c>
      <c r="BK367" s="141">
        <f>SUM(BK368:BK379)</f>
        <v>0</v>
      </c>
    </row>
    <row r="368" spans="1:65" s="2" customFormat="1" ht="22.2" customHeight="1">
      <c r="A368" s="32"/>
      <c r="B368" s="144"/>
      <c r="C368" s="145" t="s">
        <v>637</v>
      </c>
      <c r="D368" s="145" t="s">
        <v>181</v>
      </c>
      <c r="E368" s="146" t="s">
        <v>2043</v>
      </c>
      <c r="F368" s="147" t="s">
        <v>2044</v>
      </c>
      <c r="G368" s="148" t="s">
        <v>259</v>
      </c>
      <c r="H368" s="149">
        <v>1</v>
      </c>
      <c r="I368" s="150"/>
      <c r="J368" s="151">
        <f>ROUND(I368*H368,2)</f>
        <v>0</v>
      </c>
      <c r="K368" s="147" t="s">
        <v>185</v>
      </c>
      <c r="L368" s="33"/>
      <c r="M368" s="152" t="s">
        <v>1</v>
      </c>
      <c r="N368" s="153" t="s">
        <v>40</v>
      </c>
      <c r="O368" s="58"/>
      <c r="P368" s="154">
        <f>O368*H368</f>
        <v>0</v>
      </c>
      <c r="Q368" s="154">
        <v>1.01E-3</v>
      </c>
      <c r="R368" s="154">
        <f>Q368*H368</f>
        <v>1.01E-3</v>
      </c>
      <c r="S368" s="154">
        <v>0</v>
      </c>
      <c r="T368" s="155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6" t="s">
        <v>289</v>
      </c>
      <c r="AT368" s="156" t="s">
        <v>181</v>
      </c>
      <c r="AU368" s="156" t="s">
        <v>85</v>
      </c>
      <c r="AY368" s="17" t="s">
        <v>179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7" t="s">
        <v>83</v>
      </c>
      <c r="BK368" s="157">
        <f>ROUND(I368*H368,2)</f>
        <v>0</v>
      </c>
      <c r="BL368" s="17" t="s">
        <v>289</v>
      </c>
      <c r="BM368" s="156" t="s">
        <v>2045</v>
      </c>
    </row>
    <row r="369" spans="1:65" s="2" customFormat="1" ht="19.2">
      <c r="A369" s="32"/>
      <c r="B369" s="33"/>
      <c r="C369" s="32"/>
      <c r="D369" s="158" t="s">
        <v>188</v>
      </c>
      <c r="E369" s="32"/>
      <c r="F369" s="159" t="s">
        <v>2046</v>
      </c>
      <c r="G369" s="32"/>
      <c r="H369" s="32"/>
      <c r="I369" s="160"/>
      <c r="J369" s="32"/>
      <c r="K369" s="32"/>
      <c r="L369" s="33"/>
      <c r="M369" s="161"/>
      <c r="N369" s="162"/>
      <c r="O369" s="58"/>
      <c r="P369" s="58"/>
      <c r="Q369" s="58"/>
      <c r="R369" s="58"/>
      <c r="S369" s="58"/>
      <c r="T369" s="59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7" t="s">
        <v>188</v>
      </c>
      <c r="AU369" s="17" t="s">
        <v>85</v>
      </c>
    </row>
    <row r="370" spans="1:65" s="2" customFormat="1" ht="10.199999999999999">
      <c r="A370" s="32"/>
      <c r="B370" s="33"/>
      <c r="C370" s="32"/>
      <c r="D370" s="163" t="s">
        <v>190</v>
      </c>
      <c r="E370" s="32"/>
      <c r="F370" s="164" t="s">
        <v>2047</v>
      </c>
      <c r="G370" s="32"/>
      <c r="H370" s="32"/>
      <c r="I370" s="160"/>
      <c r="J370" s="32"/>
      <c r="K370" s="32"/>
      <c r="L370" s="33"/>
      <c r="M370" s="161"/>
      <c r="N370" s="162"/>
      <c r="O370" s="58"/>
      <c r="P370" s="58"/>
      <c r="Q370" s="58"/>
      <c r="R370" s="58"/>
      <c r="S370" s="58"/>
      <c r="T370" s="59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T370" s="17" t="s">
        <v>190</v>
      </c>
      <c r="AU370" s="17" t="s">
        <v>85</v>
      </c>
    </row>
    <row r="371" spans="1:65" s="2" customFormat="1" ht="14.4" customHeight="1">
      <c r="A371" s="32"/>
      <c r="B371" s="144"/>
      <c r="C371" s="145" t="s">
        <v>641</v>
      </c>
      <c r="D371" s="145" t="s">
        <v>181</v>
      </c>
      <c r="E371" s="146" t="s">
        <v>2048</v>
      </c>
      <c r="F371" s="147" t="s">
        <v>2049</v>
      </c>
      <c r="G371" s="148" t="s">
        <v>259</v>
      </c>
      <c r="H371" s="149">
        <v>7</v>
      </c>
      <c r="I371" s="150"/>
      <c r="J371" s="151">
        <f>ROUND(I371*H371,2)</f>
        <v>0</v>
      </c>
      <c r="K371" s="147" t="s">
        <v>185</v>
      </c>
      <c r="L371" s="33"/>
      <c r="M371" s="152" t="s">
        <v>1</v>
      </c>
      <c r="N371" s="153" t="s">
        <v>40</v>
      </c>
      <c r="O371" s="58"/>
      <c r="P371" s="154">
        <f>O371*H371</f>
        <v>0</v>
      </c>
      <c r="Q371" s="154">
        <v>3.09E-2</v>
      </c>
      <c r="R371" s="154">
        <f>Q371*H371</f>
        <v>0.21629999999999999</v>
      </c>
      <c r="S371" s="154">
        <v>0</v>
      </c>
      <c r="T371" s="155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6" t="s">
        <v>289</v>
      </c>
      <c r="AT371" s="156" t="s">
        <v>181</v>
      </c>
      <c r="AU371" s="156" t="s">
        <v>85</v>
      </c>
      <c r="AY371" s="17" t="s">
        <v>179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7" t="s">
        <v>83</v>
      </c>
      <c r="BK371" s="157">
        <f>ROUND(I371*H371,2)</f>
        <v>0</v>
      </c>
      <c r="BL371" s="17" t="s">
        <v>289</v>
      </c>
      <c r="BM371" s="156" t="s">
        <v>2050</v>
      </c>
    </row>
    <row r="372" spans="1:65" s="2" customFormat="1" ht="10.199999999999999">
      <c r="A372" s="32"/>
      <c r="B372" s="33"/>
      <c r="C372" s="32"/>
      <c r="D372" s="158" t="s">
        <v>188</v>
      </c>
      <c r="E372" s="32"/>
      <c r="F372" s="159" t="s">
        <v>2051</v>
      </c>
      <c r="G372" s="32"/>
      <c r="H372" s="32"/>
      <c r="I372" s="160"/>
      <c r="J372" s="32"/>
      <c r="K372" s="32"/>
      <c r="L372" s="33"/>
      <c r="M372" s="161"/>
      <c r="N372" s="162"/>
      <c r="O372" s="58"/>
      <c r="P372" s="58"/>
      <c r="Q372" s="58"/>
      <c r="R372" s="58"/>
      <c r="S372" s="58"/>
      <c r="T372" s="59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7" t="s">
        <v>188</v>
      </c>
      <c r="AU372" s="17" t="s">
        <v>85</v>
      </c>
    </row>
    <row r="373" spans="1:65" s="2" customFormat="1" ht="10.199999999999999">
      <c r="A373" s="32"/>
      <c r="B373" s="33"/>
      <c r="C373" s="32"/>
      <c r="D373" s="163" t="s">
        <v>190</v>
      </c>
      <c r="E373" s="32"/>
      <c r="F373" s="164" t="s">
        <v>2052</v>
      </c>
      <c r="G373" s="32"/>
      <c r="H373" s="32"/>
      <c r="I373" s="160"/>
      <c r="J373" s="32"/>
      <c r="K373" s="32"/>
      <c r="L373" s="33"/>
      <c r="M373" s="161"/>
      <c r="N373" s="162"/>
      <c r="O373" s="58"/>
      <c r="P373" s="58"/>
      <c r="Q373" s="58"/>
      <c r="R373" s="58"/>
      <c r="S373" s="58"/>
      <c r="T373" s="59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7" t="s">
        <v>190</v>
      </c>
      <c r="AU373" s="17" t="s">
        <v>85</v>
      </c>
    </row>
    <row r="374" spans="1:65" s="2" customFormat="1" ht="14.4" customHeight="1">
      <c r="A374" s="32"/>
      <c r="B374" s="144"/>
      <c r="C374" s="145" t="s">
        <v>647</v>
      </c>
      <c r="D374" s="145" t="s">
        <v>181</v>
      </c>
      <c r="E374" s="146" t="s">
        <v>2053</v>
      </c>
      <c r="F374" s="147" t="s">
        <v>2054</v>
      </c>
      <c r="G374" s="148" t="s">
        <v>259</v>
      </c>
      <c r="H374" s="149">
        <v>1</v>
      </c>
      <c r="I374" s="150"/>
      <c r="J374" s="151">
        <f>ROUND(I374*H374,2)</f>
        <v>0</v>
      </c>
      <c r="K374" s="147" t="s">
        <v>185</v>
      </c>
      <c r="L374" s="33"/>
      <c r="M374" s="152" t="s">
        <v>1</v>
      </c>
      <c r="N374" s="153" t="s">
        <v>40</v>
      </c>
      <c r="O374" s="58"/>
      <c r="P374" s="154">
        <f>O374*H374</f>
        <v>0</v>
      </c>
      <c r="Q374" s="154">
        <v>2.8499999999999999E-4</v>
      </c>
      <c r="R374" s="154">
        <f>Q374*H374</f>
        <v>2.8499999999999999E-4</v>
      </c>
      <c r="S374" s="154">
        <v>0</v>
      </c>
      <c r="T374" s="155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6" t="s">
        <v>289</v>
      </c>
      <c r="AT374" s="156" t="s">
        <v>181</v>
      </c>
      <c r="AU374" s="156" t="s">
        <v>85</v>
      </c>
      <c r="AY374" s="17" t="s">
        <v>179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7" t="s">
        <v>83</v>
      </c>
      <c r="BK374" s="157">
        <f>ROUND(I374*H374,2)</f>
        <v>0</v>
      </c>
      <c r="BL374" s="17" t="s">
        <v>289</v>
      </c>
      <c r="BM374" s="156" t="s">
        <v>2055</v>
      </c>
    </row>
    <row r="375" spans="1:65" s="2" customFormat="1" ht="10.199999999999999">
      <c r="A375" s="32"/>
      <c r="B375" s="33"/>
      <c r="C375" s="32"/>
      <c r="D375" s="158" t="s">
        <v>188</v>
      </c>
      <c r="E375" s="32"/>
      <c r="F375" s="159" t="s">
        <v>2056</v>
      </c>
      <c r="G375" s="32"/>
      <c r="H375" s="32"/>
      <c r="I375" s="160"/>
      <c r="J375" s="32"/>
      <c r="K375" s="32"/>
      <c r="L375" s="33"/>
      <c r="M375" s="161"/>
      <c r="N375" s="162"/>
      <c r="O375" s="58"/>
      <c r="P375" s="58"/>
      <c r="Q375" s="58"/>
      <c r="R375" s="58"/>
      <c r="S375" s="58"/>
      <c r="T375" s="59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7" t="s">
        <v>188</v>
      </c>
      <c r="AU375" s="17" t="s">
        <v>85</v>
      </c>
    </row>
    <row r="376" spans="1:65" s="2" customFormat="1" ht="10.199999999999999">
      <c r="A376" s="32"/>
      <c r="B376" s="33"/>
      <c r="C376" s="32"/>
      <c r="D376" s="163" t="s">
        <v>190</v>
      </c>
      <c r="E376" s="32"/>
      <c r="F376" s="164" t="s">
        <v>2057</v>
      </c>
      <c r="G376" s="32"/>
      <c r="H376" s="32"/>
      <c r="I376" s="160"/>
      <c r="J376" s="32"/>
      <c r="K376" s="32"/>
      <c r="L376" s="33"/>
      <c r="M376" s="161"/>
      <c r="N376" s="162"/>
      <c r="O376" s="58"/>
      <c r="P376" s="58"/>
      <c r="Q376" s="58"/>
      <c r="R376" s="58"/>
      <c r="S376" s="58"/>
      <c r="T376" s="59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7" t="s">
        <v>190</v>
      </c>
      <c r="AU376" s="17" t="s">
        <v>85</v>
      </c>
    </row>
    <row r="377" spans="1:65" s="2" customFormat="1" ht="22.2" customHeight="1">
      <c r="A377" s="32"/>
      <c r="B377" s="144"/>
      <c r="C377" s="145" t="s">
        <v>654</v>
      </c>
      <c r="D377" s="145" t="s">
        <v>181</v>
      </c>
      <c r="E377" s="146" t="s">
        <v>2058</v>
      </c>
      <c r="F377" s="147" t="s">
        <v>2059</v>
      </c>
      <c r="G377" s="148" t="s">
        <v>1581</v>
      </c>
      <c r="H377" s="199"/>
      <c r="I377" s="150"/>
      <c r="J377" s="151">
        <f>ROUND(I377*H377,2)</f>
        <v>0</v>
      </c>
      <c r="K377" s="147" t="s">
        <v>185</v>
      </c>
      <c r="L377" s="33"/>
      <c r="M377" s="152" t="s">
        <v>1</v>
      </c>
      <c r="N377" s="153" t="s">
        <v>40</v>
      </c>
      <c r="O377" s="58"/>
      <c r="P377" s="154">
        <f>O377*H377</f>
        <v>0</v>
      </c>
      <c r="Q377" s="154">
        <v>0</v>
      </c>
      <c r="R377" s="154">
        <f>Q377*H377</f>
        <v>0</v>
      </c>
      <c r="S377" s="154">
        <v>0</v>
      </c>
      <c r="T377" s="155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6" t="s">
        <v>289</v>
      </c>
      <c r="AT377" s="156" t="s">
        <v>181</v>
      </c>
      <c r="AU377" s="156" t="s">
        <v>85</v>
      </c>
      <c r="AY377" s="17" t="s">
        <v>179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17" t="s">
        <v>83</v>
      </c>
      <c r="BK377" s="157">
        <f>ROUND(I377*H377,2)</f>
        <v>0</v>
      </c>
      <c r="BL377" s="17" t="s">
        <v>289</v>
      </c>
      <c r="BM377" s="156" t="s">
        <v>2060</v>
      </c>
    </row>
    <row r="378" spans="1:65" s="2" customFormat="1" ht="28.8">
      <c r="A378" s="32"/>
      <c r="B378" s="33"/>
      <c r="C378" s="32"/>
      <c r="D378" s="158" t="s">
        <v>188</v>
      </c>
      <c r="E378" s="32"/>
      <c r="F378" s="159" t="s">
        <v>2061</v>
      </c>
      <c r="G378" s="32"/>
      <c r="H378" s="32"/>
      <c r="I378" s="160"/>
      <c r="J378" s="32"/>
      <c r="K378" s="32"/>
      <c r="L378" s="33"/>
      <c r="M378" s="161"/>
      <c r="N378" s="162"/>
      <c r="O378" s="58"/>
      <c r="P378" s="58"/>
      <c r="Q378" s="58"/>
      <c r="R378" s="58"/>
      <c r="S378" s="58"/>
      <c r="T378" s="59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7" t="s">
        <v>188</v>
      </c>
      <c r="AU378" s="17" t="s">
        <v>85</v>
      </c>
    </row>
    <row r="379" spans="1:65" s="2" customFormat="1" ht="10.199999999999999">
      <c r="A379" s="32"/>
      <c r="B379" s="33"/>
      <c r="C379" s="32"/>
      <c r="D379" s="163" t="s">
        <v>190</v>
      </c>
      <c r="E379" s="32"/>
      <c r="F379" s="164" t="s">
        <v>2062</v>
      </c>
      <c r="G379" s="32"/>
      <c r="H379" s="32"/>
      <c r="I379" s="160"/>
      <c r="J379" s="32"/>
      <c r="K379" s="32"/>
      <c r="L379" s="33"/>
      <c r="M379" s="195"/>
      <c r="N379" s="196"/>
      <c r="O379" s="197"/>
      <c r="P379" s="197"/>
      <c r="Q379" s="197"/>
      <c r="R379" s="197"/>
      <c r="S379" s="197"/>
      <c r="T379" s="198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7" t="s">
        <v>190</v>
      </c>
      <c r="AU379" s="17" t="s">
        <v>85</v>
      </c>
    </row>
    <row r="380" spans="1:65" s="2" customFormat="1" ht="6.9" customHeight="1">
      <c r="A380" s="32"/>
      <c r="B380" s="47"/>
      <c r="C380" s="48"/>
      <c r="D380" s="48"/>
      <c r="E380" s="48"/>
      <c r="F380" s="48"/>
      <c r="G380" s="48"/>
      <c r="H380" s="48"/>
      <c r="I380" s="48"/>
      <c r="J380" s="48"/>
      <c r="K380" s="48"/>
      <c r="L380" s="33"/>
      <c r="M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</row>
  </sheetData>
  <autoFilter ref="C127:K379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/>
    <hyperlink ref="F137" r:id="rId2"/>
    <hyperlink ref="F141" r:id="rId3"/>
    <hyperlink ref="F145" r:id="rId4"/>
    <hyperlink ref="F149" r:id="rId5"/>
    <hyperlink ref="F154" r:id="rId6"/>
    <hyperlink ref="F157" r:id="rId7"/>
    <hyperlink ref="F161" r:id="rId8"/>
    <hyperlink ref="F165" r:id="rId9"/>
    <hyperlink ref="F169" r:id="rId10"/>
    <hyperlink ref="F173" r:id="rId11"/>
    <hyperlink ref="F178" r:id="rId12"/>
    <hyperlink ref="F186" r:id="rId13"/>
    <hyperlink ref="F190" r:id="rId14"/>
    <hyperlink ref="F197" r:id="rId15"/>
    <hyperlink ref="F204" r:id="rId16"/>
    <hyperlink ref="F209" r:id="rId17"/>
    <hyperlink ref="F213" r:id="rId18"/>
    <hyperlink ref="F217" r:id="rId19"/>
    <hyperlink ref="F220" r:id="rId20"/>
    <hyperlink ref="F224" r:id="rId21"/>
    <hyperlink ref="F228" r:id="rId22"/>
    <hyperlink ref="F232" r:id="rId23"/>
    <hyperlink ref="F238" r:id="rId24"/>
    <hyperlink ref="F244" r:id="rId25"/>
    <hyperlink ref="F247" r:id="rId26"/>
    <hyperlink ref="F250" r:id="rId27"/>
    <hyperlink ref="F257" r:id="rId28"/>
    <hyperlink ref="F261" r:id="rId29"/>
    <hyperlink ref="F264" r:id="rId30"/>
    <hyperlink ref="F268" r:id="rId31"/>
    <hyperlink ref="F272" r:id="rId32"/>
    <hyperlink ref="F278" r:id="rId33"/>
    <hyperlink ref="F285" r:id="rId34"/>
    <hyperlink ref="F290" r:id="rId35"/>
    <hyperlink ref="F298" r:id="rId36"/>
    <hyperlink ref="F302" r:id="rId37"/>
    <hyperlink ref="F306" r:id="rId38"/>
    <hyperlink ref="F327" r:id="rId39"/>
    <hyperlink ref="F330" r:id="rId40"/>
    <hyperlink ref="F338" r:id="rId41"/>
    <hyperlink ref="F343" r:id="rId42"/>
    <hyperlink ref="F346" r:id="rId43"/>
    <hyperlink ref="F352" r:id="rId44"/>
    <hyperlink ref="F356" r:id="rId45"/>
    <hyperlink ref="F361" r:id="rId46"/>
    <hyperlink ref="F365" r:id="rId47"/>
    <hyperlink ref="F370" r:id="rId48"/>
    <hyperlink ref="F373" r:id="rId49"/>
    <hyperlink ref="F376" r:id="rId50"/>
    <hyperlink ref="F379" r:id="rId5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56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106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111</v>
      </c>
      <c r="L4" s="20"/>
      <c r="M4" s="94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7" customHeight="1">
      <c r="B7" s="20"/>
      <c r="E7" s="257" t="str">
        <f>'Rekapitulace stavby'!K6</f>
        <v>SOŠ veterinární - Oprava sítí 1PP (vnitřní a vnější kanalizace, SLP, elektro)</v>
      </c>
      <c r="F7" s="258"/>
      <c r="G7" s="258"/>
      <c r="H7" s="258"/>
      <c r="L7" s="20"/>
    </row>
    <row r="8" spans="1:46" s="2" customFormat="1" ht="12" customHeight="1">
      <c r="A8" s="32"/>
      <c r="B8" s="33"/>
      <c r="C8" s="32"/>
      <c r="D8" s="27" t="s">
        <v>120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3"/>
      <c r="C9" s="32"/>
      <c r="D9" s="32"/>
      <c r="E9" s="218" t="s">
        <v>2063</v>
      </c>
      <c r="F9" s="259"/>
      <c r="G9" s="259"/>
      <c r="H9" s="25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2064</v>
      </c>
      <c r="G12" s="32"/>
      <c r="H12" s="32"/>
      <c r="I12" s="27" t="s">
        <v>22</v>
      </c>
      <c r="J12" s="55" t="str">
        <f>'Rekapitulace stavby'!AN8</f>
        <v>15. 2. 2024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0" t="str">
        <f>'Rekapitulace stavby'!E14</f>
        <v>Vyplň údaj</v>
      </c>
      <c r="F18" s="240"/>
      <c r="G18" s="240"/>
      <c r="H18" s="24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26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26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5"/>
      <c r="B27" s="96"/>
      <c r="C27" s="95"/>
      <c r="D27" s="95"/>
      <c r="E27" s="245" t="s">
        <v>1</v>
      </c>
      <c r="F27" s="245"/>
      <c r="G27" s="245"/>
      <c r="H27" s="245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35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9" t="s">
        <v>39</v>
      </c>
      <c r="E33" s="27" t="s">
        <v>40</v>
      </c>
      <c r="F33" s="100">
        <f>ROUND((SUM(BE122:BE154)),  2)</f>
        <v>0</v>
      </c>
      <c r="G33" s="32"/>
      <c r="H33" s="32"/>
      <c r="I33" s="101">
        <v>0.21</v>
      </c>
      <c r="J33" s="100">
        <f>ROUND(((SUM(BE122:BE154))*I33),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41</v>
      </c>
      <c r="F34" s="100">
        <f>ROUND((SUM(BF122:BF154)),  2)</f>
        <v>0</v>
      </c>
      <c r="G34" s="32"/>
      <c r="H34" s="32"/>
      <c r="I34" s="101">
        <v>0.12</v>
      </c>
      <c r="J34" s="100">
        <f>ROUND(((SUM(BF122:BF154))*I34),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42</v>
      </c>
      <c r="F35" s="100">
        <f>ROUND((SUM(BG122:BG154)),  2)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43</v>
      </c>
      <c r="F36" s="100">
        <f>ROUND((SUM(BH122:BH154)),  2)</f>
        <v>0</v>
      </c>
      <c r="G36" s="32"/>
      <c r="H36" s="32"/>
      <c r="I36" s="101">
        <v>0.12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44</v>
      </c>
      <c r="F37" s="100">
        <f>ROUND((SUM(BI122:BI154)),  2)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45</v>
      </c>
      <c r="E39" s="60"/>
      <c r="F39" s="60"/>
      <c r="G39" s="104" t="s">
        <v>46</v>
      </c>
      <c r="H39" s="105" t="s">
        <v>47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50</v>
      </c>
      <c r="E61" s="35"/>
      <c r="F61" s="108" t="s">
        <v>51</v>
      </c>
      <c r="G61" s="45" t="s">
        <v>50</v>
      </c>
      <c r="H61" s="35"/>
      <c r="I61" s="35"/>
      <c r="J61" s="109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50</v>
      </c>
      <c r="E76" s="35"/>
      <c r="F76" s="108" t="s">
        <v>51</v>
      </c>
      <c r="G76" s="45" t="s">
        <v>50</v>
      </c>
      <c r="H76" s="35"/>
      <c r="I76" s="35"/>
      <c r="J76" s="109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141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7" customHeight="1">
      <c r="A85" s="32"/>
      <c r="B85" s="33"/>
      <c r="C85" s="32"/>
      <c r="D85" s="32"/>
      <c r="E85" s="257" t="str">
        <f>E7</f>
        <v>SOŠ veterinární - Oprava sítí 1PP (vnitřní a vnější kanalizace, SLP, elektro)</v>
      </c>
      <c r="F85" s="258"/>
      <c r="G85" s="258"/>
      <c r="H85" s="25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8" t="str">
        <f>E9</f>
        <v>vrn - Vedlejší a ostatní náklady</v>
      </c>
      <c r="F87" s="259"/>
      <c r="G87" s="259"/>
      <c r="H87" s="25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Hradec Králové, Pražská 72, SOŠ veterinární</v>
      </c>
      <c r="G89" s="32"/>
      <c r="H89" s="32"/>
      <c r="I89" s="27" t="s">
        <v>22</v>
      </c>
      <c r="J89" s="55" t="str">
        <f>IF(J12="","",J12)</f>
        <v>15. 2. 2024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142</v>
      </c>
      <c r="D94" s="102"/>
      <c r="E94" s="102"/>
      <c r="F94" s="102"/>
      <c r="G94" s="102"/>
      <c r="H94" s="102"/>
      <c r="I94" s="102"/>
      <c r="J94" s="111" t="s">
        <v>143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2" t="s">
        <v>144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145</v>
      </c>
    </row>
    <row r="97" spans="1:31" s="9" customFormat="1" ht="24.9" customHeight="1">
      <c r="B97" s="113"/>
      <c r="D97" s="114" t="s">
        <v>2065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95" customHeight="1">
      <c r="B98" s="117"/>
      <c r="D98" s="118" t="s">
        <v>2066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95" customHeight="1">
      <c r="B99" s="117"/>
      <c r="D99" s="118" t="s">
        <v>2067</v>
      </c>
      <c r="E99" s="119"/>
      <c r="F99" s="119"/>
      <c r="G99" s="119"/>
      <c r="H99" s="119"/>
      <c r="I99" s="119"/>
      <c r="J99" s="120">
        <f>J138</f>
        <v>0</v>
      </c>
      <c r="L99" s="117"/>
    </row>
    <row r="100" spans="1:31" s="10" customFormat="1" ht="19.95" customHeight="1">
      <c r="B100" s="117"/>
      <c r="D100" s="118" t="s">
        <v>2068</v>
      </c>
      <c r="E100" s="119"/>
      <c r="F100" s="119"/>
      <c r="G100" s="119"/>
      <c r="H100" s="119"/>
      <c r="I100" s="119"/>
      <c r="J100" s="120">
        <f>J142</f>
        <v>0</v>
      </c>
      <c r="L100" s="117"/>
    </row>
    <row r="101" spans="1:31" s="10" customFormat="1" ht="19.95" customHeight="1">
      <c r="B101" s="117"/>
      <c r="D101" s="118" t="s">
        <v>2069</v>
      </c>
      <c r="E101" s="119"/>
      <c r="F101" s="119"/>
      <c r="G101" s="119"/>
      <c r="H101" s="119"/>
      <c r="I101" s="119"/>
      <c r="J101" s="120">
        <f>J146</f>
        <v>0</v>
      </c>
      <c r="L101" s="117"/>
    </row>
    <row r="102" spans="1:31" s="10" customFormat="1" ht="19.95" customHeight="1">
      <c r="B102" s="117"/>
      <c r="D102" s="118" t="s">
        <v>2070</v>
      </c>
      <c r="E102" s="119"/>
      <c r="F102" s="119"/>
      <c r="G102" s="119"/>
      <c r="H102" s="119"/>
      <c r="I102" s="119"/>
      <c r="J102" s="120">
        <f>J150</f>
        <v>0</v>
      </c>
      <c r="L102" s="117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>
      <c r="A109" s="32"/>
      <c r="B109" s="33"/>
      <c r="C109" s="21" t="s">
        <v>164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7" customHeight="1">
      <c r="A112" s="32"/>
      <c r="B112" s="33"/>
      <c r="C112" s="32"/>
      <c r="D112" s="32"/>
      <c r="E112" s="257" t="str">
        <f>E7</f>
        <v>SOŠ veterinární - Oprava sítí 1PP (vnitřní a vnější kanalizace, SLP, elektro)</v>
      </c>
      <c r="F112" s="258"/>
      <c r="G112" s="258"/>
      <c r="H112" s="258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120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6" customHeight="1">
      <c r="A114" s="32"/>
      <c r="B114" s="33"/>
      <c r="C114" s="32"/>
      <c r="D114" s="32"/>
      <c r="E114" s="218" t="str">
        <f>E9</f>
        <v>vrn - Vedlejší a ostatní náklady</v>
      </c>
      <c r="F114" s="259"/>
      <c r="G114" s="259"/>
      <c r="H114" s="259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Hradec Králové, Pražská 72, SOŠ veterinární</v>
      </c>
      <c r="G116" s="32"/>
      <c r="H116" s="32"/>
      <c r="I116" s="27" t="s">
        <v>22</v>
      </c>
      <c r="J116" s="55" t="str">
        <f>IF(J12="","",J12)</f>
        <v>15. 2. 2024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6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30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32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1"/>
      <c r="B121" s="122"/>
      <c r="C121" s="123" t="s">
        <v>165</v>
      </c>
      <c r="D121" s="124" t="s">
        <v>60</v>
      </c>
      <c r="E121" s="124" t="s">
        <v>56</v>
      </c>
      <c r="F121" s="124" t="s">
        <v>57</v>
      </c>
      <c r="G121" s="124" t="s">
        <v>166</v>
      </c>
      <c r="H121" s="124" t="s">
        <v>167</v>
      </c>
      <c r="I121" s="124" t="s">
        <v>168</v>
      </c>
      <c r="J121" s="124" t="s">
        <v>143</v>
      </c>
      <c r="K121" s="125" t="s">
        <v>169</v>
      </c>
      <c r="L121" s="126"/>
      <c r="M121" s="62" t="s">
        <v>1</v>
      </c>
      <c r="N121" s="63" t="s">
        <v>39</v>
      </c>
      <c r="O121" s="63" t="s">
        <v>170</v>
      </c>
      <c r="P121" s="63" t="s">
        <v>171</v>
      </c>
      <c r="Q121" s="63" t="s">
        <v>172</v>
      </c>
      <c r="R121" s="63" t="s">
        <v>173</v>
      </c>
      <c r="S121" s="63" t="s">
        <v>174</v>
      </c>
      <c r="T121" s="64" t="s">
        <v>175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8" customHeight="1">
      <c r="A122" s="32"/>
      <c r="B122" s="33"/>
      <c r="C122" s="69" t="s">
        <v>176</v>
      </c>
      <c r="D122" s="32"/>
      <c r="E122" s="32"/>
      <c r="F122" s="32"/>
      <c r="G122" s="32"/>
      <c r="H122" s="32"/>
      <c r="I122" s="32"/>
      <c r="J122" s="127">
        <f>BK122</f>
        <v>0</v>
      </c>
      <c r="K122" s="32"/>
      <c r="L122" s="33"/>
      <c r="M122" s="65"/>
      <c r="N122" s="56"/>
      <c r="O122" s="66"/>
      <c r="P122" s="128">
        <f>P123</f>
        <v>0</v>
      </c>
      <c r="Q122" s="66"/>
      <c r="R122" s="128">
        <f>R123</f>
        <v>0</v>
      </c>
      <c r="S122" s="66"/>
      <c r="T122" s="129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74</v>
      </c>
      <c r="AU122" s="17" t="s">
        <v>145</v>
      </c>
      <c r="BK122" s="130">
        <f>BK123</f>
        <v>0</v>
      </c>
    </row>
    <row r="123" spans="1:65" s="12" customFormat="1" ht="25.95" customHeight="1">
      <c r="B123" s="131"/>
      <c r="D123" s="132" t="s">
        <v>74</v>
      </c>
      <c r="E123" s="133" t="s">
        <v>2071</v>
      </c>
      <c r="F123" s="133" t="s">
        <v>2072</v>
      </c>
      <c r="I123" s="134"/>
      <c r="J123" s="135">
        <f>BK123</f>
        <v>0</v>
      </c>
      <c r="L123" s="131"/>
      <c r="M123" s="136"/>
      <c r="N123" s="137"/>
      <c r="O123" s="137"/>
      <c r="P123" s="138">
        <f>P124+P138+P142+P146+P150</f>
        <v>0</v>
      </c>
      <c r="Q123" s="137"/>
      <c r="R123" s="138">
        <f>R124+R138+R142+R146+R150</f>
        <v>0</v>
      </c>
      <c r="S123" s="137"/>
      <c r="T123" s="139">
        <f>T124+T138+T142+T146+T150</f>
        <v>0</v>
      </c>
      <c r="AR123" s="132" t="s">
        <v>211</v>
      </c>
      <c r="AT123" s="140" t="s">
        <v>74</v>
      </c>
      <c r="AU123" s="140" t="s">
        <v>75</v>
      </c>
      <c r="AY123" s="132" t="s">
        <v>179</v>
      </c>
      <c r="BK123" s="141">
        <f>BK124+BK138+BK142+BK146+BK150</f>
        <v>0</v>
      </c>
    </row>
    <row r="124" spans="1:65" s="12" customFormat="1" ht="22.8" customHeight="1">
      <c r="B124" s="131"/>
      <c r="D124" s="132" t="s">
        <v>74</v>
      </c>
      <c r="E124" s="142" t="s">
        <v>2073</v>
      </c>
      <c r="F124" s="142" t="s">
        <v>2074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SUM(P125:P137)</f>
        <v>0</v>
      </c>
      <c r="Q124" s="137"/>
      <c r="R124" s="138">
        <f>SUM(R125:R137)</f>
        <v>0</v>
      </c>
      <c r="S124" s="137"/>
      <c r="T124" s="139">
        <f>SUM(T125:T137)</f>
        <v>0</v>
      </c>
      <c r="AR124" s="132" t="s">
        <v>211</v>
      </c>
      <c r="AT124" s="140" t="s">
        <v>74</v>
      </c>
      <c r="AU124" s="140" t="s">
        <v>83</v>
      </c>
      <c r="AY124" s="132" t="s">
        <v>179</v>
      </c>
      <c r="BK124" s="141">
        <f>SUM(BK125:BK137)</f>
        <v>0</v>
      </c>
    </row>
    <row r="125" spans="1:65" s="2" customFormat="1" ht="14.4" customHeight="1">
      <c r="A125" s="32"/>
      <c r="B125" s="144"/>
      <c r="C125" s="145" t="s">
        <v>83</v>
      </c>
      <c r="D125" s="145" t="s">
        <v>181</v>
      </c>
      <c r="E125" s="146" t="s">
        <v>2075</v>
      </c>
      <c r="F125" s="147" t="s">
        <v>2076</v>
      </c>
      <c r="G125" s="148" t="s">
        <v>924</v>
      </c>
      <c r="H125" s="149">
        <v>1</v>
      </c>
      <c r="I125" s="150"/>
      <c r="J125" s="151">
        <f>ROUND(I125*H125,2)</f>
        <v>0</v>
      </c>
      <c r="K125" s="147" t="s">
        <v>739</v>
      </c>
      <c r="L125" s="33"/>
      <c r="M125" s="152" t="s">
        <v>1</v>
      </c>
      <c r="N125" s="153" t="s">
        <v>40</v>
      </c>
      <c r="O125" s="58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6" t="s">
        <v>2077</v>
      </c>
      <c r="AT125" s="156" t="s">
        <v>181</v>
      </c>
      <c r="AU125" s="156" t="s">
        <v>85</v>
      </c>
      <c r="AY125" s="17" t="s">
        <v>179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7" t="s">
        <v>83</v>
      </c>
      <c r="BK125" s="157">
        <f>ROUND(I125*H125,2)</f>
        <v>0</v>
      </c>
      <c r="BL125" s="17" t="s">
        <v>2077</v>
      </c>
      <c r="BM125" s="156" t="s">
        <v>2078</v>
      </c>
    </row>
    <row r="126" spans="1:65" s="2" customFormat="1" ht="10.199999999999999">
      <c r="A126" s="32"/>
      <c r="B126" s="33"/>
      <c r="C126" s="32"/>
      <c r="D126" s="158" t="s">
        <v>188</v>
      </c>
      <c r="E126" s="32"/>
      <c r="F126" s="159" t="s">
        <v>2076</v>
      </c>
      <c r="G126" s="32"/>
      <c r="H126" s="32"/>
      <c r="I126" s="160"/>
      <c r="J126" s="32"/>
      <c r="K126" s="32"/>
      <c r="L126" s="33"/>
      <c r="M126" s="161"/>
      <c r="N126" s="162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188</v>
      </c>
      <c r="AU126" s="17" t="s">
        <v>85</v>
      </c>
    </row>
    <row r="127" spans="1:65" s="2" customFormat="1" ht="10.199999999999999">
      <c r="A127" s="32"/>
      <c r="B127" s="33"/>
      <c r="C127" s="32"/>
      <c r="D127" s="163" t="s">
        <v>190</v>
      </c>
      <c r="E127" s="32"/>
      <c r="F127" s="164" t="s">
        <v>2079</v>
      </c>
      <c r="G127" s="32"/>
      <c r="H127" s="32"/>
      <c r="I127" s="160"/>
      <c r="J127" s="32"/>
      <c r="K127" s="32"/>
      <c r="L127" s="33"/>
      <c r="M127" s="161"/>
      <c r="N127" s="162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190</v>
      </c>
      <c r="AU127" s="17" t="s">
        <v>85</v>
      </c>
    </row>
    <row r="128" spans="1:65" s="2" customFormat="1" ht="14.4" customHeight="1">
      <c r="A128" s="32"/>
      <c r="B128" s="144"/>
      <c r="C128" s="145" t="s">
        <v>85</v>
      </c>
      <c r="D128" s="145" t="s">
        <v>181</v>
      </c>
      <c r="E128" s="146" t="s">
        <v>2080</v>
      </c>
      <c r="F128" s="147" t="s">
        <v>2081</v>
      </c>
      <c r="G128" s="148" t="s">
        <v>924</v>
      </c>
      <c r="H128" s="149">
        <v>1</v>
      </c>
      <c r="I128" s="150"/>
      <c r="J128" s="151">
        <f>ROUND(I128*H128,2)</f>
        <v>0</v>
      </c>
      <c r="K128" s="147" t="s">
        <v>739</v>
      </c>
      <c r="L128" s="33"/>
      <c r="M128" s="152" t="s">
        <v>1</v>
      </c>
      <c r="N128" s="153" t="s">
        <v>40</v>
      </c>
      <c r="O128" s="58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6" t="s">
        <v>2077</v>
      </c>
      <c r="AT128" s="156" t="s">
        <v>181</v>
      </c>
      <c r="AU128" s="156" t="s">
        <v>85</v>
      </c>
      <c r="AY128" s="17" t="s">
        <v>179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7" t="s">
        <v>83</v>
      </c>
      <c r="BK128" s="157">
        <f>ROUND(I128*H128,2)</f>
        <v>0</v>
      </c>
      <c r="BL128" s="17" t="s">
        <v>2077</v>
      </c>
      <c r="BM128" s="156" t="s">
        <v>2082</v>
      </c>
    </row>
    <row r="129" spans="1:65" s="2" customFormat="1" ht="10.199999999999999">
      <c r="A129" s="32"/>
      <c r="B129" s="33"/>
      <c r="C129" s="32"/>
      <c r="D129" s="158" t="s">
        <v>188</v>
      </c>
      <c r="E129" s="32"/>
      <c r="F129" s="159" t="s">
        <v>2081</v>
      </c>
      <c r="G129" s="32"/>
      <c r="H129" s="32"/>
      <c r="I129" s="160"/>
      <c r="J129" s="32"/>
      <c r="K129" s="32"/>
      <c r="L129" s="33"/>
      <c r="M129" s="161"/>
      <c r="N129" s="162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188</v>
      </c>
      <c r="AU129" s="17" t="s">
        <v>85</v>
      </c>
    </row>
    <row r="130" spans="1:65" s="2" customFormat="1" ht="10.199999999999999">
      <c r="A130" s="32"/>
      <c r="B130" s="33"/>
      <c r="C130" s="32"/>
      <c r="D130" s="163" t="s">
        <v>190</v>
      </c>
      <c r="E130" s="32"/>
      <c r="F130" s="164" t="s">
        <v>2083</v>
      </c>
      <c r="G130" s="32"/>
      <c r="H130" s="32"/>
      <c r="I130" s="160"/>
      <c r="J130" s="32"/>
      <c r="K130" s="32"/>
      <c r="L130" s="33"/>
      <c r="M130" s="161"/>
      <c r="N130" s="162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190</v>
      </c>
      <c r="AU130" s="17" t="s">
        <v>85</v>
      </c>
    </row>
    <row r="131" spans="1:65" s="2" customFormat="1" ht="14.4" customHeight="1">
      <c r="A131" s="32"/>
      <c r="B131" s="144"/>
      <c r="C131" s="145" t="s">
        <v>199</v>
      </c>
      <c r="D131" s="145" t="s">
        <v>181</v>
      </c>
      <c r="E131" s="146" t="s">
        <v>2084</v>
      </c>
      <c r="F131" s="147" t="s">
        <v>2085</v>
      </c>
      <c r="G131" s="148" t="s">
        <v>924</v>
      </c>
      <c r="H131" s="149">
        <v>1</v>
      </c>
      <c r="I131" s="150"/>
      <c r="J131" s="151">
        <f>ROUND(I131*H131,2)</f>
        <v>0</v>
      </c>
      <c r="K131" s="147" t="s">
        <v>739</v>
      </c>
      <c r="L131" s="33"/>
      <c r="M131" s="152" t="s">
        <v>1</v>
      </c>
      <c r="N131" s="153" t="s">
        <v>40</v>
      </c>
      <c r="O131" s="58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6" t="s">
        <v>2077</v>
      </c>
      <c r="AT131" s="156" t="s">
        <v>181</v>
      </c>
      <c r="AU131" s="156" t="s">
        <v>85</v>
      </c>
      <c r="AY131" s="17" t="s">
        <v>179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7" t="s">
        <v>83</v>
      </c>
      <c r="BK131" s="157">
        <f>ROUND(I131*H131,2)</f>
        <v>0</v>
      </c>
      <c r="BL131" s="17" t="s">
        <v>2077</v>
      </c>
      <c r="BM131" s="156" t="s">
        <v>2086</v>
      </c>
    </row>
    <row r="132" spans="1:65" s="2" customFormat="1" ht="10.199999999999999">
      <c r="A132" s="32"/>
      <c r="B132" s="33"/>
      <c r="C132" s="32"/>
      <c r="D132" s="158" t="s">
        <v>188</v>
      </c>
      <c r="E132" s="32"/>
      <c r="F132" s="159" t="s">
        <v>2085</v>
      </c>
      <c r="G132" s="32"/>
      <c r="H132" s="32"/>
      <c r="I132" s="160"/>
      <c r="J132" s="32"/>
      <c r="K132" s="32"/>
      <c r="L132" s="33"/>
      <c r="M132" s="161"/>
      <c r="N132" s="162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188</v>
      </c>
      <c r="AU132" s="17" t="s">
        <v>85</v>
      </c>
    </row>
    <row r="133" spans="1:65" s="2" customFormat="1" ht="10.199999999999999">
      <c r="A133" s="32"/>
      <c r="B133" s="33"/>
      <c r="C133" s="32"/>
      <c r="D133" s="163" t="s">
        <v>190</v>
      </c>
      <c r="E133" s="32"/>
      <c r="F133" s="164" t="s">
        <v>2087</v>
      </c>
      <c r="G133" s="32"/>
      <c r="H133" s="32"/>
      <c r="I133" s="160"/>
      <c r="J133" s="32"/>
      <c r="K133" s="32"/>
      <c r="L133" s="33"/>
      <c r="M133" s="161"/>
      <c r="N133" s="162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190</v>
      </c>
      <c r="AU133" s="17" t="s">
        <v>85</v>
      </c>
    </row>
    <row r="134" spans="1:65" s="2" customFormat="1" ht="14.4" customHeight="1">
      <c r="A134" s="32"/>
      <c r="B134" s="144"/>
      <c r="C134" s="145" t="s">
        <v>186</v>
      </c>
      <c r="D134" s="145" t="s">
        <v>181</v>
      </c>
      <c r="E134" s="146" t="s">
        <v>2088</v>
      </c>
      <c r="F134" s="147" t="s">
        <v>2089</v>
      </c>
      <c r="G134" s="148" t="s">
        <v>924</v>
      </c>
      <c r="H134" s="149">
        <v>1</v>
      </c>
      <c r="I134" s="150"/>
      <c r="J134" s="151">
        <f>ROUND(I134*H134,2)</f>
        <v>0</v>
      </c>
      <c r="K134" s="147" t="s">
        <v>739</v>
      </c>
      <c r="L134" s="33"/>
      <c r="M134" s="152" t="s">
        <v>1</v>
      </c>
      <c r="N134" s="153" t="s">
        <v>40</v>
      </c>
      <c r="O134" s="58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6" t="s">
        <v>2077</v>
      </c>
      <c r="AT134" s="156" t="s">
        <v>181</v>
      </c>
      <c r="AU134" s="156" t="s">
        <v>85</v>
      </c>
      <c r="AY134" s="17" t="s">
        <v>179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7" t="s">
        <v>83</v>
      </c>
      <c r="BK134" s="157">
        <f>ROUND(I134*H134,2)</f>
        <v>0</v>
      </c>
      <c r="BL134" s="17" t="s">
        <v>2077</v>
      </c>
      <c r="BM134" s="156" t="s">
        <v>2090</v>
      </c>
    </row>
    <row r="135" spans="1:65" s="2" customFormat="1" ht="10.199999999999999">
      <c r="A135" s="32"/>
      <c r="B135" s="33"/>
      <c r="C135" s="32"/>
      <c r="D135" s="158" t="s">
        <v>188</v>
      </c>
      <c r="E135" s="32"/>
      <c r="F135" s="159" t="s">
        <v>2089</v>
      </c>
      <c r="G135" s="32"/>
      <c r="H135" s="32"/>
      <c r="I135" s="160"/>
      <c r="J135" s="32"/>
      <c r="K135" s="32"/>
      <c r="L135" s="33"/>
      <c r="M135" s="161"/>
      <c r="N135" s="162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188</v>
      </c>
      <c r="AU135" s="17" t="s">
        <v>85</v>
      </c>
    </row>
    <row r="136" spans="1:65" s="2" customFormat="1" ht="10.199999999999999">
      <c r="A136" s="32"/>
      <c r="B136" s="33"/>
      <c r="C136" s="32"/>
      <c r="D136" s="163" t="s">
        <v>190</v>
      </c>
      <c r="E136" s="32"/>
      <c r="F136" s="164" t="s">
        <v>2091</v>
      </c>
      <c r="G136" s="32"/>
      <c r="H136" s="32"/>
      <c r="I136" s="160"/>
      <c r="J136" s="32"/>
      <c r="K136" s="32"/>
      <c r="L136" s="33"/>
      <c r="M136" s="161"/>
      <c r="N136" s="162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190</v>
      </c>
      <c r="AU136" s="17" t="s">
        <v>85</v>
      </c>
    </row>
    <row r="137" spans="1:65" s="2" customFormat="1" ht="19.2">
      <c r="A137" s="32"/>
      <c r="B137" s="33"/>
      <c r="C137" s="32"/>
      <c r="D137" s="158" t="s">
        <v>245</v>
      </c>
      <c r="E137" s="32"/>
      <c r="F137" s="173" t="s">
        <v>2092</v>
      </c>
      <c r="G137" s="32"/>
      <c r="H137" s="32"/>
      <c r="I137" s="160"/>
      <c r="J137" s="32"/>
      <c r="K137" s="32"/>
      <c r="L137" s="33"/>
      <c r="M137" s="161"/>
      <c r="N137" s="162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245</v>
      </c>
      <c r="AU137" s="17" t="s">
        <v>85</v>
      </c>
    </row>
    <row r="138" spans="1:65" s="12" customFormat="1" ht="22.8" customHeight="1">
      <c r="B138" s="131"/>
      <c r="D138" s="132" t="s">
        <v>74</v>
      </c>
      <c r="E138" s="142" t="s">
        <v>2093</v>
      </c>
      <c r="F138" s="142" t="s">
        <v>2094</v>
      </c>
      <c r="I138" s="134"/>
      <c r="J138" s="143">
        <f>BK138</f>
        <v>0</v>
      </c>
      <c r="L138" s="131"/>
      <c r="M138" s="136"/>
      <c r="N138" s="137"/>
      <c r="O138" s="137"/>
      <c r="P138" s="138">
        <f>SUM(P139:P141)</f>
        <v>0</v>
      </c>
      <c r="Q138" s="137"/>
      <c r="R138" s="138">
        <f>SUM(R139:R141)</f>
        <v>0</v>
      </c>
      <c r="S138" s="137"/>
      <c r="T138" s="139">
        <f>SUM(T139:T141)</f>
        <v>0</v>
      </c>
      <c r="AR138" s="132" t="s">
        <v>211</v>
      </c>
      <c r="AT138" s="140" t="s">
        <v>74</v>
      </c>
      <c r="AU138" s="140" t="s">
        <v>83</v>
      </c>
      <c r="AY138" s="132" t="s">
        <v>179</v>
      </c>
      <c r="BK138" s="141">
        <f>SUM(BK139:BK141)</f>
        <v>0</v>
      </c>
    </row>
    <row r="139" spans="1:65" s="2" customFormat="1" ht="14.4" customHeight="1">
      <c r="A139" s="32"/>
      <c r="B139" s="144"/>
      <c r="C139" s="145" t="s">
        <v>211</v>
      </c>
      <c r="D139" s="145" t="s">
        <v>181</v>
      </c>
      <c r="E139" s="146" t="s">
        <v>2095</v>
      </c>
      <c r="F139" s="147" t="s">
        <v>2094</v>
      </c>
      <c r="G139" s="148" t="s">
        <v>924</v>
      </c>
      <c r="H139" s="149">
        <v>1</v>
      </c>
      <c r="I139" s="150"/>
      <c r="J139" s="151">
        <f>ROUND(I139*H139,2)</f>
        <v>0</v>
      </c>
      <c r="K139" s="147" t="s">
        <v>739</v>
      </c>
      <c r="L139" s="33"/>
      <c r="M139" s="152" t="s">
        <v>1</v>
      </c>
      <c r="N139" s="153" t="s">
        <v>40</v>
      </c>
      <c r="O139" s="58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6" t="s">
        <v>2077</v>
      </c>
      <c r="AT139" s="156" t="s">
        <v>181</v>
      </c>
      <c r="AU139" s="156" t="s">
        <v>85</v>
      </c>
      <c r="AY139" s="17" t="s">
        <v>179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7" t="s">
        <v>83</v>
      </c>
      <c r="BK139" s="157">
        <f>ROUND(I139*H139,2)</f>
        <v>0</v>
      </c>
      <c r="BL139" s="17" t="s">
        <v>2077</v>
      </c>
      <c r="BM139" s="156" t="s">
        <v>2096</v>
      </c>
    </row>
    <row r="140" spans="1:65" s="2" customFormat="1" ht="10.199999999999999">
      <c r="A140" s="32"/>
      <c r="B140" s="33"/>
      <c r="C140" s="32"/>
      <c r="D140" s="158" t="s">
        <v>188</v>
      </c>
      <c r="E140" s="32"/>
      <c r="F140" s="159" t="s">
        <v>2094</v>
      </c>
      <c r="G140" s="32"/>
      <c r="H140" s="32"/>
      <c r="I140" s="160"/>
      <c r="J140" s="32"/>
      <c r="K140" s="32"/>
      <c r="L140" s="33"/>
      <c r="M140" s="161"/>
      <c r="N140" s="162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188</v>
      </c>
      <c r="AU140" s="17" t="s">
        <v>85</v>
      </c>
    </row>
    <row r="141" spans="1:65" s="2" customFormat="1" ht="10.199999999999999">
      <c r="A141" s="32"/>
      <c r="B141" s="33"/>
      <c r="C141" s="32"/>
      <c r="D141" s="163" t="s">
        <v>190</v>
      </c>
      <c r="E141" s="32"/>
      <c r="F141" s="164" t="s">
        <v>2097</v>
      </c>
      <c r="G141" s="32"/>
      <c r="H141" s="32"/>
      <c r="I141" s="160"/>
      <c r="J141" s="32"/>
      <c r="K141" s="32"/>
      <c r="L141" s="33"/>
      <c r="M141" s="161"/>
      <c r="N141" s="162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190</v>
      </c>
      <c r="AU141" s="17" t="s">
        <v>85</v>
      </c>
    </row>
    <row r="142" spans="1:65" s="12" customFormat="1" ht="22.8" customHeight="1">
      <c r="B142" s="131"/>
      <c r="D142" s="132" t="s">
        <v>74</v>
      </c>
      <c r="E142" s="142" t="s">
        <v>2098</v>
      </c>
      <c r="F142" s="142" t="s">
        <v>2099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SUM(P143:P145)</f>
        <v>0</v>
      </c>
      <c r="Q142" s="137"/>
      <c r="R142" s="138">
        <f>SUM(R143:R145)</f>
        <v>0</v>
      </c>
      <c r="S142" s="137"/>
      <c r="T142" s="139">
        <f>SUM(T143:T145)</f>
        <v>0</v>
      </c>
      <c r="AR142" s="132" t="s">
        <v>211</v>
      </c>
      <c r="AT142" s="140" t="s">
        <v>74</v>
      </c>
      <c r="AU142" s="140" t="s">
        <v>83</v>
      </c>
      <c r="AY142" s="132" t="s">
        <v>179</v>
      </c>
      <c r="BK142" s="141">
        <f>SUM(BK143:BK145)</f>
        <v>0</v>
      </c>
    </row>
    <row r="143" spans="1:65" s="2" customFormat="1" ht="14.4" customHeight="1">
      <c r="A143" s="32"/>
      <c r="B143" s="144"/>
      <c r="C143" s="145" t="s">
        <v>218</v>
      </c>
      <c r="D143" s="145" t="s">
        <v>181</v>
      </c>
      <c r="E143" s="146" t="s">
        <v>2100</v>
      </c>
      <c r="F143" s="147" t="s">
        <v>2101</v>
      </c>
      <c r="G143" s="148" t="s">
        <v>924</v>
      </c>
      <c r="H143" s="149">
        <v>1</v>
      </c>
      <c r="I143" s="150"/>
      <c r="J143" s="151">
        <f>ROUND(I143*H143,2)</f>
        <v>0</v>
      </c>
      <c r="K143" s="147" t="s">
        <v>739</v>
      </c>
      <c r="L143" s="33"/>
      <c r="M143" s="152" t="s">
        <v>1</v>
      </c>
      <c r="N143" s="153" t="s">
        <v>40</v>
      </c>
      <c r="O143" s="58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6" t="s">
        <v>2077</v>
      </c>
      <c r="AT143" s="156" t="s">
        <v>181</v>
      </c>
      <c r="AU143" s="156" t="s">
        <v>85</v>
      </c>
      <c r="AY143" s="17" t="s">
        <v>179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7" t="s">
        <v>83</v>
      </c>
      <c r="BK143" s="157">
        <f>ROUND(I143*H143,2)</f>
        <v>0</v>
      </c>
      <c r="BL143" s="17" t="s">
        <v>2077</v>
      </c>
      <c r="BM143" s="156" t="s">
        <v>2102</v>
      </c>
    </row>
    <row r="144" spans="1:65" s="2" customFormat="1" ht="10.199999999999999">
      <c r="A144" s="32"/>
      <c r="B144" s="33"/>
      <c r="C144" s="32"/>
      <c r="D144" s="158" t="s">
        <v>188</v>
      </c>
      <c r="E144" s="32"/>
      <c r="F144" s="159" t="s">
        <v>2101</v>
      </c>
      <c r="G144" s="32"/>
      <c r="H144" s="32"/>
      <c r="I144" s="160"/>
      <c r="J144" s="32"/>
      <c r="K144" s="32"/>
      <c r="L144" s="33"/>
      <c r="M144" s="161"/>
      <c r="N144" s="162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188</v>
      </c>
      <c r="AU144" s="17" t="s">
        <v>85</v>
      </c>
    </row>
    <row r="145" spans="1:65" s="2" customFormat="1" ht="10.199999999999999">
      <c r="A145" s="32"/>
      <c r="B145" s="33"/>
      <c r="C145" s="32"/>
      <c r="D145" s="163" t="s">
        <v>190</v>
      </c>
      <c r="E145" s="32"/>
      <c r="F145" s="164" t="s">
        <v>2103</v>
      </c>
      <c r="G145" s="32"/>
      <c r="H145" s="32"/>
      <c r="I145" s="160"/>
      <c r="J145" s="32"/>
      <c r="K145" s="32"/>
      <c r="L145" s="33"/>
      <c r="M145" s="161"/>
      <c r="N145" s="162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190</v>
      </c>
      <c r="AU145" s="17" t="s">
        <v>85</v>
      </c>
    </row>
    <row r="146" spans="1:65" s="12" customFormat="1" ht="22.8" customHeight="1">
      <c r="B146" s="131"/>
      <c r="D146" s="132" t="s">
        <v>74</v>
      </c>
      <c r="E146" s="142" t="s">
        <v>2104</v>
      </c>
      <c r="F146" s="142" t="s">
        <v>2105</v>
      </c>
      <c r="I146" s="134"/>
      <c r="J146" s="143">
        <f>BK146</f>
        <v>0</v>
      </c>
      <c r="L146" s="131"/>
      <c r="M146" s="136"/>
      <c r="N146" s="137"/>
      <c r="O146" s="137"/>
      <c r="P146" s="138">
        <f>SUM(P147:P149)</f>
        <v>0</v>
      </c>
      <c r="Q146" s="137"/>
      <c r="R146" s="138">
        <f>SUM(R147:R149)</f>
        <v>0</v>
      </c>
      <c r="S146" s="137"/>
      <c r="T146" s="139">
        <f>SUM(T147:T149)</f>
        <v>0</v>
      </c>
      <c r="AR146" s="132" t="s">
        <v>211</v>
      </c>
      <c r="AT146" s="140" t="s">
        <v>74</v>
      </c>
      <c r="AU146" s="140" t="s">
        <v>83</v>
      </c>
      <c r="AY146" s="132" t="s">
        <v>179</v>
      </c>
      <c r="BK146" s="141">
        <f>SUM(BK147:BK149)</f>
        <v>0</v>
      </c>
    </row>
    <row r="147" spans="1:65" s="2" customFormat="1" ht="14.4" customHeight="1">
      <c r="A147" s="32"/>
      <c r="B147" s="144"/>
      <c r="C147" s="145" t="s">
        <v>226</v>
      </c>
      <c r="D147" s="145" t="s">
        <v>181</v>
      </c>
      <c r="E147" s="146" t="s">
        <v>2106</v>
      </c>
      <c r="F147" s="147" t="s">
        <v>2105</v>
      </c>
      <c r="G147" s="148" t="s">
        <v>924</v>
      </c>
      <c r="H147" s="149">
        <v>1</v>
      </c>
      <c r="I147" s="150"/>
      <c r="J147" s="151">
        <f>ROUND(I147*H147,2)</f>
        <v>0</v>
      </c>
      <c r="K147" s="147" t="s">
        <v>739</v>
      </c>
      <c r="L147" s="33"/>
      <c r="M147" s="152" t="s">
        <v>1</v>
      </c>
      <c r="N147" s="153" t="s">
        <v>40</v>
      </c>
      <c r="O147" s="58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6" t="s">
        <v>2077</v>
      </c>
      <c r="AT147" s="156" t="s">
        <v>181</v>
      </c>
      <c r="AU147" s="156" t="s">
        <v>85</v>
      </c>
      <c r="AY147" s="17" t="s">
        <v>179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7" t="s">
        <v>83</v>
      </c>
      <c r="BK147" s="157">
        <f>ROUND(I147*H147,2)</f>
        <v>0</v>
      </c>
      <c r="BL147" s="17" t="s">
        <v>2077</v>
      </c>
      <c r="BM147" s="156" t="s">
        <v>2107</v>
      </c>
    </row>
    <row r="148" spans="1:65" s="2" customFormat="1" ht="10.199999999999999">
      <c r="A148" s="32"/>
      <c r="B148" s="33"/>
      <c r="C148" s="32"/>
      <c r="D148" s="158" t="s">
        <v>188</v>
      </c>
      <c r="E148" s="32"/>
      <c r="F148" s="159" t="s">
        <v>2105</v>
      </c>
      <c r="G148" s="32"/>
      <c r="H148" s="32"/>
      <c r="I148" s="160"/>
      <c r="J148" s="32"/>
      <c r="K148" s="32"/>
      <c r="L148" s="33"/>
      <c r="M148" s="161"/>
      <c r="N148" s="162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188</v>
      </c>
      <c r="AU148" s="17" t="s">
        <v>85</v>
      </c>
    </row>
    <row r="149" spans="1:65" s="2" customFormat="1" ht="10.199999999999999">
      <c r="A149" s="32"/>
      <c r="B149" s="33"/>
      <c r="C149" s="32"/>
      <c r="D149" s="163" t="s">
        <v>190</v>
      </c>
      <c r="E149" s="32"/>
      <c r="F149" s="164" t="s">
        <v>2108</v>
      </c>
      <c r="G149" s="32"/>
      <c r="H149" s="32"/>
      <c r="I149" s="160"/>
      <c r="J149" s="32"/>
      <c r="K149" s="32"/>
      <c r="L149" s="33"/>
      <c r="M149" s="161"/>
      <c r="N149" s="162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190</v>
      </c>
      <c r="AU149" s="17" t="s">
        <v>85</v>
      </c>
    </row>
    <row r="150" spans="1:65" s="12" customFormat="1" ht="22.8" customHeight="1">
      <c r="B150" s="131"/>
      <c r="D150" s="132" t="s">
        <v>74</v>
      </c>
      <c r="E150" s="142" t="s">
        <v>2109</v>
      </c>
      <c r="F150" s="142" t="s">
        <v>2110</v>
      </c>
      <c r="I150" s="134"/>
      <c r="J150" s="143">
        <f>BK150</f>
        <v>0</v>
      </c>
      <c r="L150" s="131"/>
      <c r="M150" s="136"/>
      <c r="N150" s="137"/>
      <c r="O150" s="137"/>
      <c r="P150" s="138">
        <f>SUM(P151:P154)</f>
        <v>0</v>
      </c>
      <c r="Q150" s="137"/>
      <c r="R150" s="138">
        <f>SUM(R151:R154)</f>
        <v>0</v>
      </c>
      <c r="S150" s="137"/>
      <c r="T150" s="139">
        <f>SUM(T151:T154)</f>
        <v>0</v>
      </c>
      <c r="AR150" s="132" t="s">
        <v>211</v>
      </c>
      <c r="AT150" s="140" t="s">
        <v>74</v>
      </c>
      <c r="AU150" s="140" t="s">
        <v>83</v>
      </c>
      <c r="AY150" s="132" t="s">
        <v>179</v>
      </c>
      <c r="BK150" s="141">
        <f>SUM(BK151:BK154)</f>
        <v>0</v>
      </c>
    </row>
    <row r="151" spans="1:65" s="2" customFormat="1" ht="14.4" customHeight="1">
      <c r="A151" s="32"/>
      <c r="B151" s="144"/>
      <c r="C151" s="145" t="s">
        <v>233</v>
      </c>
      <c r="D151" s="145" t="s">
        <v>181</v>
      </c>
      <c r="E151" s="146" t="s">
        <v>2111</v>
      </c>
      <c r="F151" s="147" t="s">
        <v>2112</v>
      </c>
      <c r="G151" s="148" t="s">
        <v>924</v>
      </c>
      <c r="H151" s="149">
        <v>1</v>
      </c>
      <c r="I151" s="150"/>
      <c r="J151" s="151">
        <f>ROUND(I151*H151,2)</f>
        <v>0</v>
      </c>
      <c r="K151" s="147" t="s">
        <v>739</v>
      </c>
      <c r="L151" s="33"/>
      <c r="M151" s="152" t="s">
        <v>1</v>
      </c>
      <c r="N151" s="153" t="s">
        <v>40</v>
      </c>
      <c r="O151" s="58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6" t="s">
        <v>2077</v>
      </c>
      <c r="AT151" s="156" t="s">
        <v>181</v>
      </c>
      <c r="AU151" s="156" t="s">
        <v>85</v>
      </c>
      <c r="AY151" s="17" t="s">
        <v>179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7" t="s">
        <v>83</v>
      </c>
      <c r="BK151" s="157">
        <f>ROUND(I151*H151,2)</f>
        <v>0</v>
      </c>
      <c r="BL151" s="17" t="s">
        <v>2077</v>
      </c>
      <c r="BM151" s="156" t="s">
        <v>2113</v>
      </c>
    </row>
    <row r="152" spans="1:65" s="2" customFormat="1" ht="10.199999999999999">
      <c r="A152" s="32"/>
      <c r="B152" s="33"/>
      <c r="C152" s="32"/>
      <c r="D152" s="158" t="s">
        <v>188</v>
      </c>
      <c r="E152" s="32"/>
      <c r="F152" s="159" t="s">
        <v>2112</v>
      </c>
      <c r="G152" s="32"/>
      <c r="H152" s="32"/>
      <c r="I152" s="160"/>
      <c r="J152" s="32"/>
      <c r="K152" s="32"/>
      <c r="L152" s="33"/>
      <c r="M152" s="161"/>
      <c r="N152" s="162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188</v>
      </c>
      <c r="AU152" s="17" t="s">
        <v>85</v>
      </c>
    </row>
    <row r="153" spans="1:65" s="2" customFormat="1" ht="10.199999999999999">
      <c r="A153" s="32"/>
      <c r="B153" s="33"/>
      <c r="C153" s="32"/>
      <c r="D153" s="163" t="s">
        <v>190</v>
      </c>
      <c r="E153" s="32"/>
      <c r="F153" s="164" t="s">
        <v>2114</v>
      </c>
      <c r="G153" s="32"/>
      <c r="H153" s="32"/>
      <c r="I153" s="160"/>
      <c r="J153" s="32"/>
      <c r="K153" s="32"/>
      <c r="L153" s="33"/>
      <c r="M153" s="161"/>
      <c r="N153" s="162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190</v>
      </c>
      <c r="AU153" s="17" t="s">
        <v>85</v>
      </c>
    </row>
    <row r="154" spans="1:65" s="2" customFormat="1" ht="19.2">
      <c r="A154" s="32"/>
      <c r="B154" s="33"/>
      <c r="C154" s="32"/>
      <c r="D154" s="158" t="s">
        <v>245</v>
      </c>
      <c r="E154" s="32"/>
      <c r="F154" s="173" t="s">
        <v>2115</v>
      </c>
      <c r="G154" s="32"/>
      <c r="H154" s="32"/>
      <c r="I154" s="160"/>
      <c r="J154" s="32"/>
      <c r="K154" s="32"/>
      <c r="L154" s="33"/>
      <c r="M154" s="195"/>
      <c r="N154" s="196"/>
      <c r="O154" s="197"/>
      <c r="P154" s="197"/>
      <c r="Q154" s="197"/>
      <c r="R154" s="197"/>
      <c r="S154" s="197"/>
      <c r="T154" s="198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245</v>
      </c>
      <c r="AU154" s="17" t="s">
        <v>85</v>
      </c>
    </row>
    <row r="155" spans="1:65" s="2" customFormat="1" ht="6.9" customHeight="1">
      <c r="A155" s="32"/>
      <c r="B155" s="47"/>
      <c r="C155" s="48"/>
      <c r="D155" s="48"/>
      <c r="E155" s="48"/>
      <c r="F155" s="48"/>
      <c r="G155" s="48"/>
      <c r="H155" s="48"/>
      <c r="I155" s="48"/>
      <c r="J155" s="48"/>
      <c r="K155" s="48"/>
      <c r="L155" s="33"/>
      <c r="M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</sheetData>
  <autoFilter ref="C121:K15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hyperlinks>
    <hyperlink ref="F127" r:id="rId1"/>
    <hyperlink ref="F130" r:id="rId2"/>
    <hyperlink ref="F133" r:id="rId3"/>
    <hyperlink ref="F136" r:id="rId4"/>
    <hyperlink ref="F141" r:id="rId5"/>
    <hyperlink ref="F145" r:id="rId6"/>
    <hyperlink ref="F149" r:id="rId7"/>
    <hyperlink ref="F153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showGridLines="0" workbookViewId="0"/>
  </sheetViews>
  <sheetFormatPr defaultRowHeight="14.4"/>
  <cols>
    <col min="1" max="1" width="8.85546875" style="1" customWidth="1"/>
    <col min="2" max="2" width="1.7109375" style="1" customWidth="1"/>
    <col min="3" max="3" width="26.7109375" style="1" customWidth="1"/>
    <col min="4" max="4" width="81.140625" style="1" customWidth="1"/>
    <col min="5" max="5" width="14.28515625" style="1" customWidth="1"/>
    <col min="6" max="6" width="21.42578125" style="1" customWidth="1"/>
    <col min="7" max="7" width="1.7109375" style="1" customWidth="1"/>
    <col min="8" max="8" width="8.8554687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8"/>
      <c r="C3" s="19"/>
      <c r="D3" s="19"/>
      <c r="E3" s="19"/>
      <c r="F3" s="19"/>
      <c r="G3" s="19"/>
      <c r="H3" s="20"/>
    </row>
    <row r="4" spans="1:8" s="1" customFormat="1" ht="24.9" customHeight="1">
      <c r="B4" s="20"/>
      <c r="C4" s="21" t="s">
        <v>2116</v>
      </c>
      <c r="H4" s="20"/>
    </row>
    <row r="5" spans="1:8" s="1" customFormat="1" ht="12" customHeight="1">
      <c r="B5" s="20"/>
      <c r="C5" s="24" t="s">
        <v>13</v>
      </c>
      <c r="D5" s="245" t="s">
        <v>14</v>
      </c>
      <c r="E5" s="241"/>
      <c r="F5" s="241"/>
      <c r="H5" s="20"/>
    </row>
    <row r="6" spans="1:8" s="1" customFormat="1" ht="36.9" customHeight="1">
      <c r="B6" s="20"/>
      <c r="C6" s="26" t="s">
        <v>16</v>
      </c>
      <c r="D6" s="242" t="s">
        <v>17</v>
      </c>
      <c r="E6" s="241"/>
      <c r="F6" s="241"/>
      <c r="H6" s="20"/>
    </row>
    <row r="7" spans="1:8" s="1" customFormat="1" ht="14.4" customHeight="1">
      <c r="B7" s="20"/>
      <c r="C7" s="27" t="s">
        <v>22</v>
      </c>
      <c r="D7" s="55" t="str">
        <f>'Rekapitulace stavby'!AN8</f>
        <v>15. 2. 2024</v>
      </c>
      <c r="H7" s="20"/>
    </row>
    <row r="8" spans="1:8" s="2" customFormat="1" ht="10.8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21"/>
      <c r="B9" s="122"/>
      <c r="C9" s="123" t="s">
        <v>56</v>
      </c>
      <c r="D9" s="124" t="s">
        <v>57</v>
      </c>
      <c r="E9" s="124" t="s">
        <v>166</v>
      </c>
      <c r="F9" s="125" t="s">
        <v>2117</v>
      </c>
      <c r="G9" s="121"/>
      <c r="H9" s="122"/>
    </row>
    <row r="10" spans="1:8" s="2" customFormat="1" ht="26.4" customHeight="1">
      <c r="A10" s="32"/>
      <c r="B10" s="33"/>
      <c r="C10" s="210" t="s">
        <v>2118</v>
      </c>
      <c r="D10" s="210" t="s">
        <v>81</v>
      </c>
      <c r="E10" s="32"/>
      <c r="F10" s="32"/>
      <c r="G10" s="32"/>
      <c r="H10" s="33"/>
    </row>
    <row r="11" spans="1:8" s="2" customFormat="1" ht="16.8" customHeight="1">
      <c r="A11" s="32"/>
      <c r="B11" s="33"/>
      <c r="C11" s="211" t="s">
        <v>107</v>
      </c>
      <c r="D11" s="212" t="s">
        <v>1</v>
      </c>
      <c r="E11" s="213" t="s">
        <v>1</v>
      </c>
      <c r="F11" s="214">
        <v>7.8849999999999998</v>
      </c>
      <c r="G11" s="32"/>
      <c r="H11" s="33"/>
    </row>
    <row r="12" spans="1:8" s="2" customFormat="1" ht="16.8" customHeight="1">
      <c r="A12" s="32"/>
      <c r="B12" s="33"/>
      <c r="C12" s="215" t="s">
        <v>107</v>
      </c>
      <c r="D12" s="215" t="s">
        <v>412</v>
      </c>
      <c r="E12" s="17" t="s">
        <v>1</v>
      </c>
      <c r="F12" s="216">
        <v>7.8849999999999998</v>
      </c>
      <c r="G12" s="32"/>
      <c r="H12" s="33"/>
    </row>
    <row r="13" spans="1:8" s="2" customFormat="1" ht="16.8" customHeight="1">
      <c r="A13" s="32"/>
      <c r="B13" s="33"/>
      <c r="C13" s="217" t="s">
        <v>2119</v>
      </c>
      <c r="D13" s="32"/>
      <c r="E13" s="32"/>
      <c r="F13" s="32"/>
      <c r="G13" s="32"/>
      <c r="H13" s="33"/>
    </row>
    <row r="14" spans="1:8" s="2" customFormat="1" ht="20.399999999999999">
      <c r="A14" s="32"/>
      <c r="B14" s="33"/>
      <c r="C14" s="215" t="s">
        <v>407</v>
      </c>
      <c r="D14" s="215" t="s">
        <v>408</v>
      </c>
      <c r="E14" s="17" t="s">
        <v>184</v>
      </c>
      <c r="F14" s="216">
        <v>11.685</v>
      </c>
      <c r="G14" s="32"/>
      <c r="H14" s="33"/>
    </row>
    <row r="15" spans="1:8" s="2" customFormat="1" ht="16.8" customHeight="1">
      <c r="A15" s="32"/>
      <c r="B15" s="33"/>
      <c r="C15" s="215" t="s">
        <v>321</v>
      </c>
      <c r="D15" s="215" t="s">
        <v>322</v>
      </c>
      <c r="E15" s="17" t="s">
        <v>252</v>
      </c>
      <c r="F15" s="216">
        <v>157.69999999999999</v>
      </c>
      <c r="G15" s="32"/>
      <c r="H15" s="33"/>
    </row>
    <row r="16" spans="1:8" s="2" customFormat="1" ht="16.8" customHeight="1">
      <c r="A16" s="32"/>
      <c r="B16" s="33"/>
      <c r="C16" s="211" t="s">
        <v>2120</v>
      </c>
      <c r="D16" s="212" t="s">
        <v>1</v>
      </c>
      <c r="E16" s="213" t="s">
        <v>1</v>
      </c>
      <c r="F16" s="214">
        <v>20.984999999999999</v>
      </c>
      <c r="G16" s="32"/>
      <c r="H16" s="33"/>
    </row>
    <row r="17" spans="1:8" s="2" customFormat="1" ht="16.8" customHeight="1">
      <c r="A17" s="32"/>
      <c r="B17" s="33"/>
      <c r="C17" s="211" t="s">
        <v>139</v>
      </c>
      <c r="D17" s="212" t="s">
        <v>1</v>
      </c>
      <c r="E17" s="213" t="s">
        <v>1</v>
      </c>
      <c r="F17" s="214">
        <v>5.41</v>
      </c>
      <c r="G17" s="32"/>
      <c r="H17" s="33"/>
    </row>
    <row r="18" spans="1:8" s="2" customFormat="1" ht="16.8" customHeight="1">
      <c r="A18" s="32"/>
      <c r="B18" s="33"/>
      <c r="C18" s="215" t="s">
        <v>139</v>
      </c>
      <c r="D18" s="215" t="s">
        <v>674</v>
      </c>
      <c r="E18" s="17" t="s">
        <v>1</v>
      </c>
      <c r="F18" s="216">
        <v>5.41</v>
      </c>
      <c r="G18" s="32"/>
      <c r="H18" s="33"/>
    </row>
    <row r="19" spans="1:8" s="2" customFormat="1" ht="16.8" customHeight="1">
      <c r="A19" s="32"/>
      <c r="B19" s="33"/>
      <c r="C19" s="217" t="s">
        <v>2119</v>
      </c>
      <c r="D19" s="32"/>
      <c r="E19" s="32"/>
      <c r="F19" s="32"/>
      <c r="G19" s="32"/>
      <c r="H19" s="33"/>
    </row>
    <row r="20" spans="1:8" s="2" customFormat="1" ht="16.8" customHeight="1">
      <c r="A20" s="32"/>
      <c r="B20" s="33"/>
      <c r="C20" s="215" t="s">
        <v>669</v>
      </c>
      <c r="D20" s="215" t="s">
        <v>670</v>
      </c>
      <c r="E20" s="17" t="s">
        <v>252</v>
      </c>
      <c r="F20" s="216">
        <v>5.41</v>
      </c>
      <c r="G20" s="32"/>
      <c r="H20" s="33"/>
    </row>
    <row r="21" spans="1:8" s="2" customFormat="1" ht="20.399999999999999">
      <c r="A21" s="32"/>
      <c r="B21" s="33"/>
      <c r="C21" s="215" t="s">
        <v>676</v>
      </c>
      <c r="D21" s="215" t="s">
        <v>677</v>
      </c>
      <c r="E21" s="17" t="s">
        <v>252</v>
      </c>
      <c r="F21" s="216">
        <v>5.41</v>
      </c>
      <c r="G21" s="32"/>
      <c r="H21" s="33"/>
    </row>
    <row r="22" spans="1:8" s="2" customFormat="1" ht="16.8" customHeight="1">
      <c r="A22" s="32"/>
      <c r="B22" s="33"/>
      <c r="C22" s="211" t="s">
        <v>109</v>
      </c>
      <c r="D22" s="212" t="s">
        <v>1</v>
      </c>
      <c r="E22" s="213" t="s">
        <v>1</v>
      </c>
      <c r="F22" s="214">
        <v>3.8</v>
      </c>
      <c r="G22" s="32"/>
      <c r="H22" s="33"/>
    </row>
    <row r="23" spans="1:8" s="2" customFormat="1" ht="16.8" customHeight="1">
      <c r="A23" s="32"/>
      <c r="B23" s="33"/>
      <c r="C23" s="215" t="s">
        <v>109</v>
      </c>
      <c r="D23" s="215" t="s">
        <v>413</v>
      </c>
      <c r="E23" s="17" t="s">
        <v>1</v>
      </c>
      <c r="F23" s="216">
        <v>3.8</v>
      </c>
      <c r="G23" s="32"/>
      <c r="H23" s="33"/>
    </row>
    <row r="24" spans="1:8" s="2" customFormat="1" ht="16.8" customHeight="1">
      <c r="A24" s="32"/>
      <c r="B24" s="33"/>
      <c r="C24" s="217" t="s">
        <v>2119</v>
      </c>
      <c r="D24" s="32"/>
      <c r="E24" s="32"/>
      <c r="F24" s="32"/>
      <c r="G24" s="32"/>
      <c r="H24" s="33"/>
    </row>
    <row r="25" spans="1:8" s="2" customFormat="1" ht="20.399999999999999">
      <c r="A25" s="32"/>
      <c r="B25" s="33"/>
      <c r="C25" s="215" t="s">
        <v>407</v>
      </c>
      <c r="D25" s="215" t="s">
        <v>408</v>
      </c>
      <c r="E25" s="17" t="s">
        <v>184</v>
      </c>
      <c r="F25" s="216">
        <v>11.685</v>
      </c>
      <c r="G25" s="32"/>
      <c r="H25" s="33"/>
    </row>
    <row r="26" spans="1:8" s="2" customFormat="1" ht="16.8" customHeight="1">
      <c r="A26" s="32"/>
      <c r="B26" s="33"/>
      <c r="C26" s="215" t="s">
        <v>316</v>
      </c>
      <c r="D26" s="215" t="s">
        <v>317</v>
      </c>
      <c r="E26" s="17" t="s">
        <v>184</v>
      </c>
      <c r="F26" s="216">
        <v>3.8</v>
      </c>
      <c r="G26" s="32"/>
      <c r="H26" s="33"/>
    </row>
    <row r="27" spans="1:8" s="2" customFormat="1" ht="16.8" customHeight="1">
      <c r="A27" s="32"/>
      <c r="B27" s="33"/>
      <c r="C27" s="211" t="s">
        <v>112</v>
      </c>
      <c r="D27" s="212" t="s">
        <v>1</v>
      </c>
      <c r="E27" s="213" t="s">
        <v>1</v>
      </c>
      <c r="F27" s="214">
        <v>157.69999999999999</v>
      </c>
      <c r="G27" s="32"/>
      <c r="H27" s="33"/>
    </row>
    <row r="28" spans="1:8" s="2" customFormat="1" ht="16.8" customHeight="1">
      <c r="A28" s="32"/>
      <c r="B28" s="33"/>
      <c r="C28" s="215" t="s">
        <v>112</v>
      </c>
      <c r="D28" s="215" t="s">
        <v>542</v>
      </c>
      <c r="E28" s="17" t="s">
        <v>1</v>
      </c>
      <c r="F28" s="216">
        <v>157.69999999999999</v>
      </c>
      <c r="G28" s="32"/>
      <c r="H28" s="33"/>
    </row>
    <row r="29" spans="1:8" s="2" customFormat="1" ht="16.8" customHeight="1">
      <c r="A29" s="32"/>
      <c r="B29" s="33"/>
      <c r="C29" s="217" t="s">
        <v>2119</v>
      </c>
      <c r="D29" s="32"/>
      <c r="E29" s="32"/>
      <c r="F29" s="32"/>
      <c r="G29" s="32"/>
      <c r="H29" s="33"/>
    </row>
    <row r="30" spans="1:8" s="2" customFormat="1" ht="16.8" customHeight="1">
      <c r="A30" s="32"/>
      <c r="B30" s="33"/>
      <c r="C30" s="215" t="s">
        <v>537</v>
      </c>
      <c r="D30" s="215" t="s">
        <v>538</v>
      </c>
      <c r="E30" s="17" t="s">
        <v>252</v>
      </c>
      <c r="F30" s="216">
        <v>157.69999999999999</v>
      </c>
      <c r="G30" s="32"/>
      <c r="H30" s="33"/>
    </row>
    <row r="31" spans="1:8" s="2" customFormat="1" ht="16.8" customHeight="1">
      <c r="A31" s="32"/>
      <c r="B31" s="33"/>
      <c r="C31" s="215" t="s">
        <v>328</v>
      </c>
      <c r="D31" s="215" t="s">
        <v>329</v>
      </c>
      <c r="E31" s="17" t="s">
        <v>252</v>
      </c>
      <c r="F31" s="216">
        <v>157.69999999999999</v>
      </c>
      <c r="G31" s="32"/>
      <c r="H31" s="33"/>
    </row>
    <row r="32" spans="1:8" s="2" customFormat="1" ht="20.399999999999999">
      <c r="A32" s="32"/>
      <c r="B32" s="33"/>
      <c r="C32" s="215" t="s">
        <v>335</v>
      </c>
      <c r="D32" s="215" t="s">
        <v>336</v>
      </c>
      <c r="E32" s="17" t="s">
        <v>337</v>
      </c>
      <c r="F32" s="216">
        <v>157.69999999999999</v>
      </c>
      <c r="G32" s="32"/>
      <c r="H32" s="33"/>
    </row>
    <row r="33" spans="1:8" s="2" customFormat="1" ht="16.8" customHeight="1">
      <c r="A33" s="32"/>
      <c r="B33" s="33"/>
      <c r="C33" s="215" t="s">
        <v>525</v>
      </c>
      <c r="D33" s="215" t="s">
        <v>526</v>
      </c>
      <c r="E33" s="17" t="s">
        <v>252</v>
      </c>
      <c r="F33" s="216">
        <v>157.69999999999999</v>
      </c>
      <c r="G33" s="32"/>
      <c r="H33" s="33"/>
    </row>
    <row r="34" spans="1:8" s="2" customFormat="1" ht="16.8" customHeight="1">
      <c r="A34" s="32"/>
      <c r="B34" s="33"/>
      <c r="C34" s="215" t="s">
        <v>544</v>
      </c>
      <c r="D34" s="215" t="s">
        <v>545</v>
      </c>
      <c r="E34" s="17" t="s">
        <v>252</v>
      </c>
      <c r="F34" s="216">
        <v>157.69999999999999</v>
      </c>
      <c r="G34" s="32"/>
      <c r="H34" s="33"/>
    </row>
    <row r="35" spans="1:8" s="2" customFormat="1" ht="20.399999999999999">
      <c r="A35" s="32"/>
      <c r="B35" s="33"/>
      <c r="C35" s="215" t="s">
        <v>724</v>
      </c>
      <c r="D35" s="215" t="s">
        <v>725</v>
      </c>
      <c r="E35" s="17" t="s">
        <v>337</v>
      </c>
      <c r="F35" s="216">
        <v>157.69999999999999</v>
      </c>
      <c r="G35" s="32"/>
      <c r="H35" s="33"/>
    </row>
    <row r="36" spans="1:8" s="2" customFormat="1" ht="20.399999999999999">
      <c r="A36" s="32"/>
      <c r="B36" s="33"/>
      <c r="C36" s="215" t="s">
        <v>730</v>
      </c>
      <c r="D36" s="215" t="s">
        <v>731</v>
      </c>
      <c r="E36" s="17" t="s">
        <v>252</v>
      </c>
      <c r="F36" s="216">
        <v>158.06</v>
      </c>
      <c r="G36" s="32"/>
      <c r="H36" s="33"/>
    </row>
    <row r="37" spans="1:8" s="2" customFormat="1" ht="16.8" customHeight="1">
      <c r="A37" s="32"/>
      <c r="B37" s="33"/>
      <c r="C37" s="215" t="s">
        <v>531</v>
      </c>
      <c r="D37" s="215" t="s">
        <v>532</v>
      </c>
      <c r="E37" s="17" t="s">
        <v>221</v>
      </c>
      <c r="F37" s="216">
        <v>5.1999999999999998E-2</v>
      </c>
      <c r="G37" s="32"/>
      <c r="H37" s="33"/>
    </row>
    <row r="38" spans="1:8" s="2" customFormat="1" ht="20.399999999999999">
      <c r="A38" s="32"/>
      <c r="B38" s="33"/>
      <c r="C38" s="215" t="s">
        <v>737</v>
      </c>
      <c r="D38" s="215" t="s">
        <v>738</v>
      </c>
      <c r="E38" s="17" t="s">
        <v>252</v>
      </c>
      <c r="F38" s="216">
        <v>199.887</v>
      </c>
      <c r="G38" s="32"/>
      <c r="H38" s="33"/>
    </row>
    <row r="39" spans="1:8" s="2" customFormat="1" ht="20.399999999999999">
      <c r="A39" s="32"/>
      <c r="B39" s="33"/>
      <c r="C39" s="215" t="s">
        <v>550</v>
      </c>
      <c r="D39" s="215" t="s">
        <v>551</v>
      </c>
      <c r="E39" s="17" t="s">
        <v>252</v>
      </c>
      <c r="F39" s="216">
        <v>183.79900000000001</v>
      </c>
      <c r="G39" s="32"/>
      <c r="H39" s="33"/>
    </row>
    <row r="40" spans="1:8" s="2" customFormat="1" ht="16.8" customHeight="1">
      <c r="A40" s="32"/>
      <c r="B40" s="33"/>
      <c r="C40" s="211" t="s">
        <v>114</v>
      </c>
      <c r="D40" s="212" t="s">
        <v>1</v>
      </c>
      <c r="E40" s="213" t="s">
        <v>1</v>
      </c>
      <c r="F40" s="214">
        <v>6.5</v>
      </c>
      <c r="G40" s="32"/>
      <c r="H40" s="33"/>
    </row>
    <row r="41" spans="1:8" s="2" customFormat="1" ht="16.8" customHeight="1">
      <c r="A41" s="32"/>
      <c r="B41" s="33"/>
      <c r="C41" s="215" t="s">
        <v>114</v>
      </c>
      <c r="D41" s="215" t="s">
        <v>441</v>
      </c>
      <c r="E41" s="17" t="s">
        <v>1</v>
      </c>
      <c r="F41" s="216">
        <v>6.5</v>
      </c>
      <c r="G41" s="32"/>
      <c r="H41" s="33"/>
    </row>
    <row r="42" spans="1:8" s="2" customFormat="1" ht="16.8" customHeight="1">
      <c r="A42" s="32"/>
      <c r="B42" s="33"/>
      <c r="C42" s="217" t="s">
        <v>2119</v>
      </c>
      <c r="D42" s="32"/>
      <c r="E42" s="32"/>
      <c r="F42" s="32"/>
      <c r="G42" s="32"/>
      <c r="H42" s="33"/>
    </row>
    <row r="43" spans="1:8" s="2" customFormat="1" ht="16.8" customHeight="1">
      <c r="A43" s="32"/>
      <c r="B43" s="33"/>
      <c r="C43" s="215" t="s">
        <v>436</v>
      </c>
      <c r="D43" s="215" t="s">
        <v>437</v>
      </c>
      <c r="E43" s="17" t="s">
        <v>337</v>
      </c>
      <c r="F43" s="216">
        <v>6.5</v>
      </c>
      <c r="G43" s="32"/>
      <c r="H43" s="33"/>
    </row>
    <row r="44" spans="1:8" s="2" customFormat="1" ht="16.8" customHeight="1">
      <c r="A44" s="32"/>
      <c r="B44" s="33"/>
      <c r="C44" s="215" t="s">
        <v>265</v>
      </c>
      <c r="D44" s="215" t="s">
        <v>266</v>
      </c>
      <c r="E44" s="17" t="s">
        <v>252</v>
      </c>
      <c r="F44" s="216">
        <v>1.2050000000000001</v>
      </c>
      <c r="G44" s="32"/>
      <c r="H44" s="33"/>
    </row>
    <row r="45" spans="1:8" s="2" customFormat="1" ht="16.8" customHeight="1">
      <c r="A45" s="32"/>
      <c r="B45" s="33"/>
      <c r="C45" s="211" t="s">
        <v>116</v>
      </c>
      <c r="D45" s="212" t="s">
        <v>1</v>
      </c>
      <c r="E45" s="213" t="s">
        <v>1</v>
      </c>
      <c r="F45" s="214">
        <v>3.7</v>
      </c>
      <c r="G45" s="32"/>
      <c r="H45" s="33"/>
    </row>
    <row r="46" spans="1:8" s="2" customFormat="1" ht="16.8" customHeight="1">
      <c r="A46" s="32"/>
      <c r="B46" s="33"/>
      <c r="C46" s="215" t="s">
        <v>116</v>
      </c>
      <c r="D46" s="215" t="s">
        <v>448</v>
      </c>
      <c r="E46" s="17" t="s">
        <v>1</v>
      </c>
      <c r="F46" s="216">
        <v>3.7</v>
      </c>
      <c r="G46" s="32"/>
      <c r="H46" s="33"/>
    </row>
    <row r="47" spans="1:8" s="2" customFormat="1" ht="16.8" customHeight="1">
      <c r="A47" s="32"/>
      <c r="B47" s="33"/>
      <c r="C47" s="217" t="s">
        <v>2119</v>
      </c>
      <c r="D47" s="32"/>
      <c r="E47" s="32"/>
      <c r="F47" s="32"/>
      <c r="G47" s="32"/>
      <c r="H47" s="33"/>
    </row>
    <row r="48" spans="1:8" s="2" customFormat="1" ht="16.8" customHeight="1">
      <c r="A48" s="32"/>
      <c r="B48" s="33"/>
      <c r="C48" s="215" t="s">
        <v>443</v>
      </c>
      <c r="D48" s="215" t="s">
        <v>444</v>
      </c>
      <c r="E48" s="17" t="s">
        <v>337</v>
      </c>
      <c r="F48" s="216">
        <v>3.7</v>
      </c>
      <c r="G48" s="32"/>
      <c r="H48" s="33"/>
    </row>
    <row r="49" spans="1:8" s="2" customFormat="1" ht="16.8" customHeight="1">
      <c r="A49" s="32"/>
      <c r="B49" s="33"/>
      <c r="C49" s="215" t="s">
        <v>265</v>
      </c>
      <c r="D49" s="215" t="s">
        <v>266</v>
      </c>
      <c r="E49" s="17" t="s">
        <v>252</v>
      </c>
      <c r="F49" s="216">
        <v>1.2050000000000001</v>
      </c>
      <c r="G49" s="32"/>
      <c r="H49" s="33"/>
    </row>
    <row r="50" spans="1:8" s="2" customFormat="1" ht="16.8" customHeight="1">
      <c r="A50" s="32"/>
      <c r="B50" s="33"/>
      <c r="C50" s="211" t="s">
        <v>118</v>
      </c>
      <c r="D50" s="212" t="s">
        <v>1</v>
      </c>
      <c r="E50" s="213" t="s">
        <v>1</v>
      </c>
      <c r="F50" s="214">
        <v>2.94</v>
      </c>
      <c r="G50" s="32"/>
      <c r="H50" s="33"/>
    </row>
    <row r="51" spans="1:8" s="2" customFormat="1" ht="16.8" customHeight="1">
      <c r="A51" s="32"/>
      <c r="B51" s="33"/>
      <c r="C51" s="215" t="s">
        <v>118</v>
      </c>
      <c r="D51" s="215" t="s">
        <v>476</v>
      </c>
      <c r="E51" s="17" t="s">
        <v>1</v>
      </c>
      <c r="F51" s="216">
        <v>2.94</v>
      </c>
      <c r="G51" s="32"/>
      <c r="H51" s="33"/>
    </row>
    <row r="52" spans="1:8" s="2" customFormat="1" ht="16.8" customHeight="1">
      <c r="A52" s="32"/>
      <c r="B52" s="33"/>
      <c r="C52" s="217" t="s">
        <v>2119</v>
      </c>
      <c r="D52" s="32"/>
      <c r="E52" s="32"/>
      <c r="F52" s="32"/>
      <c r="G52" s="32"/>
      <c r="H52" s="33"/>
    </row>
    <row r="53" spans="1:8" s="2" customFormat="1" ht="16.8" customHeight="1">
      <c r="A53" s="32"/>
      <c r="B53" s="33"/>
      <c r="C53" s="215" t="s">
        <v>471</v>
      </c>
      <c r="D53" s="215" t="s">
        <v>472</v>
      </c>
      <c r="E53" s="17" t="s">
        <v>252</v>
      </c>
      <c r="F53" s="216">
        <v>2.94</v>
      </c>
      <c r="G53" s="32"/>
      <c r="H53" s="33"/>
    </row>
    <row r="54" spans="1:8" s="2" customFormat="1" ht="16.8" customHeight="1">
      <c r="A54" s="32"/>
      <c r="B54" s="33"/>
      <c r="C54" s="215" t="s">
        <v>766</v>
      </c>
      <c r="D54" s="215" t="s">
        <v>767</v>
      </c>
      <c r="E54" s="17" t="s">
        <v>252</v>
      </c>
      <c r="F54" s="216">
        <v>2.94</v>
      </c>
      <c r="G54" s="32"/>
      <c r="H54" s="33"/>
    </row>
    <row r="55" spans="1:8" s="2" customFormat="1" ht="20.399999999999999">
      <c r="A55" s="32"/>
      <c r="B55" s="33"/>
      <c r="C55" s="215" t="s">
        <v>772</v>
      </c>
      <c r="D55" s="215" t="s">
        <v>773</v>
      </c>
      <c r="E55" s="17" t="s">
        <v>252</v>
      </c>
      <c r="F55" s="216">
        <v>2.94</v>
      </c>
      <c r="G55" s="32"/>
      <c r="H55" s="33"/>
    </row>
    <row r="56" spans="1:8" s="2" customFormat="1" ht="16.8" customHeight="1">
      <c r="A56" s="32"/>
      <c r="B56" s="33"/>
      <c r="C56" s="215" t="s">
        <v>778</v>
      </c>
      <c r="D56" s="215" t="s">
        <v>779</v>
      </c>
      <c r="E56" s="17" t="s">
        <v>252</v>
      </c>
      <c r="F56" s="216">
        <v>3.234</v>
      </c>
      <c r="G56" s="32"/>
      <c r="H56" s="33"/>
    </row>
    <row r="57" spans="1:8" s="2" customFormat="1" ht="16.8" customHeight="1">
      <c r="A57" s="32"/>
      <c r="B57" s="33"/>
      <c r="C57" s="211" t="s">
        <v>1015</v>
      </c>
      <c r="D57" s="212" t="s">
        <v>1</v>
      </c>
      <c r="E57" s="213" t="s">
        <v>1</v>
      </c>
      <c r="F57" s="214">
        <v>0</v>
      </c>
      <c r="G57" s="32"/>
      <c r="H57" s="33"/>
    </row>
    <row r="58" spans="1:8" s="2" customFormat="1" ht="16.8" customHeight="1">
      <c r="A58" s="32"/>
      <c r="B58" s="33"/>
      <c r="C58" s="211" t="s">
        <v>121</v>
      </c>
      <c r="D58" s="212" t="s">
        <v>1</v>
      </c>
      <c r="E58" s="213" t="s">
        <v>1</v>
      </c>
      <c r="F58" s="214">
        <v>2.1</v>
      </c>
      <c r="G58" s="32"/>
      <c r="H58" s="33"/>
    </row>
    <row r="59" spans="1:8" s="2" customFormat="1" ht="16.8" customHeight="1">
      <c r="A59" s="32"/>
      <c r="B59" s="33"/>
      <c r="C59" s="215" t="s">
        <v>121</v>
      </c>
      <c r="D59" s="215" t="s">
        <v>404</v>
      </c>
      <c r="E59" s="17" t="s">
        <v>1</v>
      </c>
      <c r="F59" s="216">
        <v>2.1</v>
      </c>
      <c r="G59" s="32"/>
      <c r="H59" s="33"/>
    </row>
    <row r="60" spans="1:8" s="2" customFormat="1" ht="16.8" customHeight="1">
      <c r="A60" s="32"/>
      <c r="B60" s="33"/>
      <c r="C60" s="217" t="s">
        <v>2119</v>
      </c>
      <c r="D60" s="32"/>
      <c r="E60" s="32"/>
      <c r="F60" s="32"/>
      <c r="G60" s="32"/>
      <c r="H60" s="33"/>
    </row>
    <row r="61" spans="1:8" s="2" customFormat="1" ht="16.8" customHeight="1">
      <c r="A61" s="32"/>
      <c r="B61" s="33"/>
      <c r="C61" s="215" t="s">
        <v>399</v>
      </c>
      <c r="D61" s="215" t="s">
        <v>400</v>
      </c>
      <c r="E61" s="17" t="s">
        <v>252</v>
      </c>
      <c r="F61" s="216">
        <v>2.1</v>
      </c>
      <c r="G61" s="32"/>
      <c r="H61" s="33"/>
    </row>
    <row r="62" spans="1:8" s="2" customFormat="1" ht="16.8" customHeight="1">
      <c r="A62" s="32"/>
      <c r="B62" s="33"/>
      <c r="C62" s="215" t="s">
        <v>250</v>
      </c>
      <c r="D62" s="215" t="s">
        <v>251</v>
      </c>
      <c r="E62" s="17" t="s">
        <v>252</v>
      </c>
      <c r="F62" s="216">
        <v>2.1</v>
      </c>
      <c r="G62" s="32"/>
      <c r="H62" s="33"/>
    </row>
    <row r="63" spans="1:8" s="2" customFormat="1" ht="16.8" customHeight="1">
      <c r="A63" s="32"/>
      <c r="B63" s="33"/>
      <c r="C63" s="215" t="s">
        <v>284</v>
      </c>
      <c r="D63" s="215" t="s">
        <v>285</v>
      </c>
      <c r="E63" s="17" t="s">
        <v>252</v>
      </c>
      <c r="F63" s="216">
        <v>2.1</v>
      </c>
      <c r="G63" s="32"/>
      <c r="H63" s="33"/>
    </row>
    <row r="64" spans="1:8" s="2" customFormat="1" ht="16.8" customHeight="1">
      <c r="A64" s="32"/>
      <c r="B64" s="33"/>
      <c r="C64" s="211" t="s">
        <v>124</v>
      </c>
      <c r="D64" s="212" t="s">
        <v>1</v>
      </c>
      <c r="E64" s="213" t="s">
        <v>1</v>
      </c>
      <c r="F64" s="214">
        <v>158.06</v>
      </c>
      <c r="G64" s="32"/>
      <c r="H64" s="33"/>
    </row>
    <row r="65" spans="1:8" s="2" customFormat="1" ht="16.8" customHeight="1">
      <c r="A65" s="32"/>
      <c r="B65" s="33"/>
      <c r="C65" s="215" t="s">
        <v>124</v>
      </c>
      <c r="D65" s="215" t="s">
        <v>735</v>
      </c>
      <c r="E65" s="17" t="s">
        <v>1</v>
      </c>
      <c r="F65" s="216">
        <v>158.06</v>
      </c>
      <c r="G65" s="32"/>
      <c r="H65" s="33"/>
    </row>
    <row r="66" spans="1:8" s="2" customFormat="1" ht="16.8" customHeight="1">
      <c r="A66" s="32"/>
      <c r="B66" s="33"/>
      <c r="C66" s="217" t="s">
        <v>2119</v>
      </c>
      <c r="D66" s="32"/>
      <c r="E66" s="32"/>
      <c r="F66" s="32"/>
      <c r="G66" s="32"/>
      <c r="H66" s="33"/>
    </row>
    <row r="67" spans="1:8" s="2" customFormat="1" ht="20.399999999999999">
      <c r="A67" s="32"/>
      <c r="B67" s="33"/>
      <c r="C67" s="215" t="s">
        <v>730</v>
      </c>
      <c r="D67" s="215" t="s">
        <v>731</v>
      </c>
      <c r="E67" s="17" t="s">
        <v>252</v>
      </c>
      <c r="F67" s="216">
        <v>158.06</v>
      </c>
      <c r="G67" s="32"/>
      <c r="H67" s="33"/>
    </row>
    <row r="68" spans="1:8" s="2" customFormat="1" ht="16.8" customHeight="1">
      <c r="A68" s="32"/>
      <c r="B68" s="33"/>
      <c r="C68" s="215" t="s">
        <v>712</v>
      </c>
      <c r="D68" s="215" t="s">
        <v>713</v>
      </c>
      <c r="E68" s="17" t="s">
        <v>252</v>
      </c>
      <c r="F68" s="216">
        <v>158.06</v>
      </c>
      <c r="G68" s="32"/>
      <c r="H68" s="33"/>
    </row>
    <row r="69" spans="1:8" s="2" customFormat="1" ht="16.8" customHeight="1">
      <c r="A69" s="32"/>
      <c r="B69" s="33"/>
      <c r="C69" s="215" t="s">
        <v>718</v>
      </c>
      <c r="D69" s="215" t="s">
        <v>719</v>
      </c>
      <c r="E69" s="17" t="s">
        <v>252</v>
      </c>
      <c r="F69" s="216">
        <v>158.06</v>
      </c>
      <c r="G69" s="32"/>
      <c r="H69" s="33"/>
    </row>
    <row r="70" spans="1:8" s="2" customFormat="1" ht="16.8" customHeight="1">
      <c r="A70" s="32"/>
      <c r="B70" s="33"/>
      <c r="C70" s="215" t="s">
        <v>372</v>
      </c>
      <c r="D70" s="215" t="s">
        <v>373</v>
      </c>
      <c r="E70" s="17" t="s">
        <v>252</v>
      </c>
      <c r="F70" s="216">
        <v>158.06</v>
      </c>
      <c r="G70" s="32"/>
      <c r="H70" s="33"/>
    </row>
    <row r="71" spans="1:8" s="2" customFormat="1" ht="20.399999999999999">
      <c r="A71" s="32"/>
      <c r="B71" s="33"/>
      <c r="C71" s="215" t="s">
        <v>737</v>
      </c>
      <c r="D71" s="215" t="s">
        <v>738</v>
      </c>
      <c r="E71" s="17" t="s">
        <v>252</v>
      </c>
      <c r="F71" s="216">
        <v>199.887</v>
      </c>
      <c r="G71" s="32"/>
      <c r="H71" s="33"/>
    </row>
    <row r="72" spans="1:8" s="2" customFormat="1" ht="16.8" customHeight="1">
      <c r="A72" s="32"/>
      <c r="B72" s="33"/>
      <c r="C72" s="211" t="s">
        <v>126</v>
      </c>
      <c r="D72" s="212" t="s">
        <v>1</v>
      </c>
      <c r="E72" s="213" t="s">
        <v>1</v>
      </c>
      <c r="F72" s="214">
        <v>48.362000000000002</v>
      </c>
      <c r="G72" s="32"/>
      <c r="H72" s="33"/>
    </row>
    <row r="73" spans="1:8" s="2" customFormat="1" ht="16.8" customHeight="1">
      <c r="A73" s="32"/>
      <c r="B73" s="33"/>
      <c r="C73" s="215" t="s">
        <v>126</v>
      </c>
      <c r="D73" s="215" t="s">
        <v>797</v>
      </c>
      <c r="E73" s="17" t="s">
        <v>1</v>
      </c>
      <c r="F73" s="216">
        <v>48.362000000000002</v>
      </c>
      <c r="G73" s="32"/>
      <c r="H73" s="33"/>
    </row>
    <row r="74" spans="1:8" s="2" customFormat="1" ht="16.8" customHeight="1">
      <c r="A74" s="32"/>
      <c r="B74" s="33"/>
      <c r="C74" s="217" t="s">
        <v>2119</v>
      </c>
      <c r="D74" s="32"/>
      <c r="E74" s="32"/>
      <c r="F74" s="32"/>
      <c r="G74" s="32"/>
      <c r="H74" s="33"/>
    </row>
    <row r="75" spans="1:8" s="2" customFormat="1" ht="16.8" customHeight="1">
      <c r="A75" s="32"/>
      <c r="B75" s="33"/>
      <c r="C75" s="215" t="s">
        <v>792</v>
      </c>
      <c r="D75" s="215" t="s">
        <v>793</v>
      </c>
      <c r="E75" s="17" t="s">
        <v>252</v>
      </c>
      <c r="F75" s="216">
        <v>48.362000000000002</v>
      </c>
      <c r="G75" s="32"/>
      <c r="H75" s="33"/>
    </row>
    <row r="76" spans="1:8" s="2" customFormat="1" ht="16.8" customHeight="1">
      <c r="A76" s="32"/>
      <c r="B76" s="33"/>
      <c r="C76" s="215" t="s">
        <v>799</v>
      </c>
      <c r="D76" s="215" t="s">
        <v>800</v>
      </c>
      <c r="E76" s="17" t="s">
        <v>252</v>
      </c>
      <c r="F76" s="216">
        <v>53.338999999999999</v>
      </c>
      <c r="G76" s="32"/>
      <c r="H76" s="33"/>
    </row>
    <row r="77" spans="1:8" s="2" customFormat="1" ht="16.8" customHeight="1">
      <c r="A77" s="32"/>
      <c r="B77" s="33"/>
      <c r="C77" s="211" t="s">
        <v>2121</v>
      </c>
      <c r="D77" s="212" t="s">
        <v>1</v>
      </c>
      <c r="E77" s="213" t="s">
        <v>1</v>
      </c>
      <c r="F77" s="214">
        <v>254.8</v>
      </c>
      <c r="G77" s="32"/>
      <c r="H77" s="33"/>
    </row>
    <row r="78" spans="1:8" s="2" customFormat="1" ht="16.8" customHeight="1">
      <c r="A78" s="32"/>
      <c r="B78" s="33"/>
      <c r="C78" s="215" t="s">
        <v>2121</v>
      </c>
      <c r="D78" s="215" t="s">
        <v>2122</v>
      </c>
      <c r="E78" s="17" t="s">
        <v>1</v>
      </c>
      <c r="F78" s="216">
        <v>254.8</v>
      </c>
      <c r="G78" s="32"/>
      <c r="H78" s="33"/>
    </row>
    <row r="79" spans="1:8" s="2" customFormat="1" ht="16.8" customHeight="1">
      <c r="A79" s="32"/>
      <c r="B79" s="33"/>
      <c r="C79" s="211" t="s">
        <v>128</v>
      </c>
      <c r="D79" s="212" t="s">
        <v>1</v>
      </c>
      <c r="E79" s="213" t="s">
        <v>1</v>
      </c>
      <c r="F79" s="214">
        <v>53.338999999999999</v>
      </c>
      <c r="G79" s="32"/>
      <c r="H79" s="33"/>
    </row>
    <row r="80" spans="1:8" s="2" customFormat="1" ht="16.8" customHeight="1">
      <c r="A80" s="32"/>
      <c r="B80" s="33"/>
      <c r="C80" s="215" t="s">
        <v>1</v>
      </c>
      <c r="D80" s="215" t="s">
        <v>126</v>
      </c>
      <c r="E80" s="17" t="s">
        <v>1</v>
      </c>
      <c r="F80" s="216">
        <v>48.362000000000002</v>
      </c>
      <c r="G80" s="32"/>
      <c r="H80" s="33"/>
    </row>
    <row r="81" spans="1:8" s="2" customFormat="1" ht="16.8" customHeight="1">
      <c r="A81" s="32"/>
      <c r="B81" s="33"/>
      <c r="C81" s="215" t="s">
        <v>1</v>
      </c>
      <c r="D81" s="215" t="s">
        <v>804</v>
      </c>
      <c r="E81" s="17" t="s">
        <v>1</v>
      </c>
      <c r="F81" s="216">
        <v>4.9770000000000003</v>
      </c>
      <c r="G81" s="32"/>
      <c r="H81" s="33"/>
    </row>
    <row r="82" spans="1:8" s="2" customFormat="1" ht="16.8" customHeight="1">
      <c r="A82" s="32"/>
      <c r="B82" s="33"/>
      <c r="C82" s="215" t="s">
        <v>128</v>
      </c>
      <c r="D82" s="215" t="s">
        <v>405</v>
      </c>
      <c r="E82" s="17" t="s">
        <v>1</v>
      </c>
      <c r="F82" s="216">
        <v>53.338999999999999</v>
      </c>
      <c r="G82" s="32"/>
      <c r="H82" s="33"/>
    </row>
    <row r="83" spans="1:8" s="2" customFormat="1" ht="16.8" customHeight="1">
      <c r="A83" s="32"/>
      <c r="B83" s="33"/>
      <c r="C83" s="217" t="s">
        <v>2119</v>
      </c>
      <c r="D83" s="32"/>
      <c r="E83" s="32"/>
      <c r="F83" s="32"/>
      <c r="G83" s="32"/>
      <c r="H83" s="33"/>
    </row>
    <row r="84" spans="1:8" s="2" customFormat="1" ht="16.8" customHeight="1">
      <c r="A84" s="32"/>
      <c r="B84" s="33"/>
      <c r="C84" s="215" t="s">
        <v>799</v>
      </c>
      <c r="D84" s="215" t="s">
        <v>800</v>
      </c>
      <c r="E84" s="17" t="s">
        <v>252</v>
      </c>
      <c r="F84" s="216">
        <v>53.338999999999999</v>
      </c>
      <c r="G84" s="32"/>
      <c r="H84" s="33"/>
    </row>
    <row r="85" spans="1:8" s="2" customFormat="1" ht="16.8" customHeight="1">
      <c r="A85" s="32"/>
      <c r="B85" s="33"/>
      <c r="C85" s="215" t="s">
        <v>806</v>
      </c>
      <c r="D85" s="215" t="s">
        <v>807</v>
      </c>
      <c r="E85" s="17" t="s">
        <v>252</v>
      </c>
      <c r="F85" s="216">
        <v>53.338999999999999</v>
      </c>
      <c r="G85" s="32"/>
      <c r="H85" s="33"/>
    </row>
    <row r="86" spans="1:8" s="2" customFormat="1" ht="16.8" customHeight="1">
      <c r="A86" s="32"/>
      <c r="B86" s="33"/>
      <c r="C86" s="215" t="s">
        <v>812</v>
      </c>
      <c r="D86" s="215" t="s">
        <v>813</v>
      </c>
      <c r="E86" s="17" t="s">
        <v>252</v>
      </c>
      <c r="F86" s="216">
        <v>53.338999999999999</v>
      </c>
      <c r="G86" s="32"/>
      <c r="H86" s="33"/>
    </row>
    <row r="87" spans="1:8" s="2" customFormat="1" ht="16.8" customHeight="1">
      <c r="A87" s="32"/>
      <c r="B87" s="33"/>
      <c r="C87" s="211" t="s">
        <v>131</v>
      </c>
      <c r="D87" s="212" t="s">
        <v>1</v>
      </c>
      <c r="E87" s="213" t="s">
        <v>1</v>
      </c>
      <c r="F87" s="214">
        <v>29.9</v>
      </c>
      <c r="G87" s="32"/>
      <c r="H87" s="33"/>
    </row>
    <row r="88" spans="1:8" s="2" customFormat="1" ht="16.8" customHeight="1">
      <c r="A88" s="32"/>
      <c r="B88" s="33"/>
      <c r="C88" s="215" t="s">
        <v>1</v>
      </c>
      <c r="D88" s="215" t="s">
        <v>468</v>
      </c>
      <c r="E88" s="17" t="s">
        <v>1</v>
      </c>
      <c r="F88" s="216">
        <v>8</v>
      </c>
      <c r="G88" s="32"/>
      <c r="H88" s="33"/>
    </row>
    <row r="89" spans="1:8" s="2" customFormat="1" ht="16.8" customHeight="1">
      <c r="A89" s="32"/>
      <c r="B89" s="33"/>
      <c r="C89" s="215" t="s">
        <v>1</v>
      </c>
      <c r="D89" s="215" t="s">
        <v>469</v>
      </c>
      <c r="E89" s="17" t="s">
        <v>1</v>
      </c>
      <c r="F89" s="216">
        <v>21.9</v>
      </c>
      <c r="G89" s="32"/>
      <c r="H89" s="33"/>
    </row>
    <row r="90" spans="1:8" s="2" customFormat="1" ht="16.8" customHeight="1">
      <c r="A90" s="32"/>
      <c r="B90" s="33"/>
      <c r="C90" s="215" t="s">
        <v>131</v>
      </c>
      <c r="D90" s="215" t="s">
        <v>405</v>
      </c>
      <c r="E90" s="17" t="s">
        <v>1</v>
      </c>
      <c r="F90" s="216">
        <v>29.9</v>
      </c>
      <c r="G90" s="32"/>
      <c r="H90" s="33"/>
    </row>
    <row r="91" spans="1:8" s="2" customFormat="1" ht="16.8" customHeight="1">
      <c r="A91" s="32"/>
      <c r="B91" s="33"/>
      <c r="C91" s="217" t="s">
        <v>2119</v>
      </c>
      <c r="D91" s="32"/>
      <c r="E91" s="32"/>
      <c r="F91" s="32"/>
      <c r="G91" s="32"/>
      <c r="H91" s="33"/>
    </row>
    <row r="92" spans="1:8" s="2" customFormat="1" ht="20.399999999999999">
      <c r="A92" s="32"/>
      <c r="B92" s="33"/>
      <c r="C92" s="215" t="s">
        <v>463</v>
      </c>
      <c r="D92" s="215" t="s">
        <v>464</v>
      </c>
      <c r="E92" s="17" t="s">
        <v>252</v>
      </c>
      <c r="F92" s="216">
        <v>29.9</v>
      </c>
      <c r="G92" s="32"/>
      <c r="H92" s="33"/>
    </row>
    <row r="93" spans="1:8" s="2" customFormat="1" ht="16.8" customHeight="1">
      <c r="A93" s="32"/>
      <c r="B93" s="33"/>
      <c r="C93" s="215" t="s">
        <v>272</v>
      </c>
      <c r="D93" s="215" t="s">
        <v>273</v>
      </c>
      <c r="E93" s="17" t="s">
        <v>252</v>
      </c>
      <c r="F93" s="216">
        <v>21.9</v>
      </c>
      <c r="G93" s="32"/>
      <c r="H93" s="33"/>
    </row>
    <row r="94" spans="1:8" s="2" customFormat="1" ht="16.8" customHeight="1">
      <c r="A94" s="32"/>
      <c r="B94" s="33"/>
      <c r="C94" s="215" t="s">
        <v>478</v>
      </c>
      <c r="D94" s="215" t="s">
        <v>479</v>
      </c>
      <c r="E94" s="17" t="s">
        <v>252</v>
      </c>
      <c r="F94" s="216">
        <v>196.4</v>
      </c>
      <c r="G94" s="32"/>
      <c r="H94" s="33"/>
    </row>
    <row r="95" spans="1:8" s="2" customFormat="1" ht="16.8" customHeight="1">
      <c r="A95" s="32"/>
      <c r="B95" s="33"/>
      <c r="C95" s="211" t="s">
        <v>133</v>
      </c>
      <c r="D95" s="212" t="s">
        <v>1</v>
      </c>
      <c r="E95" s="213" t="s">
        <v>1</v>
      </c>
      <c r="F95" s="214">
        <v>14</v>
      </c>
      <c r="G95" s="32"/>
      <c r="H95" s="33"/>
    </row>
    <row r="96" spans="1:8" s="2" customFormat="1" ht="16.8" customHeight="1">
      <c r="A96" s="32"/>
      <c r="B96" s="33"/>
      <c r="C96" s="215" t="s">
        <v>133</v>
      </c>
      <c r="D96" s="215" t="s">
        <v>193</v>
      </c>
      <c r="E96" s="17" t="s">
        <v>1</v>
      </c>
      <c r="F96" s="216">
        <v>14</v>
      </c>
      <c r="G96" s="32"/>
      <c r="H96" s="33"/>
    </row>
    <row r="97" spans="1:8" s="2" customFormat="1" ht="16.8" customHeight="1">
      <c r="A97" s="32"/>
      <c r="B97" s="33"/>
      <c r="C97" s="217" t="s">
        <v>2119</v>
      </c>
      <c r="D97" s="32"/>
      <c r="E97" s="32"/>
      <c r="F97" s="32"/>
      <c r="G97" s="32"/>
      <c r="H97" s="33"/>
    </row>
    <row r="98" spans="1:8" s="2" customFormat="1" ht="20.399999999999999">
      <c r="A98" s="32"/>
      <c r="B98" s="33"/>
      <c r="C98" s="215" t="s">
        <v>182</v>
      </c>
      <c r="D98" s="215" t="s">
        <v>183</v>
      </c>
      <c r="E98" s="17" t="s">
        <v>184</v>
      </c>
      <c r="F98" s="216">
        <v>14</v>
      </c>
      <c r="G98" s="32"/>
      <c r="H98" s="33"/>
    </row>
    <row r="99" spans="1:8" s="2" customFormat="1" ht="16.8" customHeight="1">
      <c r="A99" s="32"/>
      <c r="B99" s="33"/>
      <c r="C99" s="215" t="s">
        <v>219</v>
      </c>
      <c r="D99" s="215" t="s">
        <v>220</v>
      </c>
      <c r="E99" s="17" t="s">
        <v>221</v>
      </c>
      <c r="F99" s="216">
        <v>25.2</v>
      </c>
      <c r="G99" s="32"/>
      <c r="H99" s="33"/>
    </row>
    <row r="100" spans="1:8" s="2" customFormat="1" ht="16.8" customHeight="1">
      <c r="A100" s="32"/>
      <c r="B100" s="33"/>
      <c r="C100" s="215" t="s">
        <v>234</v>
      </c>
      <c r="D100" s="215" t="s">
        <v>235</v>
      </c>
      <c r="E100" s="17" t="s">
        <v>184</v>
      </c>
      <c r="F100" s="216">
        <v>14</v>
      </c>
      <c r="G100" s="32"/>
      <c r="H100" s="33"/>
    </row>
    <row r="101" spans="1:8" s="2" customFormat="1" ht="16.8" customHeight="1">
      <c r="A101" s="32"/>
      <c r="B101" s="33"/>
      <c r="C101" s="211" t="s">
        <v>135</v>
      </c>
      <c r="D101" s="212" t="s">
        <v>1</v>
      </c>
      <c r="E101" s="213" t="s">
        <v>1</v>
      </c>
      <c r="F101" s="214">
        <v>21.9</v>
      </c>
      <c r="G101" s="32"/>
      <c r="H101" s="33"/>
    </row>
    <row r="102" spans="1:8" s="2" customFormat="1" ht="16.8" customHeight="1">
      <c r="A102" s="32"/>
      <c r="B102" s="33"/>
      <c r="C102" s="215" t="s">
        <v>135</v>
      </c>
      <c r="D102" s="215" t="s">
        <v>277</v>
      </c>
      <c r="E102" s="17" t="s">
        <v>1</v>
      </c>
      <c r="F102" s="216">
        <v>21.9</v>
      </c>
      <c r="G102" s="32"/>
      <c r="H102" s="33"/>
    </row>
    <row r="103" spans="1:8" s="2" customFormat="1" ht="16.8" customHeight="1">
      <c r="A103" s="32"/>
      <c r="B103" s="33"/>
      <c r="C103" s="217" t="s">
        <v>2119</v>
      </c>
      <c r="D103" s="32"/>
      <c r="E103" s="32"/>
      <c r="F103" s="32"/>
      <c r="G103" s="32"/>
      <c r="H103" s="33"/>
    </row>
    <row r="104" spans="1:8" s="2" customFormat="1" ht="16.8" customHeight="1">
      <c r="A104" s="32"/>
      <c r="B104" s="33"/>
      <c r="C104" s="215" t="s">
        <v>272</v>
      </c>
      <c r="D104" s="215" t="s">
        <v>273</v>
      </c>
      <c r="E104" s="17" t="s">
        <v>252</v>
      </c>
      <c r="F104" s="216">
        <v>21.9</v>
      </c>
      <c r="G104" s="32"/>
      <c r="H104" s="33"/>
    </row>
    <row r="105" spans="1:8" s="2" customFormat="1" ht="16.8" customHeight="1">
      <c r="A105" s="32"/>
      <c r="B105" s="33"/>
      <c r="C105" s="215" t="s">
        <v>279</v>
      </c>
      <c r="D105" s="215" t="s">
        <v>280</v>
      </c>
      <c r="E105" s="17" t="s">
        <v>252</v>
      </c>
      <c r="F105" s="216">
        <v>27.375</v>
      </c>
      <c r="G105" s="32"/>
      <c r="H105" s="33"/>
    </row>
    <row r="106" spans="1:8" s="2" customFormat="1" ht="16.8" customHeight="1">
      <c r="A106" s="32"/>
      <c r="B106" s="33"/>
      <c r="C106" s="211" t="s">
        <v>2123</v>
      </c>
      <c r="D106" s="212" t="s">
        <v>1</v>
      </c>
      <c r="E106" s="213" t="s">
        <v>1</v>
      </c>
      <c r="F106" s="214">
        <v>1019.2</v>
      </c>
      <c r="G106" s="32"/>
      <c r="H106" s="33"/>
    </row>
    <row r="107" spans="1:8" s="2" customFormat="1" ht="16.8" customHeight="1">
      <c r="A107" s="32"/>
      <c r="B107" s="33"/>
      <c r="C107" s="215" t="s">
        <v>2121</v>
      </c>
      <c r="D107" s="215" t="s">
        <v>2122</v>
      </c>
      <c r="E107" s="17" t="s">
        <v>1</v>
      </c>
      <c r="F107" s="216">
        <v>254.8</v>
      </c>
      <c r="G107" s="32"/>
      <c r="H107" s="33"/>
    </row>
    <row r="108" spans="1:8" s="2" customFormat="1" ht="16.8" customHeight="1">
      <c r="A108" s="32"/>
      <c r="B108" s="33"/>
      <c r="C108" s="215" t="s">
        <v>1</v>
      </c>
      <c r="D108" s="215" t="s">
        <v>2124</v>
      </c>
      <c r="E108" s="17" t="s">
        <v>1</v>
      </c>
      <c r="F108" s="216">
        <v>764.4</v>
      </c>
      <c r="G108" s="32"/>
      <c r="H108" s="33"/>
    </row>
    <row r="109" spans="1:8" s="2" customFormat="1" ht="16.8" customHeight="1">
      <c r="A109" s="32"/>
      <c r="B109" s="33"/>
      <c r="C109" s="215" t="s">
        <v>2123</v>
      </c>
      <c r="D109" s="215" t="s">
        <v>405</v>
      </c>
      <c r="E109" s="17" t="s">
        <v>1</v>
      </c>
      <c r="F109" s="216">
        <v>1019.2</v>
      </c>
      <c r="G109" s="32"/>
      <c r="H109" s="33"/>
    </row>
    <row r="110" spans="1:8" s="2" customFormat="1" ht="16.8" customHeight="1">
      <c r="A110" s="32"/>
      <c r="B110" s="33"/>
      <c r="C110" s="211" t="s">
        <v>137</v>
      </c>
      <c r="D110" s="212" t="s">
        <v>1</v>
      </c>
      <c r="E110" s="213" t="s">
        <v>1</v>
      </c>
      <c r="F110" s="214">
        <v>14.3</v>
      </c>
      <c r="G110" s="32"/>
      <c r="H110" s="33"/>
    </row>
    <row r="111" spans="1:8" s="2" customFormat="1" ht="16.8" customHeight="1">
      <c r="A111" s="32"/>
      <c r="B111" s="33"/>
      <c r="C111" s="215" t="s">
        <v>137</v>
      </c>
      <c r="D111" s="215" t="s">
        <v>698</v>
      </c>
      <c r="E111" s="17" t="s">
        <v>1</v>
      </c>
      <c r="F111" s="216">
        <v>14.3</v>
      </c>
      <c r="G111" s="32"/>
      <c r="H111" s="33"/>
    </row>
    <row r="112" spans="1:8" s="2" customFormat="1" ht="16.8" customHeight="1">
      <c r="A112" s="32"/>
      <c r="B112" s="33"/>
      <c r="C112" s="217" t="s">
        <v>2119</v>
      </c>
      <c r="D112" s="32"/>
      <c r="E112" s="32"/>
      <c r="F112" s="32"/>
      <c r="G112" s="32"/>
      <c r="H112" s="33"/>
    </row>
    <row r="113" spans="1:8" s="2" customFormat="1" ht="16.8" customHeight="1">
      <c r="A113" s="32"/>
      <c r="B113" s="33"/>
      <c r="C113" s="215" t="s">
        <v>693</v>
      </c>
      <c r="D113" s="215" t="s">
        <v>694</v>
      </c>
      <c r="E113" s="17" t="s">
        <v>337</v>
      </c>
      <c r="F113" s="216">
        <v>14.3</v>
      </c>
      <c r="G113" s="32"/>
      <c r="H113" s="33"/>
    </row>
    <row r="114" spans="1:8" s="2" customFormat="1" ht="16.8" customHeight="1">
      <c r="A114" s="32"/>
      <c r="B114" s="33"/>
      <c r="C114" s="215" t="s">
        <v>700</v>
      </c>
      <c r="D114" s="215" t="s">
        <v>701</v>
      </c>
      <c r="E114" s="17" t="s">
        <v>337</v>
      </c>
      <c r="F114" s="216">
        <v>14.3</v>
      </c>
      <c r="G114" s="32"/>
      <c r="H114" s="33"/>
    </row>
    <row r="115" spans="1:8" s="2" customFormat="1" ht="31.2">
      <c r="A115" s="32"/>
      <c r="B115" s="33"/>
      <c r="C115" s="210" t="s">
        <v>2125</v>
      </c>
      <c r="D115" s="210" t="s">
        <v>87</v>
      </c>
      <c r="E115" s="32"/>
      <c r="F115" s="32"/>
      <c r="G115" s="32"/>
      <c r="H115" s="33"/>
    </row>
    <row r="116" spans="1:8" s="2" customFormat="1" ht="16.8" customHeight="1">
      <c r="A116" s="32"/>
      <c r="B116" s="33"/>
      <c r="C116" s="211" t="s">
        <v>107</v>
      </c>
      <c r="D116" s="212" t="s">
        <v>1</v>
      </c>
      <c r="E116" s="213" t="s">
        <v>1</v>
      </c>
      <c r="F116" s="214">
        <v>36.784999999999997</v>
      </c>
      <c r="G116" s="32"/>
      <c r="H116" s="33"/>
    </row>
    <row r="117" spans="1:8" s="2" customFormat="1" ht="16.8" customHeight="1">
      <c r="A117" s="32"/>
      <c r="B117" s="33"/>
      <c r="C117" s="215" t="s">
        <v>1</v>
      </c>
      <c r="D117" s="215" t="s">
        <v>894</v>
      </c>
      <c r="E117" s="17" t="s">
        <v>1</v>
      </c>
      <c r="F117" s="216">
        <v>10.861000000000001</v>
      </c>
      <c r="G117" s="32"/>
      <c r="H117" s="33"/>
    </row>
    <row r="118" spans="1:8" s="2" customFormat="1" ht="16.8" customHeight="1">
      <c r="A118" s="32"/>
      <c r="B118" s="33"/>
      <c r="C118" s="215" t="s">
        <v>1</v>
      </c>
      <c r="D118" s="215" t="s">
        <v>895</v>
      </c>
      <c r="E118" s="17" t="s">
        <v>1</v>
      </c>
      <c r="F118" s="216">
        <v>8.343</v>
      </c>
      <c r="G118" s="32"/>
      <c r="H118" s="33"/>
    </row>
    <row r="119" spans="1:8" s="2" customFormat="1" ht="16.8" customHeight="1">
      <c r="A119" s="32"/>
      <c r="B119" s="33"/>
      <c r="C119" s="215" t="s">
        <v>1</v>
      </c>
      <c r="D119" s="215" t="s">
        <v>896</v>
      </c>
      <c r="E119" s="17" t="s">
        <v>1</v>
      </c>
      <c r="F119" s="216">
        <v>17.581</v>
      </c>
      <c r="G119" s="32"/>
      <c r="H119" s="33"/>
    </row>
    <row r="120" spans="1:8" s="2" customFormat="1" ht="16.8" customHeight="1">
      <c r="A120" s="32"/>
      <c r="B120" s="33"/>
      <c r="C120" s="215" t="s">
        <v>107</v>
      </c>
      <c r="D120" s="215" t="s">
        <v>405</v>
      </c>
      <c r="E120" s="17" t="s">
        <v>1</v>
      </c>
      <c r="F120" s="216">
        <v>36.784999999999997</v>
      </c>
      <c r="G120" s="32"/>
      <c r="H120" s="33"/>
    </row>
    <row r="121" spans="1:8" s="2" customFormat="1" ht="16.8" customHeight="1">
      <c r="A121" s="32"/>
      <c r="B121" s="33"/>
      <c r="C121" s="217" t="s">
        <v>2119</v>
      </c>
      <c r="D121" s="32"/>
      <c r="E121" s="32"/>
      <c r="F121" s="32"/>
      <c r="G121" s="32"/>
      <c r="H121" s="33"/>
    </row>
    <row r="122" spans="1:8" s="2" customFormat="1" ht="16.8" customHeight="1">
      <c r="A122" s="32"/>
      <c r="B122" s="33"/>
      <c r="C122" s="215" t="s">
        <v>889</v>
      </c>
      <c r="D122" s="215" t="s">
        <v>890</v>
      </c>
      <c r="E122" s="17" t="s">
        <v>252</v>
      </c>
      <c r="F122" s="216">
        <v>36.784999999999997</v>
      </c>
      <c r="G122" s="32"/>
      <c r="H122" s="33"/>
    </row>
    <row r="123" spans="1:8" s="2" customFormat="1" ht="16.8" customHeight="1">
      <c r="A123" s="32"/>
      <c r="B123" s="33"/>
      <c r="C123" s="215" t="s">
        <v>829</v>
      </c>
      <c r="D123" s="215" t="s">
        <v>830</v>
      </c>
      <c r="E123" s="17" t="s">
        <v>252</v>
      </c>
      <c r="F123" s="216">
        <v>36.784999999999997</v>
      </c>
      <c r="G123" s="32"/>
      <c r="H123" s="33"/>
    </row>
    <row r="124" spans="1:8" s="2" customFormat="1" ht="16.8" customHeight="1">
      <c r="A124" s="32"/>
      <c r="B124" s="33"/>
      <c r="C124" s="211" t="s">
        <v>109</v>
      </c>
      <c r="D124" s="212" t="s">
        <v>1</v>
      </c>
      <c r="E124" s="213" t="s">
        <v>1</v>
      </c>
      <c r="F124" s="214">
        <v>7.55</v>
      </c>
      <c r="G124" s="32"/>
      <c r="H124" s="33"/>
    </row>
    <row r="125" spans="1:8" s="2" customFormat="1" ht="16.8" customHeight="1">
      <c r="A125" s="32"/>
      <c r="B125" s="33"/>
      <c r="C125" s="215" t="s">
        <v>109</v>
      </c>
      <c r="D125" s="215" t="s">
        <v>887</v>
      </c>
      <c r="E125" s="17" t="s">
        <v>1</v>
      </c>
      <c r="F125" s="216">
        <v>7.55</v>
      </c>
      <c r="G125" s="32"/>
      <c r="H125" s="33"/>
    </row>
    <row r="126" spans="1:8" s="2" customFormat="1" ht="16.8" customHeight="1">
      <c r="A126" s="32"/>
      <c r="B126" s="33"/>
      <c r="C126" s="217" t="s">
        <v>2119</v>
      </c>
      <c r="D126" s="32"/>
      <c r="E126" s="32"/>
      <c r="F126" s="32"/>
      <c r="G126" s="32"/>
      <c r="H126" s="33"/>
    </row>
    <row r="127" spans="1:8" s="2" customFormat="1" ht="16.8" customHeight="1">
      <c r="A127" s="32"/>
      <c r="B127" s="33"/>
      <c r="C127" s="215" t="s">
        <v>415</v>
      </c>
      <c r="D127" s="215" t="s">
        <v>416</v>
      </c>
      <c r="E127" s="17" t="s">
        <v>252</v>
      </c>
      <c r="F127" s="216">
        <v>12.39</v>
      </c>
      <c r="G127" s="32"/>
      <c r="H127" s="33"/>
    </row>
    <row r="128" spans="1:8" s="2" customFormat="1" ht="16.8" customHeight="1">
      <c r="A128" s="32"/>
      <c r="B128" s="33"/>
      <c r="C128" s="215" t="s">
        <v>234</v>
      </c>
      <c r="D128" s="215" t="s">
        <v>235</v>
      </c>
      <c r="E128" s="17" t="s">
        <v>184</v>
      </c>
      <c r="F128" s="216">
        <v>0.378</v>
      </c>
      <c r="G128" s="32"/>
      <c r="H128" s="33"/>
    </row>
    <row r="129" spans="1:8" s="2" customFormat="1" ht="16.8" customHeight="1">
      <c r="A129" s="32"/>
      <c r="B129" s="33"/>
      <c r="C129" s="215" t="s">
        <v>847</v>
      </c>
      <c r="D129" s="215" t="s">
        <v>848</v>
      </c>
      <c r="E129" s="17" t="s">
        <v>184</v>
      </c>
      <c r="F129" s="216">
        <v>0.755</v>
      </c>
      <c r="G129" s="32"/>
      <c r="H129" s="33"/>
    </row>
    <row r="130" spans="1:8" s="2" customFormat="1" ht="16.8" customHeight="1">
      <c r="A130" s="32"/>
      <c r="B130" s="33"/>
      <c r="C130" s="215" t="s">
        <v>853</v>
      </c>
      <c r="D130" s="215" t="s">
        <v>854</v>
      </c>
      <c r="E130" s="17" t="s">
        <v>252</v>
      </c>
      <c r="F130" s="216">
        <v>7.55</v>
      </c>
      <c r="G130" s="32"/>
      <c r="H130" s="33"/>
    </row>
    <row r="131" spans="1:8" s="2" customFormat="1" ht="20.399999999999999">
      <c r="A131" s="32"/>
      <c r="B131" s="33"/>
      <c r="C131" s="215" t="s">
        <v>335</v>
      </c>
      <c r="D131" s="215" t="s">
        <v>336</v>
      </c>
      <c r="E131" s="17" t="s">
        <v>337</v>
      </c>
      <c r="F131" s="216">
        <v>7.55</v>
      </c>
      <c r="G131" s="32"/>
      <c r="H131" s="33"/>
    </row>
    <row r="132" spans="1:8" s="2" customFormat="1" ht="16.8" customHeight="1">
      <c r="A132" s="32"/>
      <c r="B132" s="33"/>
      <c r="C132" s="215" t="s">
        <v>525</v>
      </c>
      <c r="D132" s="215" t="s">
        <v>526</v>
      </c>
      <c r="E132" s="17" t="s">
        <v>252</v>
      </c>
      <c r="F132" s="216">
        <v>7.55</v>
      </c>
      <c r="G132" s="32"/>
      <c r="H132" s="33"/>
    </row>
    <row r="133" spans="1:8" s="2" customFormat="1" ht="16.8" customHeight="1">
      <c r="A133" s="32"/>
      <c r="B133" s="33"/>
      <c r="C133" s="215" t="s">
        <v>537</v>
      </c>
      <c r="D133" s="215" t="s">
        <v>538</v>
      </c>
      <c r="E133" s="17" t="s">
        <v>252</v>
      </c>
      <c r="F133" s="216">
        <v>7.55</v>
      </c>
      <c r="G133" s="32"/>
      <c r="H133" s="33"/>
    </row>
    <row r="134" spans="1:8" s="2" customFormat="1" ht="16.8" customHeight="1">
      <c r="A134" s="32"/>
      <c r="B134" s="33"/>
      <c r="C134" s="215" t="s">
        <v>544</v>
      </c>
      <c r="D134" s="215" t="s">
        <v>545</v>
      </c>
      <c r="E134" s="17" t="s">
        <v>252</v>
      </c>
      <c r="F134" s="216">
        <v>7.55</v>
      </c>
      <c r="G134" s="32"/>
      <c r="H134" s="33"/>
    </row>
    <row r="135" spans="1:8" s="2" customFormat="1" ht="16.8" customHeight="1">
      <c r="A135" s="32"/>
      <c r="B135" s="33"/>
      <c r="C135" s="215" t="s">
        <v>880</v>
      </c>
      <c r="D135" s="215" t="s">
        <v>881</v>
      </c>
      <c r="E135" s="17" t="s">
        <v>184</v>
      </c>
      <c r="F135" s="216">
        <v>1.278</v>
      </c>
      <c r="G135" s="32"/>
      <c r="H135" s="33"/>
    </row>
    <row r="136" spans="1:8" s="2" customFormat="1" ht="16.8" customHeight="1">
      <c r="A136" s="32"/>
      <c r="B136" s="33"/>
      <c r="C136" s="215" t="s">
        <v>531</v>
      </c>
      <c r="D136" s="215" t="s">
        <v>532</v>
      </c>
      <c r="E136" s="17" t="s">
        <v>221</v>
      </c>
      <c r="F136" s="216">
        <v>2E-3</v>
      </c>
      <c r="G136" s="32"/>
      <c r="H136" s="33"/>
    </row>
    <row r="137" spans="1:8" s="2" customFormat="1" ht="20.399999999999999">
      <c r="A137" s="32"/>
      <c r="B137" s="33"/>
      <c r="C137" s="215" t="s">
        <v>914</v>
      </c>
      <c r="D137" s="215" t="s">
        <v>915</v>
      </c>
      <c r="E137" s="17" t="s">
        <v>252</v>
      </c>
      <c r="F137" s="216">
        <v>8.8000000000000007</v>
      </c>
      <c r="G137" s="32"/>
      <c r="H137" s="33"/>
    </row>
    <row r="138" spans="1:8" s="2" customFormat="1" ht="16.8" customHeight="1">
      <c r="A138" s="32"/>
      <c r="B138" s="33"/>
      <c r="C138" s="211" t="s">
        <v>112</v>
      </c>
      <c r="D138" s="212" t="s">
        <v>1</v>
      </c>
      <c r="E138" s="213" t="s">
        <v>1</v>
      </c>
      <c r="F138" s="214">
        <v>12.39</v>
      </c>
      <c r="G138" s="32"/>
      <c r="H138" s="33"/>
    </row>
    <row r="139" spans="1:8" s="2" customFormat="1" ht="16.8" customHeight="1">
      <c r="A139" s="32"/>
      <c r="B139" s="33"/>
      <c r="C139" s="215" t="s">
        <v>112</v>
      </c>
      <c r="D139" s="215" t="s">
        <v>888</v>
      </c>
      <c r="E139" s="17" t="s">
        <v>1</v>
      </c>
      <c r="F139" s="216">
        <v>12.39</v>
      </c>
      <c r="G139" s="32"/>
      <c r="H139" s="33"/>
    </row>
    <row r="140" spans="1:8" s="2" customFormat="1" ht="16.8" customHeight="1">
      <c r="A140" s="32"/>
      <c r="B140" s="33"/>
      <c r="C140" s="217" t="s">
        <v>2119</v>
      </c>
      <c r="D140" s="32"/>
      <c r="E140" s="32"/>
      <c r="F140" s="32"/>
      <c r="G140" s="32"/>
      <c r="H140" s="33"/>
    </row>
    <row r="141" spans="1:8" s="2" customFormat="1" ht="16.8" customHeight="1">
      <c r="A141" s="32"/>
      <c r="B141" s="33"/>
      <c r="C141" s="215" t="s">
        <v>415</v>
      </c>
      <c r="D141" s="215" t="s">
        <v>416</v>
      </c>
      <c r="E141" s="17" t="s">
        <v>252</v>
      </c>
      <c r="F141" s="216">
        <v>12.39</v>
      </c>
      <c r="G141" s="32"/>
      <c r="H141" s="33"/>
    </row>
    <row r="142" spans="1:8" s="2" customFormat="1" ht="16.8" customHeight="1">
      <c r="A142" s="32"/>
      <c r="B142" s="33"/>
      <c r="C142" s="215" t="s">
        <v>712</v>
      </c>
      <c r="D142" s="215" t="s">
        <v>713</v>
      </c>
      <c r="E142" s="17" t="s">
        <v>252</v>
      </c>
      <c r="F142" s="216">
        <v>12.39</v>
      </c>
      <c r="G142" s="32"/>
      <c r="H142" s="33"/>
    </row>
    <row r="143" spans="1:8" s="2" customFormat="1" ht="16.8" customHeight="1">
      <c r="A143" s="32"/>
      <c r="B143" s="33"/>
      <c r="C143" s="215" t="s">
        <v>718</v>
      </c>
      <c r="D143" s="215" t="s">
        <v>719</v>
      </c>
      <c r="E143" s="17" t="s">
        <v>252</v>
      </c>
      <c r="F143" s="216">
        <v>12.39</v>
      </c>
      <c r="G143" s="32"/>
      <c r="H143" s="33"/>
    </row>
    <row r="144" spans="1:8" s="2" customFormat="1" ht="20.399999999999999">
      <c r="A144" s="32"/>
      <c r="B144" s="33"/>
      <c r="C144" s="215" t="s">
        <v>950</v>
      </c>
      <c r="D144" s="215" t="s">
        <v>951</v>
      </c>
      <c r="E144" s="17" t="s">
        <v>252</v>
      </c>
      <c r="F144" s="216">
        <v>12.39</v>
      </c>
      <c r="G144" s="32"/>
      <c r="H144" s="33"/>
    </row>
    <row r="145" spans="1:8" s="2" customFormat="1" ht="20.399999999999999">
      <c r="A145" s="32"/>
      <c r="B145" s="33"/>
      <c r="C145" s="215" t="s">
        <v>955</v>
      </c>
      <c r="D145" s="215" t="s">
        <v>956</v>
      </c>
      <c r="E145" s="17" t="s">
        <v>252</v>
      </c>
      <c r="F145" s="216">
        <v>13.629</v>
      </c>
      <c r="G145" s="32"/>
      <c r="H145" s="33"/>
    </row>
    <row r="146" spans="1:8" s="2" customFormat="1" ht="16.8" customHeight="1">
      <c r="A146" s="32"/>
      <c r="B146" s="33"/>
      <c r="C146" s="211" t="s">
        <v>114</v>
      </c>
      <c r="D146" s="212" t="s">
        <v>1</v>
      </c>
      <c r="E146" s="213" t="s">
        <v>1</v>
      </c>
      <c r="F146" s="214">
        <v>6.08</v>
      </c>
      <c r="G146" s="32"/>
      <c r="H146" s="33"/>
    </row>
    <row r="147" spans="1:8" s="2" customFormat="1" ht="16.8" customHeight="1">
      <c r="A147" s="32"/>
      <c r="B147" s="33"/>
      <c r="C147" s="215" t="s">
        <v>114</v>
      </c>
      <c r="D147" s="215" t="s">
        <v>879</v>
      </c>
      <c r="E147" s="17" t="s">
        <v>1</v>
      </c>
      <c r="F147" s="216">
        <v>6.08</v>
      </c>
      <c r="G147" s="32"/>
      <c r="H147" s="33"/>
    </row>
    <row r="148" spans="1:8" s="2" customFormat="1" ht="16.8" customHeight="1">
      <c r="A148" s="32"/>
      <c r="B148" s="33"/>
      <c r="C148" s="217" t="s">
        <v>2119</v>
      </c>
      <c r="D148" s="32"/>
      <c r="E148" s="32"/>
      <c r="F148" s="32"/>
      <c r="G148" s="32"/>
      <c r="H148" s="33"/>
    </row>
    <row r="149" spans="1:8" s="2" customFormat="1" ht="16.8" customHeight="1">
      <c r="A149" s="32"/>
      <c r="B149" s="33"/>
      <c r="C149" s="215" t="s">
        <v>399</v>
      </c>
      <c r="D149" s="215" t="s">
        <v>400</v>
      </c>
      <c r="E149" s="17" t="s">
        <v>252</v>
      </c>
      <c r="F149" s="216">
        <v>6.08</v>
      </c>
      <c r="G149" s="32"/>
      <c r="H149" s="33"/>
    </row>
    <row r="150" spans="1:8" s="2" customFormat="1" ht="16.8" customHeight="1">
      <c r="A150" s="32"/>
      <c r="B150" s="33"/>
      <c r="C150" s="215" t="s">
        <v>834</v>
      </c>
      <c r="D150" s="215" t="s">
        <v>835</v>
      </c>
      <c r="E150" s="17" t="s">
        <v>252</v>
      </c>
      <c r="F150" s="216">
        <v>6.08</v>
      </c>
      <c r="G150" s="32"/>
      <c r="H150" s="33"/>
    </row>
    <row r="151" spans="1:8" s="2" customFormat="1" ht="16.8" customHeight="1">
      <c r="A151" s="32"/>
      <c r="B151" s="33"/>
      <c r="C151" s="215" t="s">
        <v>284</v>
      </c>
      <c r="D151" s="215" t="s">
        <v>285</v>
      </c>
      <c r="E151" s="17" t="s">
        <v>252</v>
      </c>
      <c r="F151" s="216">
        <v>6.08</v>
      </c>
      <c r="G151" s="32"/>
      <c r="H151" s="33"/>
    </row>
    <row r="152" spans="1:8" s="2" customFormat="1" ht="16.8" customHeight="1">
      <c r="A152" s="32"/>
      <c r="B152" s="33"/>
      <c r="C152" s="211" t="s">
        <v>116</v>
      </c>
      <c r="D152" s="212" t="s">
        <v>1</v>
      </c>
      <c r="E152" s="213" t="s">
        <v>1</v>
      </c>
      <c r="F152" s="214">
        <v>50.186999999999998</v>
      </c>
      <c r="G152" s="32"/>
      <c r="H152" s="33"/>
    </row>
    <row r="153" spans="1:8" s="2" customFormat="1" ht="16.8" customHeight="1">
      <c r="A153" s="32"/>
      <c r="B153" s="33"/>
      <c r="C153" s="215" t="s">
        <v>1</v>
      </c>
      <c r="D153" s="215" t="s">
        <v>983</v>
      </c>
      <c r="E153" s="17" t="s">
        <v>1</v>
      </c>
      <c r="F153" s="216">
        <v>17.181999999999999</v>
      </c>
      <c r="G153" s="32"/>
      <c r="H153" s="33"/>
    </row>
    <row r="154" spans="1:8" s="2" customFormat="1" ht="16.8" customHeight="1">
      <c r="A154" s="32"/>
      <c r="B154" s="33"/>
      <c r="C154" s="215" t="s">
        <v>1</v>
      </c>
      <c r="D154" s="215" t="s">
        <v>984</v>
      </c>
      <c r="E154" s="17" t="s">
        <v>1</v>
      </c>
      <c r="F154" s="216">
        <v>6.2629999999999999</v>
      </c>
      <c r="G154" s="32"/>
      <c r="H154" s="33"/>
    </row>
    <row r="155" spans="1:8" s="2" customFormat="1" ht="16.8" customHeight="1">
      <c r="A155" s="32"/>
      <c r="B155" s="33"/>
      <c r="C155" s="215" t="s">
        <v>1</v>
      </c>
      <c r="D155" s="215" t="s">
        <v>985</v>
      </c>
      <c r="E155" s="17" t="s">
        <v>1</v>
      </c>
      <c r="F155" s="216">
        <v>9.1609999999999996</v>
      </c>
      <c r="G155" s="32"/>
      <c r="H155" s="33"/>
    </row>
    <row r="156" spans="1:8" s="2" customFormat="1" ht="16.8" customHeight="1">
      <c r="A156" s="32"/>
      <c r="B156" s="33"/>
      <c r="C156" s="215" t="s">
        <v>1</v>
      </c>
      <c r="D156" s="215" t="s">
        <v>986</v>
      </c>
      <c r="E156" s="17" t="s">
        <v>1</v>
      </c>
      <c r="F156" s="216">
        <v>17.581</v>
      </c>
      <c r="G156" s="32"/>
      <c r="H156" s="33"/>
    </row>
    <row r="157" spans="1:8" s="2" customFormat="1" ht="16.8" customHeight="1">
      <c r="A157" s="32"/>
      <c r="B157" s="33"/>
      <c r="C157" s="215" t="s">
        <v>116</v>
      </c>
      <c r="D157" s="215" t="s">
        <v>405</v>
      </c>
      <c r="E157" s="17" t="s">
        <v>1</v>
      </c>
      <c r="F157" s="216">
        <v>50.186999999999998</v>
      </c>
      <c r="G157" s="32"/>
      <c r="H157" s="33"/>
    </row>
    <row r="158" spans="1:8" s="2" customFormat="1" ht="16.8" customHeight="1">
      <c r="A158" s="32"/>
      <c r="B158" s="33"/>
      <c r="C158" s="217" t="s">
        <v>2119</v>
      </c>
      <c r="D158" s="32"/>
      <c r="E158" s="32"/>
      <c r="F158" s="32"/>
      <c r="G158" s="32"/>
      <c r="H158" s="33"/>
    </row>
    <row r="159" spans="1:8" s="2" customFormat="1" ht="16.8" customHeight="1">
      <c r="A159" s="32"/>
      <c r="B159" s="33"/>
      <c r="C159" s="215" t="s">
        <v>978</v>
      </c>
      <c r="D159" s="215" t="s">
        <v>979</v>
      </c>
      <c r="E159" s="17" t="s">
        <v>252</v>
      </c>
      <c r="F159" s="216">
        <v>50.186999999999998</v>
      </c>
      <c r="G159" s="32"/>
      <c r="H159" s="33"/>
    </row>
    <row r="160" spans="1:8" s="2" customFormat="1" ht="16.8" customHeight="1">
      <c r="A160" s="32"/>
      <c r="B160" s="33"/>
      <c r="C160" s="215" t="s">
        <v>766</v>
      </c>
      <c r="D160" s="215" t="s">
        <v>767</v>
      </c>
      <c r="E160" s="17" t="s">
        <v>252</v>
      </c>
      <c r="F160" s="216">
        <v>50.186999999999998</v>
      </c>
      <c r="G160" s="32"/>
      <c r="H160" s="33"/>
    </row>
    <row r="161" spans="1:8" s="2" customFormat="1" ht="16.8" customHeight="1">
      <c r="A161" s="32"/>
      <c r="B161" s="33"/>
      <c r="C161" s="215" t="s">
        <v>987</v>
      </c>
      <c r="D161" s="215" t="s">
        <v>988</v>
      </c>
      <c r="E161" s="17" t="s">
        <v>252</v>
      </c>
      <c r="F161" s="216">
        <v>55.206000000000003</v>
      </c>
      <c r="G161" s="32"/>
      <c r="H161" s="33"/>
    </row>
    <row r="162" spans="1:8" s="2" customFormat="1" ht="16.8" customHeight="1">
      <c r="A162" s="32"/>
      <c r="B162" s="33"/>
      <c r="C162" s="211" t="s">
        <v>118</v>
      </c>
      <c r="D162" s="212" t="s">
        <v>1</v>
      </c>
      <c r="E162" s="213" t="s">
        <v>1</v>
      </c>
      <c r="F162" s="214">
        <v>5.64</v>
      </c>
      <c r="G162" s="32"/>
      <c r="H162" s="33"/>
    </row>
    <row r="163" spans="1:8" s="2" customFormat="1" ht="16.8" customHeight="1">
      <c r="A163" s="32"/>
      <c r="B163" s="33"/>
      <c r="C163" s="215" t="s">
        <v>118</v>
      </c>
      <c r="D163" s="215" t="s">
        <v>933</v>
      </c>
      <c r="E163" s="17" t="s">
        <v>1</v>
      </c>
      <c r="F163" s="216">
        <v>5.64</v>
      </c>
      <c r="G163" s="32"/>
      <c r="H163" s="33"/>
    </row>
    <row r="164" spans="1:8" s="2" customFormat="1" ht="16.8" customHeight="1">
      <c r="A164" s="32"/>
      <c r="B164" s="33"/>
      <c r="C164" s="217" t="s">
        <v>2119</v>
      </c>
      <c r="D164" s="32"/>
      <c r="E164" s="32"/>
      <c r="F164" s="32"/>
      <c r="G164" s="32"/>
      <c r="H164" s="33"/>
    </row>
    <row r="165" spans="1:8" s="2" customFormat="1" ht="16.8" customHeight="1">
      <c r="A165" s="32"/>
      <c r="B165" s="33"/>
      <c r="C165" s="215" t="s">
        <v>928</v>
      </c>
      <c r="D165" s="215" t="s">
        <v>929</v>
      </c>
      <c r="E165" s="17" t="s">
        <v>252</v>
      </c>
      <c r="F165" s="216">
        <v>5.64</v>
      </c>
      <c r="G165" s="32"/>
      <c r="H165" s="33"/>
    </row>
    <row r="166" spans="1:8" s="2" customFormat="1" ht="16.8" customHeight="1">
      <c r="A166" s="32"/>
      <c r="B166" s="33"/>
      <c r="C166" s="215" t="s">
        <v>1000</v>
      </c>
      <c r="D166" s="215" t="s">
        <v>1001</v>
      </c>
      <c r="E166" s="17" t="s">
        <v>252</v>
      </c>
      <c r="F166" s="216">
        <v>5.64</v>
      </c>
      <c r="G166" s="32"/>
      <c r="H166" s="33"/>
    </row>
    <row r="167" spans="1:8" s="2" customFormat="1" ht="20.399999999999999">
      <c r="A167" s="32"/>
      <c r="B167" s="33"/>
      <c r="C167" s="215" t="s">
        <v>365</v>
      </c>
      <c r="D167" s="215" t="s">
        <v>366</v>
      </c>
      <c r="E167" s="17" t="s">
        <v>252</v>
      </c>
      <c r="F167" s="216">
        <v>11.58</v>
      </c>
      <c r="G167" s="32"/>
      <c r="H167" s="33"/>
    </row>
    <row r="168" spans="1:8" s="2" customFormat="1" ht="26.4" customHeight="1">
      <c r="A168" s="32"/>
      <c r="B168" s="33"/>
      <c r="C168" s="210" t="s">
        <v>2126</v>
      </c>
      <c r="D168" s="210" t="s">
        <v>90</v>
      </c>
      <c r="E168" s="32"/>
      <c r="F168" s="32"/>
      <c r="G168" s="32"/>
      <c r="H168" s="33"/>
    </row>
    <row r="169" spans="1:8" s="2" customFormat="1" ht="16.8" customHeight="1">
      <c r="A169" s="32"/>
      <c r="B169" s="33"/>
      <c r="C169" s="211" t="s">
        <v>109</v>
      </c>
      <c r="D169" s="212" t="s">
        <v>1</v>
      </c>
      <c r="E169" s="213" t="s">
        <v>1</v>
      </c>
      <c r="F169" s="214">
        <v>10.798999999999999</v>
      </c>
      <c r="G169" s="32"/>
      <c r="H169" s="33"/>
    </row>
    <row r="170" spans="1:8" s="2" customFormat="1" ht="16.8" customHeight="1">
      <c r="A170" s="32"/>
      <c r="B170" s="33"/>
      <c r="C170" s="215" t="s">
        <v>109</v>
      </c>
      <c r="D170" s="215" t="s">
        <v>1097</v>
      </c>
      <c r="E170" s="17" t="s">
        <v>1</v>
      </c>
      <c r="F170" s="216">
        <v>10.798999999999999</v>
      </c>
      <c r="G170" s="32"/>
      <c r="H170" s="33"/>
    </row>
    <row r="171" spans="1:8" s="2" customFormat="1" ht="16.8" customHeight="1">
      <c r="A171" s="32"/>
      <c r="B171" s="33"/>
      <c r="C171" s="217" t="s">
        <v>2119</v>
      </c>
      <c r="D171" s="32"/>
      <c r="E171" s="32"/>
      <c r="F171" s="32"/>
      <c r="G171" s="32"/>
      <c r="H171" s="33"/>
    </row>
    <row r="172" spans="1:8" s="2" customFormat="1" ht="16.8" customHeight="1">
      <c r="A172" s="32"/>
      <c r="B172" s="33"/>
      <c r="C172" s="215" t="s">
        <v>415</v>
      </c>
      <c r="D172" s="215" t="s">
        <v>416</v>
      </c>
      <c r="E172" s="17" t="s">
        <v>252</v>
      </c>
      <c r="F172" s="216">
        <v>10.798999999999999</v>
      </c>
      <c r="G172" s="32"/>
      <c r="H172" s="33"/>
    </row>
    <row r="173" spans="1:8" s="2" customFormat="1" ht="20.399999999999999">
      <c r="A173" s="32"/>
      <c r="B173" s="33"/>
      <c r="C173" s="215" t="s">
        <v>1070</v>
      </c>
      <c r="D173" s="215" t="s">
        <v>1071</v>
      </c>
      <c r="E173" s="17" t="s">
        <v>252</v>
      </c>
      <c r="F173" s="216">
        <v>10.798999999999999</v>
      </c>
      <c r="G173" s="32"/>
      <c r="H173" s="33"/>
    </row>
    <row r="174" spans="1:8" s="2" customFormat="1" ht="16.8" customHeight="1">
      <c r="A174" s="32"/>
      <c r="B174" s="33"/>
      <c r="C174" s="215" t="s">
        <v>537</v>
      </c>
      <c r="D174" s="215" t="s">
        <v>538</v>
      </c>
      <c r="E174" s="17" t="s">
        <v>252</v>
      </c>
      <c r="F174" s="216">
        <v>10.798999999999999</v>
      </c>
      <c r="G174" s="32"/>
      <c r="H174" s="33"/>
    </row>
    <row r="175" spans="1:8" s="2" customFormat="1" ht="16.8" customHeight="1">
      <c r="A175" s="32"/>
      <c r="B175" s="33"/>
      <c r="C175" s="215" t="s">
        <v>1164</v>
      </c>
      <c r="D175" s="215" t="s">
        <v>1165</v>
      </c>
      <c r="E175" s="17" t="s">
        <v>252</v>
      </c>
      <c r="F175" s="216">
        <v>14.24</v>
      </c>
      <c r="G175" s="32"/>
      <c r="H175" s="33"/>
    </row>
    <row r="176" spans="1:8" s="2" customFormat="1" ht="16.8" customHeight="1">
      <c r="A176" s="32"/>
      <c r="B176" s="33"/>
      <c r="C176" s="215" t="s">
        <v>1202</v>
      </c>
      <c r="D176" s="215" t="s">
        <v>1203</v>
      </c>
      <c r="E176" s="17" t="s">
        <v>252</v>
      </c>
      <c r="F176" s="216">
        <v>10.798999999999999</v>
      </c>
      <c r="G176" s="32"/>
      <c r="H176" s="33"/>
    </row>
    <row r="177" spans="1:8" s="2" customFormat="1" ht="16.8" customHeight="1">
      <c r="A177" s="32"/>
      <c r="B177" s="33"/>
      <c r="C177" s="215" t="s">
        <v>1208</v>
      </c>
      <c r="D177" s="215" t="s">
        <v>1209</v>
      </c>
      <c r="E177" s="17" t="s">
        <v>252</v>
      </c>
      <c r="F177" s="216">
        <v>10.798999999999999</v>
      </c>
      <c r="G177" s="32"/>
      <c r="H177" s="33"/>
    </row>
    <row r="178" spans="1:8" s="2" customFormat="1" ht="16.8" customHeight="1">
      <c r="A178" s="32"/>
      <c r="B178" s="33"/>
      <c r="C178" s="215" t="s">
        <v>1089</v>
      </c>
      <c r="D178" s="215" t="s">
        <v>1090</v>
      </c>
      <c r="E178" s="17" t="s">
        <v>184</v>
      </c>
      <c r="F178" s="216">
        <v>1.62</v>
      </c>
      <c r="G178" s="32"/>
      <c r="H178" s="33"/>
    </row>
    <row r="179" spans="1:8" s="2" customFormat="1" ht="16.8" customHeight="1">
      <c r="A179" s="32"/>
      <c r="B179" s="33"/>
      <c r="C179" s="215" t="s">
        <v>1126</v>
      </c>
      <c r="D179" s="215" t="s">
        <v>1127</v>
      </c>
      <c r="E179" s="17" t="s">
        <v>252</v>
      </c>
      <c r="F179" s="216">
        <v>3.24</v>
      </c>
      <c r="G179" s="32"/>
      <c r="H179" s="33"/>
    </row>
    <row r="180" spans="1:8" s="2" customFormat="1" ht="16.8" customHeight="1">
      <c r="A180" s="32"/>
      <c r="B180" s="33"/>
      <c r="C180" s="215" t="s">
        <v>478</v>
      </c>
      <c r="D180" s="215" t="s">
        <v>479</v>
      </c>
      <c r="E180" s="17" t="s">
        <v>252</v>
      </c>
      <c r="F180" s="216">
        <v>31.015000000000001</v>
      </c>
      <c r="G180" s="32"/>
      <c r="H180" s="33"/>
    </row>
    <row r="181" spans="1:8" s="2" customFormat="1" ht="16.8" customHeight="1">
      <c r="A181" s="32"/>
      <c r="B181" s="33"/>
      <c r="C181" s="215" t="s">
        <v>1139</v>
      </c>
      <c r="D181" s="215" t="s">
        <v>1140</v>
      </c>
      <c r="E181" s="17" t="s">
        <v>252</v>
      </c>
      <c r="F181" s="216">
        <v>3.24</v>
      </c>
      <c r="G181" s="32"/>
      <c r="H181" s="33"/>
    </row>
    <row r="182" spans="1:8" s="2" customFormat="1" ht="16.8" customHeight="1">
      <c r="A182" s="32"/>
      <c r="B182" s="33"/>
      <c r="C182" s="215" t="s">
        <v>1144</v>
      </c>
      <c r="D182" s="215" t="s">
        <v>1145</v>
      </c>
      <c r="E182" s="17" t="s">
        <v>252</v>
      </c>
      <c r="F182" s="216">
        <v>9.3049999999999997</v>
      </c>
      <c r="G182" s="32"/>
      <c r="H182" s="33"/>
    </row>
    <row r="183" spans="1:8" s="2" customFormat="1" ht="16.8" customHeight="1">
      <c r="A183" s="32"/>
      <c r="B183" s="33"/>
      <c r="C183" s="215" t="s">
        <v>1075</v>
      </c>
      <c r="D183" s="215" t="s">
        <v>1076</v>
      </c>
      <c r="E183" s="17" t="s">
        <v>252</v>
      </c>
      <c r="F183" s="216">
        <v>11.015000000000001</v>
      </c>
      <c r="G183" s="32"/>
      <c r="H183" s="33"/>
    </row>
    <row r="184" spans="1:8" s="2" customFormat="1" ht="16.8" customHeight="1">
      <c r="A184" s="32"/>
      <c r="B184" s="33"/>
      <c r="C184" s="211" t="s">
        <v>112</v>
      </c>
      <c r="D184" s="212" t="s">
        <v>1</v>
      </c>
      <c r="E184" s="213" t="s">
        <v>1</v>
      </c>
      <c r="F184" s="214">
        <v>20.216000000000001</v>
      </c>
      <c r="G184" s="32"/>
      <c r="H184" s="33"/>
    </row>
    <row r="185" spans="1:8" s="2" customFormat="1" ht="16.8" customHeight="1">
      <c r="A185" s="32"/>
      <c r="B185" s="33"/>
      <c r="C185" s="215" t="s">
        <v>1</v>
      </c>
      <c r="D185" s="215" t="s">
        <v>1105</v>
      </c>
      <c r="E185" s="17" t="s">
        <v>1</v>
      </c>
      <c r="F185" s="216">
        <v>14.364000000000001</v>
      </c>
      <c r="G185" s="32"/>
      <c r="H185" s="33"/>
    </row>
    <row r="186" spans="1:8" s="2" customFormat="1" ht="16.8" customHeight="1">
      <c r="A186" s="32"/>
      <c r="B186" s="33"/>
      <c r="C186" s="215" t="s">
        <v>1</v>
      </c>
      <c r="D186" s="215" t="s">
        <v>1106</v>
      </c>
      <c r="E186" s="17" t="s">
        <v>1</v>
      </c>
      <c r="F186" s="216">
        <v>5.8520000000000003</v>
      </c>
      <c r="G186" s="32"/>
      <c r="H186" s="33"/>
    </row>
    <row r="187" spans="1:8" s="2" customFormat="1" ht="16.8" customHeight="1">
      <c r="A187" s="32"/>
      <c r="B187" s="33"/>
      <c r="C187" s="215" t="s">
        <v>112</v>
      </c>
      <c r="D187" s="215" t="s">
        <v>405</v>
      </c>
      <c r="E187" s="17" t="s">
        <v>1</v>
      </c>
      <c r="F187" s="216">
        <v>20.216000000000001</v>
      </c>
      <c r="G187" s="32"/>
      <c r="H187" s="33"/>
    </row>
    <row r="188" spans="1:8" s="2" customFormat="1" ht="16.8" customHeight="1">
      <c r="A188" s="32"/>
      <c r="B188" s="33"/>
      <c r="C188" s="217" t="s">
        <v>2119</v>
      </c>
      <c r="D188" s="32"/>
      <c r="E188" s="32"/>
      <c r="F188" s="32"/>
      <c r="G188" s="32"/>
      <c r="H188" s="33"/>
    </row>
    <row r="189" spans="1:8" s="2" customFormat="1" ht="16.8" customHeight="1">
      <c r="A189" s="32"/>
      <c r="B189" s="33"/>
      <c r="C189" s="215" t="s">
        <v>1100</v>
      </c>
      <c r="D189" s="215" t="s">
        <v>1101</v>
      </c>
      <c r="E189" s="17" t="s">
        <v>252</v>
      </c>
      <c r="F189" s="216">
        <v>20.216000000000001</v>
      </c>
      <c r="G189" s="32"/>
      <c r="H189" s="33"/>
    </row>
    <row r="190" spans="1:8" s="2" customFormat="1" ht="16.8" customHeight="1">
      <c r="A190" s="32"/>
      <c r="B190" s="33"/>
      <c r="C190" s="215" t="s">
        <v>1054</v>
      </c>
      <c r="D190" s="215" t="s">
        <v>1055</v>
      </c>
      <c r="E190" s="17" t="s">
        <v>252</v>
      </c>
      <c r="F190" s="216">
        <v>20.216000000000001</v>
      </c>
      <c r="G190" s="32"/>
      <c r="H190" s="33"/>
    </row>
    <row r="191" spans="1:8" s="2" customFormat="1" ht="16.8" customHeight="1">
      <c r="A191" s="32"/>
      <c r="B191" s="33"/>
      <c r="C191" s="215" t="s">
        <v>1059</v>
      </c>
      <c r="D191" s="215" t="s">
        <v>1060</v>
      </c>
      <c r="E191" s="17" t="s">
        <v>252</v>
      </c>
      <c r="F191" s="216">
        <v>20.216000000000001</v>
      </c>
      <c r="G191" s="32"/>
      <c r="H191" s="33"/>
    </row>
    <row r="192" spans="1:8" s="2" customFormat="1" ht="16.8" customHeight="1">
      <c r="A192" s="32"/>
      <c r="B192" s="33"/>
      <c r="C192" s="215" t="s">
        <v>1064</v>
      </c>
      <c r="D192" s="215" t="s">
        <v>1065</v>
      </c>
      <c r="E192" s="17" t="s">
        <v>252</v>
      </c>
      <c r="F192" s="216">
        <v>20.216000000000001</v>
      </c>
      <c r="G192" s="32"/>
      <c r="H192" s="33"/>
    </row>
    <row r="193" spans="1:8" s="2" customFormat="1" ht="16.8" customHeight="1">
      <c r="A193" s="32"/>
      <c r="B193" s="33"/>
      <c r="C193" s="215" t="s">
        <v>1119</v>
      </c>
      <c r="D193" s="215" t="s">
        <v>1120</v>
      </c>
      <c r="E193" s="17" t="s">
        <v>252</v>
      </c>
      <c r="F193" s="216">
        <v>6.0650000000000004</v>
      </c>
      <c r="G193" s="32"/>
      <c r="H193" s="33"/>
    </row>
    <row r="194" spans="1:8" s="2" customFormat="1" ht="16.8" customHeight="1">
      <c r="A194" s="32"/>
      <c r="B194" s="33"/>
      <c r="C194" s="215" t="s">
        <v>478</v>
      </c>
      <c r="D194" s="215" t="s">
        <v>479</v>
      </c>
      <c r="E194" s="17" t="s">
        <v>252</v>
      </c>
      <c r="F194" s="216">
        <v>31.015000000000001</v>
      </c>
      <c r="G194" s="32"/>
      <c r="H194" s="33"/>
    </row>
    <row r="195" spans="1:8" s="2" customFormat="1" ht="16.8" customHeight="1">
      <c r="A195" s="32"/>
      <c r="B195" s="33"/>
      <c r="C195" s="215" t="s">
        <v>1134</v>
      </c>
      <c r="D195" s="215" t="s">
        <v>1135</v>
      </c>
      <c r="E195" s="17" t="s">
        <v>252</v>
      </c>
      <c r="F195" s="216">
        <v>6.0650000000000004</v>
      </c>
      <c r="G195" s="32"/>
      <c r="H195" s="33"/>
    </row>
    <row r="196" spans="1:8" s="2" customFormat="1" ht="16.8" customHeight="1">
      <c r="A196" s="32"/>
      <c r="B196" s="33"/>
      <c r="C196" s="215" t="s">
        <v>1144</v>
      </c>
      <c r="D196" s="215" t="s">
        <v>1145</v>
      </c>
      <c r="E196" s="17" t="s">
        <v>252</v>
      </c>
      <c r="F196" s="216">
        <v>9.3049999999999997</v>
      </c>
      <c r="G196" s="32"/>
      <c r="H196" s="33"/>
    </row>
    <row r="197" spans="1:8" s="2" customFormat="1" ht="16.8" customHeight="1">
      <c r="A197" s="32"/>
      <c r="B197" s="33"/>
      <c r="C197" s="211" t="s">
        <v>114</v>
      </c>
      <c r="D197" s="212" t="s">
        <v>1</v>
      </c>
      <c r="E197" s="213" t="s">
        <v>1</v>
      </c>
      <c r="F197" s="214">
        <v>0.52800000000000002</v>
      </c>
      <c r="G197" s="32"/>
      <c r="H197" s="33"/>
    </row>
    <row r="198" spans="1:8" s="2" customFormat="1" ht="16.8" customHeight="1">
      <c r="A198" s="32"/>
      <c r="B198" s="33"/>
      <c r="C198" s="215" t="s">
        <v>1</v>
      </c>
      <c r="D198" s="215" t="s">
        <v>1035</v>
      </c>
      <c r="E198" s="17" t="s">
        <v>1</v>
      </c>
      <c r="F198" s="216">
        <v>0.35</v>
      </c>
      <c r="G198" s="32"/>
      <c r="H198" s="33"/>
    </row>
    <row r="199" spans="1:8" s="2" customFormat="1" ht="16.8" customHeight="1">
      <c r="A199" s="32"/>
      <c r="B199" s="33"/>
      <c r="C199" s="215" t="s">
        <v>1</v>
      </c>
      <c r="D199" s="215" t="s">
        <v>1036</v>
      </c>
      <c r="E199" s="17" t="s">
        <v>1</v>
      </c>
      <c r="F199" s="216">
        <v>0.17799999999999999</v>
      </c>
      <c r="G199" s="32"/>
      <c r="H199" s="33"/>
    </row>
    <row r="200" spans="1:8" s="2" customFormat="1" ht="16.8" customHeight="1">
      <c r="A200" s="32"/>
      <c r="B200" s="33"/>
      <c r="C200" s="215" t="s">
        <v>114</v>
      </c>
      <c r="D200" s="215" t="s">
        <v>405</v>
      </c>
      <c r="E200" s="17" t="s">
        <v>1</v>
      </c>
      <c r="F200" s="216">
        <v>0.52800000000000002</v>
      </c>
      <c r="G200" s="32"/>
      <c r="H200" s="33"/>
    </row>
    <row r="201" spans="1:8" s="2" customFormat="1" ht="16.8" customHeight="1">
      <c r="A201" s="32"/>
      <c r="B201" s="33"/>
      <c r="C201" s="217" t="s">
        <v>2119</v>
      </c>
      <c r="D201" s="32"/>
      <c r="E201" s="32"/>
      <c r="F201" s="32"/>
      <c r="G201" s="32"/>
      <c r="H201" s="33"/>
    </row>
    <row r="202" spans="1:8" s="2" customFormat="1" ht="16.8" customHeight="1">
      <c r="A202" s="32"/>
      <c r="B202" s="33"/>
      <c r="C202" s="215" t="s">
        <v>1030</v>
      </c>
      <c r="D202" s="215" t="s">
        <v>1031</v>
      </c>
      <c r="E202" s="17" t="s">
        <v>184</v>
      </c>
      <c r="F202" s="216">
        <v>0.52800000000000002</v>
      </c>
      <c r="G202" s="32"/>
      <c r="H202" s="33"/>
    </row>
    <row r="203" spans="1:8" s="2" customFormat="1" ht="16.8" customHeight="1">
      <c r="A203" s="32"/>
      <c r="B203" s="33"/>
      <c r="C203" s="215" t="s">
        <v>1037</v>
      </c>
      <c r="D203" s="215" t="s">
        <v>1038</v>
      </c>
      <c r="E203" s="17" t="s">
        <v>221</v>
      </c>
      <c r="F203" s="216">
        <v>1.6E-2</v>
      </c>
      <c r="G203" s="32"/>
      <c r="H203" s="33"/>
    </row>
    <row r="204" spans="1:8" s="2" customFormat="1" ht="16.8" customHeight="1">
      <c r="A204" s="32"/>
      <c r="B204" s="33"/>
      <c r="C204" s="211" t="s">
        <v>118</v>
      </c>
      <c r="D204" s="212" t="s">
        <v>1</v>
      </c>
      <c r="E204" s="213" t="s">
        <v>1</v>
      </c>
      <c r="F204" s="214">
        <v>3.3090000000000002</v>
      </c>
      <c r="G204" s="32"/>
      <c r="H204" s="33"/>
    </row>
    <row r="205" spans="1:8" s="2" customFormat="1" ht="16.8" customHeight="1">
      <c r="A205" s="32"/>
      <c r="B205" s="33"/>
      <c r="C205" s="215" t="s">
        <v>118</v>
      </c>
      <c r="D205" s="215" t="s">
        <v>1048</v>
      </c>
      <c r="E205" s="17" t="s">
        <v>1</v>
      </c>
      <c r="F205" s="216">
        <v>3.3090000000000002</v>
      </c>
      <c r="G205" s="32"/>
      <c r="H205" s="33"/>
    </row>
    <row r="206" spans="1:8" s="2" customFormat="1" ht="16.8" customHeight="1">
      <c r="A206" s="32"/>
      <c r="B206" s="33"/>
      <c r="C206" s="217" t="s">
        <v>2119</v>
      </c>
      <c r="D206" s="32"/>
      <c r="E206" s="32"/>
      <c r="F206" s="32"/>
      <c r="G206" s="32"/>
      <c r="H206" s="33"/>
    </row>
    <row r="207" spans="1:8" s="2" customFormat="1" ht="16.8" customHeight="1">
      <c r="A207" s="32"/>
      <c r="B207" s="33"/>
      <c r="C207" s="215" t="s">
        <v>1043</v>
      </c>
      <c r="D207" s="215" t="s">
        <v>1044</v>
      </c>
      <c r="E207" s="17" t="s">
        <v>252</v>
      </c>
      <c r="F207" s="216">
        <v>3.3090000000000002</v>
      </c>
      <c r="G207" s="32"/>
      <c r="H207" s="33"/>
    </row>
    <row r="208" spans="1:8" s="2" customFormat="1" ht="16.8" customHeight="1">
      <c r="A208" s="32"/>
      <c r="B208" s="33"/>
      <c r="C208" s="215" t="s">
        <v>1049</v>
      </c>
      <c r="D208" s="215" t="s">
        <v>1050</v>
      </c>
      <c r="E208" s="17" t="s">
        <v>252</v>
      </c>
      <c r="F208" s="216">
        <v>3.3090000000000002</v>
      </c>
      <c r="G208" s="32"/>
      <c r="H208" s="33"/>
    </row>
    <row r="209" spans="1:8" s="2" customFormat="1" ht="16.8" customHeight="1">
      <c r="A209" s="32"/>
      <c r="B209" s="33"/>
      <c r="C209" s="211" t="s">
        <v>1015</v>
      </c>
      <c r="D209" s="212" t="s">
        <v>1</v>
      </c>
      <c r="E209" s="213" t="s">
        <v>1</v>
      </c>
      <c r="F209" s="214">
        <v>14.24</v>
      </c>
      <c r="G209" s="32"/>
      <c r="H209" s="33"/>
    </row>
    <row r="210" spans="1:8" s="2" customFormat="1" ht="16.8" customHeight="1">
      <c r="A210" s="32"/>
      <c r="B210" s="33"/>
      <c r="C210" s="215" t="s">
        <v>1015</v>
      </c>
      <c r="D210" s="215" t="s">
        <v>1169</v>
      </c>
      <c r="E210" s="17" t="s">
        <v>1</v>
      </c>
      <c r="F210" s="216">
        <v>14.24</v>
      </c>
      <c r="G210" s="32"/>
      <c r="H210" s="33"/>
    </row>
    <row r="211" spans="1:8" s="2" customFormat="1" ht="16.8" customHeight="1">
      <c r="A211" s="32"/>
      <c r="B211" s="33"/>
      <c r="C211" s="217" t="s">
        <v>2119</v>
      </c>
      <c r="D211" s="32"/>
      <c r="E211" s="32"/>
      <c r="F211" s="32"/>
      <c r="G211" s="32"/>
      <c r="H211" s="33"/>
    </row>
    <row r="212" spans="1:8" s="2" customFormat="1" ht="16.8" customHeight="1">
      <c r="A212" s="32"/>
      <c r="B212" s="33"/>
      <c r="C212" s="215" t="s">
        <v>1164</v>
      </c>
      <c r="D212" s="215" t="s">
        <v>1165</v>
      </c>
      <c r="E212" s="17" t="s">
        <v>252</v>
      </c>
      <c r="F212" s="216">
        <v>14.24</v>
      </c>
      <c r="G212" s="32"/>
      <c r="H212" s="33"/>
    </row>
    <row r="213" spans="1:8" s="2" customFormat="1" ht="20.399999999999999">
      <c r="A213" s="32"/>
      <c r="B213" s="33"/>
      <c r="C213" s="215" t="s">
        <v>1174</v>
      </c>
      <c r="D213" s="215" t="s">
        <v>1175</v>
      </c>
      <c r="E213" s="17" t="s">
        <v>252</v>
      </c>
      <c r="F213" s="216">
        <v>14.24</v>
      </c>
      <c r="G213" s="32"/>
      <c r="H213" s="33"/>
    </row>
    <row r="214" spans="1:8" s="2" customFormat="1" ht="20.399999999999999">
      <c r="A214" s="32"/>
      <c r="B214" s="33"/>
      <c r="C214" s="215" t="s">
        <v>1179</v>
      </c>
      <c r="D214" s="215" t="s">
        <v>1180</v>
      </c>
      <c r="E214" s="17" t="s">
        <v>252</v>
      </c>
      <c r="F214" s="216">
        <v>16.597000000000001</v>
      </c>
      <c r="G214" s="32"/>
      <c r="H214" s="33"/>
    </row>
    <row r="215" spans="1:8" s="2" customFormat="1" ht="16.8" customHeight="1">
      <c r="A215" s="32"/>
      <c r="B215" s="33"/>
      <c r="C215" s="215" t="s">
        <v>1170</v>
      </c>
      <c r="D215" s="215" t="s">
        <v>1171</v>
      </c>
      <c r="E215" s="17" t="s">
        <v>252</v>
      </c>
      <c r="F215" s="216">
        <v>14.952</v>
      </c>
      <c r="G215" s="32"/>
      <c r="H215" s="33"/>
    </row>
    <row r="216" spans="1:8" s="2" customFormat="1" ht="16.8" customHeight="1">
      <c r="A216" s="32"/>
      <c r="B216" s="33"/>
      <c r="C216" s="211" t="s">
        <v>121</v>
      </c>
      <c r="D216" s="212" t="s">
        <v>1</v>
      </c>
      <c r="E216" s="213" t="s">
        <v>1</v>
      </c>
      <c r="F216" s="214">
        <v>4.3920000000000003</v>
      </c>
      <c r="G216" s="32"/>
      <c r="H216" s="33"/>
    </row>
    <row r="217" spans="1:8" s="2" customFormat="1" ht="16.8" customHeight="1">
      <c r="A217" s="32"/>
      <c r="B217" s="33"/>
      <c r="C217" s="215" t="s">
        <v>1</v>
      </c>
      <c r="D217" s="215" t="s">
        <v>1250</v>
      </c>
      <c r="E217" s="17" t="s">
        <v>1</v>
      </c>
      <c r="F217" s="216">
        <v>1.44</v>
      </c>
      <c r="G217" s="32"/>
      <c r="H217" s="33"/>
    </row>
    <row r="218" spans="1:8" s="2" customFormat="1" ht="16.8" customHeight="1">
      <c r="A218" s="32"/>
      <c r="B218" s="33"/>
      <c r="C218" s="215" t="s">
        <v>1</v>
      </c>
      <c r="D218" s="215" t="s">
        <v>1251</v>
      </c>
      <c r="E218" s="17" t="s">
        <v>1</v>
      </c>
      <c r="F218" s="216">
        <v>2.952</v>
      </c>
      <c r="G218" s="32"/>
      <c r="H218" s="33"/>
    </row>
    <row r="219" spans="1:8" s="2" customFormat="1" ht="16.8" customHeight="1">
      <c r="A219" s="32"/>
      <c r="B219" s="33"/>
      <c r="C219" s="215" t="s">
        <v>121</v>
      </c>
      <c r="D219" s="215" t="s">
        <v>405</v>
      </c>
      <c r="E219" s="17" t="s">
        <v>1</v>
      </c>
      <c r="F219" s="216">
        <v>4.3920000000000003</v>
      </c>
      <c r="G219" s="32"/>
      <c r="H219" s="33"/>
    </row>
    <row r="220" spans="1:8" s="2" customFormat="1" ht="16.8" customHeight="1">
      <c r="A220" s="32"/>
      <c r="B220" s="33"/>
      <c r="C220" s="217" t="s">
        <v>2119</v>
      </c>
      <c r="D220" s="32"/>
      <c r="E220" s="32"/>
      <c r="F220" s="32"/>
      <c r="G220" s="32"/>
      <c r="H220" s="33"/>
    </row>
    <row r="221" spans="1:8" s="2" customFormat="1" ht="16.8" customHeight="1">
      <c r="A221" s="32"/>
      <c r="B221" s="33"/>
      <c r="C221" s="215" t="s">
        <v>792</v>
      </c>
      <c r="D221" s="215" t="s">
        <v>793</v>
      </c>
      <c r="E221" s="17" t="s">
        <v>252</v>
      </c>
      <c r="F221" s="216">
        <v>4.3920000000000003</v>
      </c>
      <c r="G221" s="32"/>
      <c r="H221" s="33"/>
    </row>
    <row r="222" spans="1:8" s="2" customFormat="1" ht="16.8" customHeight="1">
      <c r="A222" s="32"/>
      <c r="B222" s="33"/>
      <c r="C222" s="215" t="s">
        <v>799</v>
      </c>
      <c r="D222" s="215" t="s">
        <v>800</v>
      </c>
      <c r="E222" s="17" t="s">
        <v>252</v>
      </c>
      <c r="F222" s="216">
        <v>4.3920000000000003</v>
      </c>
      <c r="G222" s="32"/>
      <c r="H222" s="33"/>
    </row>
    <row r="223" spans="1:8" s="2" customFormat="1" ht="16.8" customHeight="1">
      <c r="A223" s="32"/>
      <c r="B223" s="33"/>
      <c r="C223" s="215" t="s">
        <v>806</v>
      </c>
      <c r="D223" s="215" t="s">
        <v>807</v>
      </c>
      <c r="E223" s="17" t="s">
        <v>252</v>
      </c>
      <c r="F223" s="216">
        <v>4.3920000000000003</v>
      </c>
      <c r="G223" s="32"/>
      <c r="H223" s="33"/>
    </row>
    <row r="224" spans="1:8" s="2" customFormat="1" ht="16.8" customHeight="1">
      <c r="A224" s="32"/>
      <c r="B224" s="33"/>
      <c r="C224" s="215" t="s">
        <v>812</v>
      </c>
      <c r="D224" s="215" t="s">
        <v>813</v>
      </c>
      <c r="E224" s="17" t="s">
        <v>252</v>
      </c>
      <c r="F224" s="216">
        <v>4.3920000000000003</v>
      </c>
      <c r="G224" s="32"/>
      <c r="H224" s="33"/>
    </row>
    <row r="225" spans="1:8" s="2" customFormat="1" ht="16.8" customHeight="1">
      <c r="A225" s="32"/>
      <c r="B225" s="33"/>
      <c r="C225" s="211" t="s">
        <v>124</v>
      </c>
      <c r="D225" s="212" t="s">
        <v>1</v>
      </c>
      <c r="E225" s="213" t="s">
        <v>1</v>
      </c>
      <c r="F225" s="214">
        <v>14.99</v>
      </c>
      <c r="G225" s="32"/>
      <c r="H225" s="33"/>
    </row>
    <row r="226" spans="1:8" s="2" customFormat="1" ht="16.8" customHeight="1">
      <c r="A226" s="32"/>
      <c r="B226" s="33"/>
      <c r="C226" s="215" t="s">
        <v>124</v>
      </c>
      <c r="D226" s="215" t="s">
        <v>1226</v>
      </c>
      <c r="E226" s="17" t="s">
        <v>1</v>
      </c>
      <c r="F226" s="216">
        <v>14.99</v>
      </c>
      <c r="G226" s="32"/>
      <c r="H226" s="33"/>
    </row>
    <row r="227" spans="1:8" s="2" customFormat="1" ht="16.8" customHeight="1">
      <c r="A227" s="32"/>
      <c r="B227" s="33"/>
      <c r="C227" s="217" t="s">
        <v>2119</v>
      </c>
      <c r="D227" s="32"/>
      <c r="E227" s="32"/>
      <c r="F227" s="32"/>
      <c r="G227" s="32"/>
      <c r="H227" s="33"/>
    </row>
    <row r="228" spans="1:8" s="2" customFormat="1" ht="16.8" customHeight="1">
      <c r="A228" s="32"/>
      <c r="B228" s="33"/>
      <c r="C228" s="215" t="s">
        <v>1221</v>
      </c>
      <c r="D228" s="215" t="s">
        <v>1222</v>
      </c>
      <c r="E228" s="17" t="s">
        <v>337</v>
      </c>
      <c r="F228" s="216">
        <v>14.99</v>
      </c>
      <c r="G228" s="32"/>
      <c r="H228" s="33"/>
    </row>
    <row r="229" spans="1:8" s="2" customFormat="1" ht="20.399999999999999">
      <c r="A229" s="32"/>
      <c r="B229" s="33"/>
      <c r="C229" s="215" t="s">
        <v>1227</v>
      </c>
      <c r="D229" s="215" t="s">
        <v>1228</v>
      </c>
      <c r="E229" s="17" t="s">
        <v>337</v>
      </c>
      <c r="F229" s="216">
        <v>15.59</v>
      </c>
      <c r="G229" s="32"/>
      <c r="H229" s="33"/>
    </row>
    <row r="230" spans="1:8" s="2" customFormat="1" ht="26.4" customHeight="1">
      <c r="A230" s="32"/>
      <c r="B230" s="33"/>
      <c r="C230" s="210" t="s">
        <v>2127</v>
      </c>
      <c r="D230" s="210" t="s">
        <v>99</v>
      </c>
      <c r="E230" s="32"/>
      <c r="F230" s="32"/>
      <c r="G230" s="32"/>
      <c r="H230" s="33"/>
    </row>
    <row r="231" spans="1:8" s="2" customFormat="1" ht="16.8" customHeight="1">
      <c r="A231" s="32"/>
      <c r="B231" s="33"/>
      <c r="C231" s="211" t="s">
        <v>107</v>
      </c>
      <c r="D231" s="212" t="s">
        <v>1</v>
      </c>
      <c r="E231" s="213" t="s">
        <v>1</v>
      </c>
      <c r="F231" s="214">
        <v>276</v>
      </c>
      <c r="G231" s="32"/>
      <c r="H231" s="33"/>
    </row>
    <row r="232" spans="1:8" s="2" customFormat="1" ht="16.8" customHeight="1">
      <c r="A232" s="32"/>
      <c r="B232" s="33"/>
      <c r="C232" s="215" t="s">
        <v>107</v>
      </c>
      <c r="D232" s="215" t="s">
        <v>1637</v>
      </c>
      <c r="E232" s="17" t="s">
        <v>1</v>
      </c>
      <c r="F232" s="216">
        <v>276</v>
      </c>
      <c r="G232" s="32"/>
      <c r="H232" s="33"/>
    </row>
    <row r="233" spans="1:8" s="2" customFormat="1" ht="16.8" customHeight="1">
      <c r="A233" s="32"/>
      <c r="B233" s="33"/>
      <c r="C233" s="217" t="s">
        <v>2119</v>
      </c>
      <c r="D233" s="32"/>
      <c r="E233" s="32"/>
      <c r="F233" s="32"/>
      <c r="G233" s="32"/>
      <c r="H233" s="33"/>
    </row>
    <row r="234" spans="1:8" s="2" customFormat="1" ht="16.8" customHeight="1">
      <c r="A234" s="32"/>
      <c r="B234" s="33"/>
      <c r="C234" s="215" t="s">
        <v>1260</v>
      </c>
      <c r="D234" s="215" t="s">
        <v>1261</v>
      </c>
      <c r="E234" s="17" t="s">
        <v>252</v>
      </c>
      <c r="F234" s="216">
        <v>276</v>
      </c>
      <c r="G234" s="32"/>
      <c r="H234" s="33"/>
    </row>
    <row r="235" spans="1:8" s="2" customFormat="1" ht="16.8" customHeight="1">
      <c r="A235" s="32"/>
      <c r="B235" s="33"/>
      <c r="C235" s="215" t="s">
        <v>1659</v>
      </c>
      <c r="D235" s="215" t="s">
        <v>1660</v>
      </c>
      <c r="E235" s="17" t="s">
        <v>252</v>
      </c>
      <c r="F235" s="216">
        <v>276</v>
      </c>
      <c r="G235" s="32"/>
      <c r="H235" s="33"/>
    </row>
    <row r="236" spans="1:8" s="2" customFormat="1" ht="16.8" customHeight="1">
      <c r="A236" s="32"/>
      <c r="B236" s="33"/>
      <c r="C236" s="215" t="s">
        <v>1674</v>
      </c>
      <c r="D236" s="215" t="s">
        <v>1675</v>
      </c>
      <c r="E236" s="17" t="s">
        <v>252</v>
      </c>
      <c r="F236" s="216">
        <v>293</v>
      </c>
      <c r="G236" s="32"/>
      <c r="H236" s="33"/>
    </row>
    <row r="237" spans="1:8" s="2" customFormat="1" ht="16.8" customHeight="1">
      <c r="A237" s="32"/>
      <c r="B237" s="33"/>
      <c r="C237" s="215" t="s">
        <v>1693</v>
      </c>
      <c r="D237" s="215" t="s">
        <v>1694</v>
      </c>
      <c r="E237" s="17" t="s">
        <v>252</v>
      </c>
      <c r="F237" s="216">
        <v>193.2</v>
      </c>
      <c r="G237" s="32"/>
      <c r="H237" s="33"/>
    </row>
    <row r="238" spans="1:8" s="2" customFormat="1" ht="16.8" customHeight="1">
      <c r="A238" s="32"/>
      <c r="B238" s="33"/>
      <c r="C238" s="215" t="s">
        <v>1680</v>
      </c>
      <c r="D238" s="215" t="s">
        <v>1681</v>
      </c>
      <c r="E238" s="17" t="s">
        <v>252</v>
      </c>
      <c r="F238" s="216">
        <v>101.79600000000001</v>
      </c>
      <c r="G238" s="32"/>
      <c r="H238" s="33"/>
    </row>
    <row r="239" spans="1:8" s="2" customFormat="1" ht="16.8" customHeight="1">
      <c r="A239" s="32"/>
      <c r="B239" s="33"/>
      <c r="C239" s="211" t="s">
        <v>109</v>
      </c>
      <c r="D239" s="212" t="s">
        <v>1</v>
      </c>
      <c r="E239" s="213" t="s">
        <v>1</v>
      </c>
      <c r="F239" s="214">
        <v>293</v>
      </c>
      <c r="G239" s="32"/>
      <c r="H239" s="33"/>
    </row>
    <row r="240" spans="1:8" s="2" customFormat="1" ht="16.8" customHeight="1">
      <c r="A240" s="32"/>
      <c r="B240" s="33"/>
      <c r="C240" s="215" t="s">
        <v>109</v>
      </c>
      <c r="D240" s="215" t="s">
        <v>1679</v>
      </c>
      <c r="E240" s="17" t="s">
        <v>1</v>
      </c>
      <c r="F240" s="216">
        <v>293</v>
      </c>
      <c r="G240" s="32"/>
      <c r="H240" s="33"/>
    </row>
    <row r="241" spans="1:8" s="2" customFormat="1" ht="16.8" customHeight="1">
      <c r="A241" s="32"/>
      <c r="B241" s="33"/>
      <c r="C241" s="217" t="s">
        <v>2119</v>
      </c>
      <c r="D241" s="32"/>
      <c r="E241" s="32"/>
      <c r="F241" s="32"/>
      <c r="G241" s="32"/>
      <c r="H241" s="33"/>
    </row>
    <row r="242" spans="1:8" s="2" customFormat="1" ht="16.8" customHeight="1">
      <c r="A242" s="32"/>
      <c r="B242" s="33"/>
      <c r="C242" s="215" t="s">
        <v>1674</v>
      </c>
      <c r="D242" s="215" t="s">
        <v>1675</v>
      </c>
      <c r="E242" s="17" t="s">
        <v>252</v>
      </c>
      <c r="F242" s="216">
        <v>293</v>
      </c>
      <c r="G242" s="32"/>
      <c r="H242" s="33"/>
    </row>
    <row r="243" spans="1:8" s="2" customFormat="1" ht="16.8" customHeight="1">
      <c r="A243" s="32"/>
      <c r="B243" s="33"/>
      <c r="C243" s="215" t="s">
        <v>1644</v>
      </c>
      <c r="D243" s="215" t="s">
        <v>1645</v>
      </c>
      <c r="E243" s="17" t="s">
        <v>252</v>
      </c>
      <c r="F243" s="216">
        <v>293</v>
      </c>
      <c r="G243" s="32"/>
      <c r="H243" s="33"/>
    </row>
    <row r="244" spans="1:8" s="2" customFormat="1" ht="16.8" customHeight="1">
      <c r="A244" s="32"/>
      <c r="B244" s="33"/>
      <c r="C244" s="215" t="s">
        <v>1654</v>
      </c>
      <c r="D244" s="215" t="s">
        <v>1655</v>
      </c>
      <c r="E244" s="17" t="s">
        <v>252</v>
      </c>
      <c r="F244" s="216">
        <v>293</v>
      </c>
      <c r="G244" s="32"/>
      <c r="H244" s="33"/>
    </row>
    <row r="245" spans="1:8" s="2" customFormat="1" ht="16.8" customHeight="1">
      <c r="A245" s="32"/>
      <c r="B245" s="33"/>
      <c r="C245" s="211" t="s">
        <v>112</v>
      </c>
      <c r="D245" s="212" t="s">
        <v>1</v>
      </c>
      <c r="E245" s="213" t="s">
        <v>1</v>
      </c>
      <c r="F245" s="214">
        <v>23.62</v>
      </c>
      <c r="G245" s="32"/>
      <c r="H245" s="33"/>
    </row>
    <row r="246" spans="1:8" s="2" customFormat="1" ht="16.8" customHeight="1">
      <c r="A246" s="32"/>
      <c r="B246" s="33"/>
      <c r="C246" s="215" t="s">
        <v>112</v>
      </c>
      <c r="D246" s="215" t="s">
        <v>1643</v>
      </c>
      <c r="E246" s="17" t="s">
        <v>1</v>
      </c>
      <c r="F246" s="216">
        <v>23.62</v>
      </c>
      <c r="G246" s="32"/>
      <c r="H246" s="33"/>
    </row>
    <row r="247" spans="1:8" s="2" customFormat="1" ht="16.8" customHeight="1">
      <c r="A247" s="32"/>
      <c r="B247" s="33"/>
      <c r="C247" s="217" t="s">
        <v>2119</v>
      </c>
      <c r="D247" s="32"/>
      <c r="E247" s="32"/>
      <c r="F247" s="32"/>
      <c r="G247" s="32"/>
      <c r="H247" s="33"/>
    </row>
    <row r="248" spans="1:8" s="2" customFormat="1" ht="16.8" customHeight="1">
      <c r="A248" s="32"/>
      <c r="B248" s="33"/>
      <c r="C248" s="215" t="s">
        <v>1638</v>
      </c>
      <c r="D248" s="215" t="s">
        <v>1639</v>
      </c>
      <c r="E248" s="17" t="s">
        <v>252</v>
      </c>
      <c r="F248" s="216">
        <v>23.62</v>
      </c>
      <c r="G248" s="32"/>
      <c r="H248" s="33"/>
    </row>
    <row r="249" spans="1:8" s="2" customFormat="1" ht="16.8" customHeight="1">
      <c r="A249" s="32"/>
      <c r="B249" s="33"/>
      <c r="C249" s="215" t="s">
        <v>1669</v>
      </c>
      <c r="D249" s="215" t="s">
        <v>1670</v>
      </c>
      <c r="E249" s="17" t="s">
        <v>252</v>
      </c>
      <c r="F249" s="216">
        <v>23.62</v>
      </c>
      <c r="G249" s="32"/>
      <c r="H249" s="33"/>
    </row>
    <row r="250" spans="1:8" s="2" customFormat="1" ht="7.35" customHeight="1">
      <c r="A250" s="32"/>
      <c r="B250" s="47"/>
      <c r="C250" s="48"/>
      <c r="D250" s="48"/>
      <c r="E250" s="48"/>
      <c r="F250" s="48"/>
      <c r="G250" s="48"/>
      <c r="H250" s="33"/>
    </row>
    <row r="251" spans="1:8" s="2" customFormat="1" ht="10.199999999999999">
      <c r="A251" s="32"/>
      <c r="B251" s="32"/>
      <c r="C251" s="32"/>
      <c r="D251" s="32"/>
      <c r="E251" s="32"/>
      <c r="F251" s="32"/>
      <c r="G251" s="32"/>
      <c r="H251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stav - Stavební přípomoce </vt:lpstr>
      <vt:lpstr>stav_wc - Oprava - staveb...</vt:lpstr>
      <vt:lpstr>vstup - Oprava vstupu do ...</vt:lpstr>
      <vt:lpstr>zti - Oprava kanalizace v...</vt:lpstr>
      <vt:lpstr>plyn - Doplnění havarijní...</vt:lpstr>
      <vt:lpstr>kom - Oprava zpevněných p...</vt:lpstr>
      <vt:lpstr>kan - Oprava ležaté kanal...</vt:lpstr>
      <vt:lpstr>vrn - Vedlejší a ostatní ...</vt:lpstr>
      <vt:lpstr>Seznam figur</vt:lpstr>
      <vt:lpstr>'kan - Oprava ležaté kanal...'!Názvy_tisku</vt:lpstr>
      <vt:lpstr>'kom - Oprava zpevněných p...'!Názvy_tisku</vt:lpstr>
      <vt:lpstr>'plyn - Doplnění havarijní...'!Názvy_tisku</vt:lpstr>
      <vt:lpstr>'Rekapitulace stavby'!Názvy_tisku</vt:lpstr>
      <vt:lpstr>'Seznam figur'!Názvy_tisku</vt:lpstr>
      <vt:lpstr>'stav - Stavební přípomoce '!Názvy_tisku</vt:lpstr>
      <vt:lpstr>'stav_wc - Oprava - staveb...'!Názvy_tisku</vt:lpstr>
      <vt:lpstr>'vrn - Vedlejší a ostatní ...'!Názvy_tisku</vt:lpstr>
      <vt:lpstr>'vstup - Oprava vstupu do ...'!Názvy_tisku</vt:lpstr>
      <vt:lpstr>'zti - Oprava kanalizace v...'!Názvy_tisku</vt:lpstr>
      <vt:lpstr>'kan - Oprava ležaté kanal...'!Oblast_tisku</vt:lpstr>
      <vt:lpstr>'kom - Oprava zpevněných p...'!Oblast_tisku</vt:lpstr>
      <vt:lpstr>'plyn - Doplnění havarijní...'!Oblast_tisku</vt:lpstr>
      <vt:lpstr>'Rekapitulace stavby'!Oblast_tisku</vt:lpstr>
      <vt:lpstr>'Seznam figur'!Oblast_tisku</vt:lpstr>
      <vt:lpstr>'stav - Stavební přípomoce '!Oblast_tisku</vt:lpstr>
      <vt:lpstr>'stav_wc - Oprava - staveb...'!Oblast_tisku</vt:lpstr>
      <vt:lpstr>'vrn - Vedlejší a ostatní ...'!Oblast_tisku</vt:lpstr>
      <vt:lpstr>'vstup - Oprava vstupu do ...'!Oblast_tisku</vt:lpstr>
      <vt:lpstr>'zti - Oprava kanalizace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Havlista-PC\Havlista</dc:creator>
  <cp:lastModifiedBy>Tomasch68</cp:lastModifiedBy>
  <dcterms:created xsi:type="dcterms:W3CDTF">2024-04-22T10:04:09Z</dcterms:created>
  <dcterms:modified xsi:type="dcterms:W3CDTF">2024-04-23T08:30:38Z</dcterms:modified>
</cp:coreProperties>
</file>